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tmp"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bookViews>
    <workbookView xWindow="270" yWindow="570" windowWidth="24615" windowHeight="12720" activeTab="0"/>
  </bookViews>
  <sheets>
    <sheet name="Rekapitulace stavby" sheetId="1" r:id="rId1"/>
    <sheet name="ST - Stavební část" sheetId="2" r:id="rId2"/>
    <sheet name="ZTI - Zdravotechnické ins..." sheetId="3" r:id="rId3"/>
    <sheet name="VZT - Vzduchotechnika" sheetId="4" r:id="rId4"/>
    <sheet name="UT - Vytápění" sheetId="5" r:id="rId5"/>
    <sheet name="EL, SLP - Elektroinstalac..." sheetId="6" r:id="rId6"/>
    <sheet name="MaR - Měření a regulace" sheetId="7" r:id="rId7"/>
    <sheet name="OST - Ostatní a vedlejší ..." sheetId="8" r:id="rId8"/>
  </sheets>
  <definedNames>
    <definedName name="_xlnm._FilterDatabase" localSheetId="5" hidden="1">'EL, SLP - Elektroinstalac...'!$C$174:$K$174</definedName>
    <definedName name="_xlnm._FilterDatabase" localSheetId="6" hidden="1">'MaR - Měření a regulace'!$C$88:$K$88</definedName>
    <definedName name="_xlnm._FilterDatabase" localSheetId="7" hidden="1">'OST - Ostatní a vedlejší ...'!$C$77:$K$77</definedName>
    <definedName name="_xlnm._FilterDatabase" localSheetId="1" hidden="1">'ST - Stavební část'!$C$112:$K$112</definedName>
    <definedName name="_xlnm._FilterDatabase" localSheetId="4" hidden="1">'UT - Vytápění'!$C$80:$K$80</definedName>
    <definedName name="_xlnm._FilterDatabase" localSheetId="3" hidden="1">'VZT - Vzduchotechnika'!$C$82:$K$82</definedName>
    <definedName name="_xlnm._FilterDatabase" localSheetId="2" hidden="1">'ZTI - Zdravotechnické ins...'!$C$84:$K$84</definedName>
    <definedName name="_xlnm.Print_Area" localSheetId="5">'EL, SLP - Elektroinstalac...'!$C$4:$J$36,'EL, SLP - Elektroinstalac...'!$C$42:$J$156,'EL, SLP - Elektroinstalac...'!$C$162:$K$761</definedName>
    <definedName name="_xlnm.Print_Area" localSheetId="6">'MaR - Měření a regulace'!$C$4:$J$36,'MaR - Měření a regulace'!$C$42:$J$70,'MaR - Měření a regulace'!$C$76:$K$172</definedName>
    <definedName name="_xlnm.Print_Area" localSheetId="7">'OST - Ostatní a vedlejší ...'!$C$4:$J$36,'OST - Ostatní a vedlejší ...'!$C$42:$J$59,'OST - Ostatní a vedlejší ...'!$C$65:$K$99</definedName>
    <definedName name="_xlnm.Print_Area" localSheetId="0">'Rekapitulace stavby'!$D$4:$AO$33,'Rekapitulace stavby'!$C$39:$AQ$59</definedName>
    <definedName name="_xlnm.Print_Area" localSheetId="1">'ST - Stavební část'!$C$4:$J$36,'ST - Stavební část'!$C$42:$J$94,'ST - Stavební část'!$C$100:$K$2538</definedName>
    <definedName name="_xlnm.Print_Area" localSheetId="4">'UT - Vytápění'!$C$4:$J$36,'UT - Vytápění'!$C$42:$J$62,'UT - Vytápění'!$C$68:$K$159</definedName>
    <definedName name="_xlnm.Print_Area" localSheetId="3">'VZT - Vzduchotechnika'!$C$4:$J$36,'VZT - Vzduchotechnika'!$C$42:$J$64,'VZT - Vzduchotechnika'!$C$70:$K$304</definedName>
    <definedName name="_xlnm.Print_Area" localSheetId="2">'ZTI - Zdravotechnické ins...'!$C$4:$J$36,'ZTI - Zdravotechnické ins...'!$C$42:$J$66,'ZTI - Zdravotechnické ins...'!$C$72:$K$175</definedName>
    <definedName name="_xlnm.Print_Titles" localSheetId="0">'Rekapitulace stavby'!$49:$49</definedName>
    <definedName name="_xlnm.Print_Titles" localSheetId="1">'ST - Stavební část'!$112:$112</definedName>
    <definedName name="_xlnm.Print_Titles" localSheetId="2">'ZTI - Zdravotechnické ins...'!$84:$84</definedName>
    <definedName name="_xlnm.Print_Titles" localSheetId="3">'VZT - Vzduchotechnika'!$82:$82</definedName>
    <definedName name="_xlnm.Print_Titles" localSheetId="4">'UT - Vytápění'!$80:$80</definedName>
    <definedName name="_xlnm.Print_Titles" localSheetId="6">'MaR - Měření a regulace'!$88:$88</definedName>
    <definedName name="_xlnm.Print_Titles" localSheetId="7">'OST - Ostatní a vedlejší ...'!$77:$77</definedName>
  </definedNames>
  <calcPr calcId="144525"/>
</workbook>
</file>

<file path=xl/sharedStrings.xml><?xml version="1.0" encoding="utf-8"?>
<sst xmlns="http://schemas.openxmlformats.org/spreadsheetml/2006/main" count="39421" uniqueCount="4481">
  <si>
    <t>Export VZ</t>
  </si>
  <si>
    <t>List obsahuje:</t>
  </si>
  <si>
    <t>3.0</t>
  </si>
  <si>
    <t>ZAMOK</t>
  </si>
  <si>
    <t>False</t>
  </si>
  <si>
    <t>{9f9c099d-46ab-4c7c-9ece-bef300099f7f}</t>
  </si>
  <si>
    <t>0,01</t>
  </si>
  <si>
    <t>21</t>
  </si>
  <si>
    <t>15</t>
  </si>
  <si>
    <t>REKAPITULACE STAVBY</t>
  </si>
  <si>
    <t>v ---  níže se nacházejí doplnkové a pomocné údaje k sestavám  --- v</t>
  </si>
  <si>
    <t>Návod na vyplnění</t>
  </si>
  <si>
    <t>0,001</t>
  </si>
  <si>
    <t>Kód:</t>
  </si>
  <si>
    <t>PFB140081</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</si>
  <si>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</si>
  <si>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</si>
  <si>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Stavební úpravy pro rozšíření univerzitní infrastruktury ÚVIS MENDELU</t>
  </si>
  <si>
    <t>0,1</t>
  </si>
  <si>
    <t>KSO:</t>
  </si>
  <si>
    <t/>
  </si>
  <si>
    <t>CC-CZ:</t>
  </si>
  <si>
    <t>1</t>
  </si>
  <si>
    <t>Místo:</t>
  </si>
  <si>
    <t>Brno</t>
  </si>
  <si>
    <t>Datum:</t>
  </si>
  <si>
    <t>1.7.2016</t>
  </si>
  <si>
    <t>10</t>
  </si>
  <si>
    <t>100</t>
  </si>
  <si>
    <t>Zadavatel:</t>
  </si>
  <si>
    <t>IČ:</t>
  </si>
  <si>
    <t>Mendelova univerzita v Brně</t>
  </si>
  <si>
    <t>DIČ:</t>
  </si>
  <si>
    <t>Uchazeč:</t>
  </si>
  <si>
    <t>Vyplň údaj</t>
  </si>
  <si>
    <t>Projektant:</t>
  </si>
  <si>
    <t xml:space="preserve"> </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</si>
  <si>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</si>
  <si>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</si>
  <si>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</si>
  <si>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</si>
  <si>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</si>
  <si>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</si>
  <si>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</si>
  <si>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</si>
  <si>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</si>
  <si>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</si>
  <si>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</si>
  <si>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</si>
  <si>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</si>
  <si>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</si>
  <si>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</si>
  <si>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</si>
  <si>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</si>
  <si>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</si>
  <si>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</si>
  <si>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</si>
  <si>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</si>
  <si>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</si>
  <si>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</si>
  <si>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</si>
  <si>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</si>
  <si>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</si>
  <si>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</si>
  <si>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</si>
  <si>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</si>
  <si>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</si>
  <si>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</si>
  <si>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</si>
  <si>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</si>
  <si>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</si>
  <si>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</si>
  <si>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</si>
  <si>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</si>
  <si>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</si>
  <si>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</si>
  <si>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</si>
  <si>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ST</t>
  </si>
  <si>
    <t>Stavební část</t>
  </si>
  <si>
    <t>STA</t>
  </si>
  <si>
    <t>{358a3e66-dab7-4db5-b7d6-c1462d78af0a}</t>
  </si>
  <si>
    <t>2</t>
  </si>
  <si>
    <t>ZTI</t>
  </si>
  <si>
    <t>Zdravotechnické instalace</t>
  </si>
  <si>
    <t>{37837b51-b0f0-494a-a172-9da84cf4157b}</t>
  </si>
  <si>
    <t>VZT</t>
  </si>
  <si>
    <t>Vzduchotechnika</t>
  </si>
  <si>
    <t>{6c68ee7e-15f2-47f5-ab74-29b3092e7bf9}</t>
  </si>
  <si>
    <t>UT</t>
  </si>
  <si>
    <t>Vytápění</t>
  </si>
  <si>
    <t>{f996ae18-ce4a-4861-9c24-be0ac288ac31}</t>
  </si>
  <si>
    <t>EL, SLP</t>
  </si>
  <si>
    <t>Elektroinstalace + SLP</t>
  </si>
  <si>
    <t>{e4698862-828b-490a-8eb4-4ab41a59194c}</t>
  </si>
  <si>
    <t>MaR</t>
  </si>
  <si>
    <t>Měření a regulace</t>
  </si>
  <si>
    <t>{c1ab3cc7-21b1-4de9-81f9-f93caaf337f5}</t>
  </si>
  <si>
    <t>OST</t>
  </si>
  <si>
    <t>Ostatní a vedlejší náklady</t>
  </si>
  <si>
    <t>{00ac4391-b439-43c5-8f0c-7c0895491c66}</t>
  </si>
  <si>
    <t>Zpět na list:</t>
  </si>
  <si>
    <t>KRYCÍ LIST SOUPISU</t>
  </si>
  <si>
    <t>Objekt:</t>
  </si>
  <si>
    <t>ST - Stavební část</t>
  </si>
  <si>
    <t>REKAPITULACE ČLENĚNÍ SOUPISU PRACÍ</t>
  </si>
  <si>
    <t>Kód dílu - Popis</t>
  </si>
  <si>
    <t>Cena celkem [CZK]</t>
  </si>
  <si>
    <t>Náklady soupisu celkem</t>
  </si>
  <si>
    <t>-1</t>
  </si>
  <si>
    <t>HSV - Práce a dodávky HSV</t>
  </si>
  <si>
    <t xml:space="preserve">    1 - Zemní práce</t>
  </si>
  <si>
    <t xml:space="preserve">    27 - Základy</t>
  </si>
  <si>
    <t xml:space="preserve">    29 - Sanace stavebních konstrukcí</t>
  </si>
  <si>
    <t xml:space="preserve">    3 - Svislé a kompletní konstrukce</t>
  </si>
  <si>
    <t xml:space="preserve">    311 - Sádrokartonové konstrukce</t>
  </si>
  <si>
    <t xml:space="preserve">    38 - Kompletní konstrukce</t>
  </si>
  <si>
    <t xml:space="preserve">    4 - Vodorovné konstrukce</t>
  </si>
  <si>
    <t xml:space="preserve">    5 - Komunikace</t>
  </si>
  <si>
    <t xml:space="preserve">    61 - Upravy povrchů vnitřní</t>
  </si>
  <si>
    <t xml:space="preserve">    62 - Úpravy povrchů vnější</t>
  </si>
  <si>
    <t xml:space="preserve">    63 - Podlahy a podlahové konstrukce</t>
  </si>
  <si>
    <t xml:space="preserve">    64 - Osazování výplní otvorů</t>
  </si>
  <si>
    <t xml:space="preserve">    94 - Lešení a stavební výtahy</t>
  </si>
  <si>
    <t xml:space="preserve">    95 - Dokončovací konstrukce na pozemních stavbách</t>
  </si>
  <si>
    <t xml:space="preserve">    96 - Bourání konstrukcí</t>
  </si>
  <si>
    <t xml:space="preserve">    99 - Staveništní přesun hmot</t>
  </si>
  <si>
    <t xml:space="preserve">    997 - Přesun sutě</t>
  </si>
  <si>
    <t>PSV - Práce a dodávky PSV</t>
  </si>
  <si>
    <t xml:space="preserve">    711 - Izolace proti vodě</t>
  </si>
  <si>
    <t xml:space="preserve">    713 - Izolace tepelné</t>
  </si>
  <si>
    <t xml:space="preserve">    762 - Konstrukce tesařské</t>
  </si>
  <si>
    <t xml:space="preserve">    764 - Konstrukce klempířské</t>
  </si>
  <si>
    <t xml:space="preserve">    765 - Krytiny tvrdé</t>
  </si>
  <si>
    <t xml:space="preserve">    766 - Konstrukce truhlářské</t>
  </si>
  <si>
    <t xml:space="preserve">    767 - Konstrukce zámečnické</t>
  </si>
  <si>
    <t xml:space="preserve">    768 - Otvorové prvky dřevo z profilů systémových</t>
  </si>
  <si>
    <t xml:space="preserve">    770 - Konstrukce systemové z kovových profilů</t>
  </si>
  <si>
    <t xml:space="preserve">    771 - Podlahy z dlaždic a obklady</t>
  </si>
  <si>
    <t xml:space="preserve">    775 - Podlahy vlysové a parketové</t>
  </si>
  <si>
    <t xml:space="preserve">    776 - Podlahy povlakové</t>
  </si>
  <si>
    <t xml:space="preserve">    783 - Nátěry</t>
  </si>
  <si>
    <t xml:space="preserve">    784 - Malby</t>
  </si>
  <si>
    <t>M - Práce a dodávky M</t>
  </si>
  <si>
    <t xml:space="preserve">    M33 - Montáže dopravních zařízení - výtahy a plošiny</t>
  </si>
  <si>
    <t xml:space="preserve">    M43 - Montáže ocelových konstrukcí</t>
  </si>
  <si>
    <t xml:space="preserve">    M99 - Skladby podlah a konstrukcí</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</si>
  <si>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</si>
  <si>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</si>
  <si>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</si>
  <si>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</si>
  <si>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</si>
  <si>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</si>
  <si>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</si>
  <si>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</si>
  <si>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</si>
  <si>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</si>
  <si>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</si>
  <si>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</si>
  <si>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</si>
  <si>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</si>
  <si>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</si>
  <si>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</si>
  <si>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</si>
  <si>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</si>
  <si>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</si>
  <si>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139601102R00</t>
  </si>
  <si>
    <t>Ruční výkop jam, rýh a šachet v hornině tř. 3</t>
  </si>
  <si>
    <t>m3</t>
  </si>
  <si>
    <t>4</t>
  </si>
  <si>
    <t>VV</t>
  </si>
  <si>
    <t>treláž - základy:</t>
  </si>
  <si>
    <t>0,60*0,60*1,0*5</t>
  </si>
  <si>
    <t>venkovní přístavek:</t>
  </si>
  <si>
    <t>1,50*2,24*0,49</t>
  </si>
  <si>
    <t>Součet</t>
  </si>
  <si>
    <t>139711101RT3</t>
  </si>
  <si>
    <t>Vykopávka v uzavřených prostorách v hor.1-4 hornina 3</t>
  </si>
  <si>
    <t>185,33</t>
  </si>
  <si>
    <t>23,22</t>
  </si>
  <si>
    <t>8,96</t>
  </si>
  <si>
    <t>3</t>
  </si>
  <si>
    <t>162201203R00</t>
  </si>
  <si>
    <t>Vodorovné přemíst.výkopku, kolečko hor.1-4, do 10m</t>
  </si>
  <si>
    <t>3,45+217,5</t>
  </si>
  <si>
    <t>162201210R00</t>
  </si>
  <si>
    <t>Příplatek za dalš.10 m, kolečko, výkop. z hor.1- 4</t>
  </si>
  <si>
    <t>220,95*5</t>
  </si>
  <si>
    <t>5</t>
  </si>
  <si>
    <t>162701104R00</t>
  </si>
  <si>
    <t>Vodorovné přemístění výkopku z hor.1-4 do 9000 m</t>
  </si>
  <si>
    <t>6</t>
  </si>
  <si>
    <t>171201201R00</t>
  </si>
  <si>
    <t>Uložení sypaniny na skládku</t>
  </si>
  <si>
    <t>7</t>
  </si>
  <si>
    <t>199000002R00</t>
  </si>
  <si>
    <t>Poplatek za skládku horniny 1- 4</t>
  </si>
  <si>
    <t>27</t>
  </si>
  <si>
    <t>Základy</t>
  </si>
  <si>
    <t>8</t>
  </si>
  <si>
    <t>273321321R00</t>
  </si>
  <si>
    <t>Železobeton základových desek C 20/25 vč. provedení dilatačních spár</t>
  </si>
  <si>
    <t>NS1*0,15</t>
  </si>
  <si>
    <t>70,35</t>
  </si>
  <si>
    <t>9</t>
  </si>
  <si>
    <t>273362021R00</t>
  </si>
  <si>
    <t>Výztuž základových desek ze svařovaných sití KARI</t>
  </si>
  <si>
    <t>t</t>
  </si>
  <si>
    <t>viz výkaz v.č. D.02-06:</t>
  </si>
  <si>
    <t>2,780</t>
  </si>
  <si>
    <t>274321321R00</t>
  </si>
  <si>
    <t>Železobeton základových pasů C 20/25</t>
  </si>
  <si>
    <t>ZP1:</t>
  </si>
  <si>
    <t>0,40*0,38*8,98*2</t>
  </si>
  <si>
    <t>ZP2:</t>
  </si>
  <si>
    <t>0,20*0,38*8,98</t>
  </si>
  <si>
    <t>11</t>
  </si>
  <si>
    <t>274351215R00</t>
  </si>
  <si>
    <t>Bednění stěn základových pasů - zřízení</t>
  </si>
  <si>
    <t>m2</t>
  </si>
  <si>
    <t>(0,40+8,98)*2*0,38*2</t>
  </si>
  <si>
    <t>(0,20+8,98)*2*0,38</t>
  </si>
  <si>
    <t>12</t>
  </si>
  <si>
    <t>274351216R00</t>
  </si>
  <si>
    <t>Bednění stěn základových pasů - odstranění</t>
  </si>
  <si>
    <t>13</t>
  </si>
  <si>
    <t>274361821R00</t>
  </si>
  <si>
    <t>Výztuž základových pasů z betonářské oceli 10 505</t>
  </si>
  <si>
    <t>14</t>
  </si>
  <si>
    <t>275313621R00</t>
  </si>
  <si>
    <t>Beton základových patek prostý C 20/25</t>
  </si>
  <si>
    <t>treláž :</t>
  </si>
  <si>
    <t>0,6*0,6*0,8*5</t>
  </si>
  <si>
    <t>631315511R00</t>
  </si>
  <si>
    <t>Mazanina betonová tl. 12 - 24 cm C 12/15</t>
  </si>
  <si>
    <t>ZP1-2 podkladní beton:</t>
  </si>
  <si>
    <t>0,60*8,98*0,15*3</t>
  </si>
  <si>
    <t>16</t>
  </si>
  <si>
    <t>631351101R00</t>
  </si>
  <si>
    <t>Bednění stěn, rýh a otvorů v podlahách - zřízení</t>
  </si>
  <si>
    <t>(0,60+8,98)*2*0,15*3</t>
  </si>
  <si>
    <t>17</t>
  </si>
  <si>
    <t>631351102R00</t>
  </si>
  <si>
    <t>Bednění stěn, rýh a otvorů v podlahách -odstranění</t>
  </si>
  <si>
    <t>29</t>
  </si>
  <si>
    <t>Sanace stavebních konstrukcí</t>
  </si>
  <si>
    <t>18</t>
  </si>
  <si>
    <t>722182008RT1</t>
  </si>
  <si>
    <t>Montáž izolačních skruží na potrubí přímé do DN110 samolepící spoj, rychlouzávěr</t>
  </si>
  <si>
    <t>m</t>
  </si>
  <si>
    <t>19</t>
  </si>
  <si>
    <t>871265211U00</t>
  </si>
  <si>
    <t>Potrubí PVC - systém KG třídy SN4,  DN100</t>
  </si>
  <si>
    <t>20</t>
  </si>
  <si>
    <t>M</t>
  </si>
  <si>
    <t>283771276</t>
  </si>
  <si>
    <t>Izolace potrubí Mirelon PRO 108x20 mm šedočerná</t>
  </si>
  <si>
    <t>83,0*1,05</t>
  </si>
  <si>
    <t>Svislé a kompletní konstrukce</t>
  </si>
  <si>
    <t>310238411RT1</t>
  </si>
  <si>
    <t>Zazdívka otvorů plochy do1 m2 cihlami na MC s použitím suché maltové směsi</t>
  </si>
  <si>
    <t>instalační kanál:</t>
  </si>
  <si>
    <t>0,84*0,60*1,24*2</t>
  </si>
  <si>
    <t>22</t>
  </si>
  <si>
    <t>310239211RT2</t>
  </si>
  <si>
    <t>Zazdívka otvorů plochy do 4 m2 cihlami na MVC s použitím suché maltové směsi</t>
  </si>
  <si>
    <t>fasádní:</t>
  </si>
  <si>
    <t>m.č. 04:</t>
  </si>
  <si>
    <t>1,51*1,10*0,50</t>
  </si>
  <si>
    <t>m.č. 21:</t>
  </si>
  <si>
    <t>(1,35*3,10-1,22*1,66)*0,95</t>
  </si>
  <si>
    <t>m.č. 09:</t>
  </si>
  <si>
    <t>(2,22*2,50-1,25*1,20)*0,95</t>
  </si>
  <si>
    <t>interierové:</t>
  </si>
  <si>
    <t>m.č. 01/06:</t>
  </si>
  <si>
    <t>(0,8*2,57+0,74*0,44)*0,49</t>
  </si>
  <si>
    <t>m.č. 07/09:</t>
  </si>
  <si>
    <t>0,94*2,57*0,50</t>
  </si>
  <si>
    <t>m.č. 03/08:</t>
  </si>
  <si>
    <t>(0,71*2,22+0,80*0,40)*0,49</t>
  </si>
  <si>
    <t>1,46*3,50*0,94</t>
  </si>
  <si>
    <t>23</t>
  </si>
  <si>
    <t>311271170R00</t>
  </si>
  <si>
    <t>Dozdívky z tvárnic pórobeton hladkých tl. 30 cm</t>
  </si>
  <si>
    <t>Začátek provozního součtu</t>
  </si>
  <si>
    <t>m.č. 09/16:</t>
  </si>
  <si>
    <t>(0,13+1,10)/2*1,0*3,52</t>
  </si>
  <si>
    <t>Konec provozního součtu</t>
  </si>
  <si>
    <t>2,16/0,3</t>
  </si>
  <si>
    <t>24</t>
  </si>
  <si>
    <t>311271175R00</t>
  </si>
  <si>
    <t>Zdivo z tvárnic pórobetonových hladkých tl. 20 cm</t>
  </si>
  <si>
    <t>m.č. 06:</t>
  </si>
  <si>
    <t>2,98*3,31</t>
  </si>
  <si>
    <t>m.č. 08:</t>
  </si>
  <si>
    <t>(6,24+0,40)*3,54</t>
  </si>
  <si>
    <t>-0,98*2,2</t>
  </si>
  <si>
    <t>6,24*3,04</t>
  </si>
  <si>
    <t>m.č. 20:</t>
  </si>
  <si>
    <t>(2,4+1,8)*3,25</t>
  </si>
  <si>
    <t>-0,65*0,65</t>
  </si>
  <si>
    <t>4,0*(3,5+1,8)/2</t>
  </si>
  <si>
    <t>25</t>
  </si>
  <si>
    <t>311271177R00</t>
  </si>
  <si>
    <t>Zdivo z tvárnic pórobetonových hladkých tl. 30 cm</t>
  </si>
  <si>
    <t>m.č.  21:</t>
  </si>
  <si>
    <t>1,49*3,3</t>
  </si>
  <si>
    <t>m.č. 10:</t>
  </si>
  <si>
    <t>0,95*3,5</t>
  </si>
  <si>
    <t>-0,56*1,2</t>
  </si>
  <si>
    <t>26</t>
  </si>
  <si>
    <t>317121043RT3</t>
  </si>
  <si>
    <t>Překlad nosný porobeton, světlost otv. do 105 cm překlad nosný 129 x 24,9 x 20 cm</t>
  </si>
  <si>
    <t>kus</t>
  </si>
  <si>
    <t>PP06:</t>
  </si>
  <si>
    <t>317121043RT4</t>
  </si>
  <si>
    <t>Překlad nosný porobeton, světlost otv. do 105 cm překlad nosný 129 x 24,9 x 30 cm</t>
  </si>
  <si>
    <t>PP03:</t>
  </si>
  <si>
    <t>28</t>
  </si>
  <si>
    <t>317121044RT7</t>
  </si>
  <si>
    <t>Překlad nosný porobeton, světlost otv. do 180 cm překlad nosný 149 x 24,9 x 20 cm</t>
  </si>
  <si>
    <t>PP05:1</t>
  </si>
  <si>
    <t>317121047RT2</t>
  </si>
  <si>
    <t>Překlad nenosný porobeton, světlost otv. do 105 cm překlad nenosný 124 x 24,9 x 10</t>
  </si>
  <si>
    <t>PP02:12</t>
  </si>
  <si>
    <t>30</t>
  </si>
  <si>
    <t>317121047RT4</t>
  </si>
  <si>
    <t>Překlad nenosný porobeton, světlost otv. do 105 cm překlad nenosný 124 x 24,9 x 15</t>
  </si>
  <si>
    <t>PP04:2</t>
  </si>
  <si>
    <t>31</t>
  </si>
  <si>
    <t>317145331R00</t>
  </si>
  <si>
    <t>Překlad porobetonový plochý 150x124x1300</t>
  </si>
  <si>
    <t>PP01:10</t>
  </si>
  <si>
    <t>32</t>
  </si>
  <si>
    <t>317941121R00</t>
  </si>
  <si>
    <t>Osazení ocelových válcovaných nosníků do č.12</t>
  </si>
  <si>
    <t>HEA 100:</t>
  </si>
  <si>
    <t>1,1*4*0,0167</t>
  </si>
  <si>
    <t>33</t>
  </si>
  <si>
    <t>342255024R00</t>
  </si>
  <si>
    <t>Příčky z desek pórobetonových tl. 10 cm</t>
  </si>
  <si>
    <t>m.č. 21-23:</t>
  </si>
  <si>
    <t>(1,81*2+0,35)*3,28</t>
  </si>
  <si>
    <t>m.č. 25-33:</t>
  </si>
  <si>
    <t>1,45*2,6*3-0,9*1,97*2</t>
  </si>
  <si>
    <t>6,33*3,2-0,8*1,97</t>
  </si>
  <si>
    <t>1,90*3,1-0,8*1,97</t>
  </si>
  <si>
    <t>1,48*2,5-0,65*0,65</t>
  </si>
  <si>
    <t>m.č. 10-12:</t>
  </si>
  <si>
    <t>(1,45*3+1,43)*3,5</t>
  </si>
  <si>
    <t>-0,7*2,3</t>
  </si>
  <si>
    <t>3,31*3,5-0,9*1,97</t>
  </si>
  <si>
    <t>34</t>
  </si>
  <si>
    <t>342255028R00</t>
  </si>
  <si>
    <t>Příčky z desek pórobetonových tl. 15 cm</t>
  </si>
  <si>
    <t>(5,9+6,23+2,1)*3,28</t>
  </si>
  <si>
    <t>-0,8*2,3*2-0,89*1,97</t>
  </si>
  <si>
    <t>(4,78+6,23*2)*3,2</t>
  </si>
  <si>
    <t>-0,6*2,2</t>
  </si>
  <si>
    <t>1,9*3,27-1,3*1,97</t>
  </si>
  <si>
    <t>1,98*2,55</t>
  </si>
  <si>
    <t>m.č. 10-15:</t>
  </si>
  <si>
    <t>(2,8+7,15+1,9+2,0+2,6+2,6+0,95+1,05*2)*3,55</t>
  </si>
  <si>
    <t>-0,9*2,4-0,8*2,3*3</t>
  </si>
  <si>
    <t>-0,56*1,2*5</t>
  </si>
  <si>
    <t>3,05*3,5</t>
  </si>
  <si>
    <t>35</t>
  </si>
  <si>
    <t>342291111U00</t>
  </si>
  <si>
    <t>Ukotvení příčka tl -10cm PU pěna</t>
  </si>
  <si>
    <t>1,81*2+0,35</t>
  </si>
  <si>
    <t>1,45*3+6,33+1,9</t>
  </si>
  <si>
    <t>1,48</t>
  </si>
  <si>
    <t>1,45*3+1,43</t>
  </si>
  <si>
    <t>3,31</t>
  </si>
  <si>
    <t>36</t>
  </si>
  <si>
    <t>342291112U00</t>
  </si>
  <si>
    <t>Ukotvení příčka tl 10cm- PU pěna</t>
  </si>
  <si>
    <t>2,16/0,3/3,52</t>
  </si>
  <si>
    <t>2,98</t>
  </si>
  <si>
    <t>6,24+0,40+0,98</t>
  </si>
  <si>
    <t>6,24</t>
  </si>
  <si>
    <t>0,95</t>
  </si>
  <si>
    <t>2,8+7,15+1,9+2,0+2,6+2,6+0,95+1,05*2</t>
  </si>
  <si>
    <t>2,4+1,8+3,05</t>
  </si>
  <si>
    <t>1,49</t>
  </si>
  <si>
    <t>5,9+6,23+2,1</t>
  </si>
  <si>
    <t>4,78+6,23*2+1,98</t>
  </si>
  <si>
    <t>37</t>
  </si>
  <si>
    <t>342901111R00</t>
  </si>
  <si>
    <t>Osazování stěn bez dveří na MPP</t>
  </si>
  <si>
    <t>IV-2.1:</t>
  </si>
  <si>
    <t>1,47*2,56</t>
  </si>
  <si>
    <t>IV-2.2:</t>
  </si>
  <si>
    <t>1,52*3,32</t>
  </si>
  <si>
    <t>IV-2.3:</t>
  </si>
  <si>
    <t>3,16*3,10</t>
  </si>
  <si>
    <t>38</t>
  </si>
  <si>
    <t>342901112R00</t>
  </si>
  <si>
    <t>Osazování stěn s dveřmi na MPP</t>
  </si>
  <si>
    <t>IV-3.1:</t>
  </si>
  <si>
    <t>1,45*2,56</t>
  </si>
  <si>
    <t>1,40*3,10</t>
  </si>
  <si>
    <t>3,64*3,10*2</t>
  </si>
  <si>
    <t>IV-3.2:</t>
  </si>
  <si>
    <t>1,46*2,56</t>
  </si>
  <si>
    <t>IV-3.3:</t>
  </si>
  <si>
    <t>1,12*3,04</t>
  </si>
  <si>
    <t>IV-3.5:</t>
  </si>
  <si>
    <t>1,54*3,3</t>
  </si>
  <si>
    <t>IV-3.8:</t>
  </si>
  <si>
    <t>2,18*2,88</t>
  </si>
  <si>
    <t>39</t>
  </si>
  <si>
    <t>342948111R00</t>
  </si>
  <si>
    <t>Ukotvení příček k cihel.konstr. kotvami na hmožd.</t>
  </si>
  <si>
    <t>3,2*15+3,5*16+2,5*2+2,6*8</t>
  </si>
  <si>
    <t>40</t>
  </si>
  <si>
    <t>346244381RT2</t>
  </si>
  <si>
    <t>Plentování ocelových nosníků výšky do 20 cm s použitím suché maltové směsi</t>
  </si>
  <si>
    <t>ocelové průvlaky, překlady a rámy:</t>
  </si>
  <si>
    <t>PR2:</t>
  </si>
  <si>
    <t>1,8*4*0,12</t>
  </si>
  <si>
    <t>PR3:</t>
  </si>
  <si>
    <t>1,8*2*0,14</t>
  </si>
  <si>
    <t>PR4:</t>
  </si>
  <si>
    <t>2,0*2*0,14</t>
  </si>
  <si>
    <t>PR5:</t>
  </si>
  <si>
    <t>1,5*2*0,12</t>
  </si>
  <si>
    <t>PR6:</t>
  </si>
  <si>
    <t>1,0*4*0,12</t>
  </si>
  <si>
    <t>R1:</t>
  </si>
  <si>
    <t>(2,06+0,46)*2*0,12*2</t>
  </si>
  <si>
    <t>41</t>
  </si>
  <si>
    <t>346244382RT2</t>
  </si>
  <si>
    <t>Plentování ocelových nosníků výšky 20 - 30 cm s použitím suché maltové směsi</t>
  </si>
  <si>
    <t>PR1:</t>
  </si>
  <si>
    <t>0,32*6,0*2</t>
  </si>
  <si>
    <t>42</t>
  </si>
  <si>
    <t>346275113R00</t>
  </si>
  <si>
    <t>Přizdívky z desek pórobetonových tl. 100 mm</t>
  </si>
  <si>
    <t>1,48*2,5</t>
  </si>
  <si>
    <t>43</t>
  </si>
  <si>
    <t>346275114R00</t>
  </si>
  <si>
    <t>Přizdívky z desek pórobetonových tl. 125 mm</t>
  </si>
  <si>
    <t>0,95*1,66</t>
  </si>
  <si>
    <t>44</t>
  </si>
  <si>
    <t>346481111RT2</t>
  </si>
  <si>
    <t>Zaplentování rýh, nosníků rabicovým pletivem s použitím suché maltové směsi</t>
  </si>
  <si>
    <t>PR1-PR6, R1:</t>
  </si>
  <si>
    <t>(0,5+0,5*2)*6,0</t>
  </si>
  <si>
    <t>(0,5+0,3*2)*(1,8*2+1,5+1,0*2)</t>
  </si>
  <si>
    <t>(0,9+0,3*2)*(2,0+1,8)</t>
  </si>
  <si>
    <t>(0,2+0,2)*(2,06+0,46)*2*2</t>
  </si>
  <si>
    <t>45</t>
  </si>
  <si>
    <t>389361001RT3</t>
  </si>
  <si>
    <t>Doplňující výztuž prefa konstrukcí z bet.oceli svařované sítě</t>
  </si>
  <si>
    <t>0,0666</t>
  </si>
  <si>
    <t>46</t>
  </si>
  <si>
    <t>389381001RT3</t>
  </si>
  <si>
    <t>Dobetonování konstrukcí betonem třídy C 20/25, vč. bednění a odbednění</t>
  </si>
  <si>
    <t>výtahová šachta:</t>
  </si>
  <si>
    <t>2,14*0,16*0,98</t>
  </si>
  <si>
    <t>47</t>
  </si>
  <si>
    <t>133.01</t>
  </si>
  <si>
    <t>Tyč průřezu HEA100, střední, jakost oceli 11375 zinkovaná</t>
  </si>
  <si>
    <t>T</t>
  </si>
  <si>
    <t>1,1*4*0,0167*1,05</t>
  </si>
  <si>
    <t>311</t>
  </si>
  <si>
    <t>Sádrokartonové konstrukce</t>
  </si>
  <si>
    <t>48</t>
  </si>
  <si>
    <t>342261112RT1</t>
  </si>
  <si>
    <t>Příčka sádrokarton. ocel.kce, 1x oplášť. tl.100 mm desky standard tl. 12,5 mm, izol. minerál tl. 5 cm</t>
  </si>
  <si>
    <t>6.NP:</t>
  </si>
  <si>
    <t>(2,9+0,9+3,0+0,8+3,1)*(3,1+1,9)/2</t>
  </si>
  <si>
    <t>-1,0*2,05</t>
  </si>
  <si>
    <t>49</t>
  </si>
  <si>
    <t>342264051RT1</t>
  </si>
  <si>
    <t>Podhled sádrokartonový na zavěšenou ocel. konstr. desky standard tl. 12,5 mm, bez izolace</t>
  </si>
  <si>
    <t>plošně:</t>
  </si>
  <si>
    <t>1,20*31,34+1,47*0,94+1,4*0,94+1,48*0,52+1,48*0,43*2+1,47*0,86</t>
  </si>
  <si>
    <t>1,45*0,43*2+1,59*0,57+0,94*1,56+0,81*1,63+2,28*2,39+(2,39+1,12)/2*1,26</t>
  </si>
  <si>
    <t>m.č. 16:</t>
  </si>
  <si>
    <t>41,5</t>
  </si>
  <si>
    <t>m.č. 24:</t>
  </si>
  <si>
    <t>23,9</t>
  </si>
  <si>
    <t>Mezisoučet</t>
  </si>
  <si>
    <t>svisle:</t>
  </si>
  <si>
    <t>m.č. 01:</t>
  </si>
  <si>
    <t>3,54*0,59</t>
  </si>
  <si>
    <t>0,96*(31,3-11,7)</t>
  </si>
  <si>
    <t>0,55*(11,7+0,45)+1,47*0,27+1,4*0,27</t>
  </si>
  <si>
    <t>1,48*0,30+1,47*0,30+1,45*0,30+1,6*0,45</t>
  </si>
  <si>
    <t>50</t>
  </si>
  <si>
    <t>342264051RT3</t>
  </si>
  <si>
    <t>Podhled sádrokartonový na zavěšenou ocel. konstr. desky standard impreg. tl. 12,5 mm, bez izolace</t>
  </si>
  <si>
    <t>7,1+2,4+1,3+8,9+3,6+5,5</t>
  </si>
  <si>
    <t>6,1+4,9+5,6</t>
  </si>
  <si>
    <t>m.č. 30-31:</t>
  </si>
  <si>
    <t>1,7+1,9</t>
  </si>
  <si>
    <t>51</t>
  </si>
  <si>
    <t>342264051RX1</t>
  </si>
  <si>
    <t>Podhled sádrokartonový na ocel. konstrukci desky protipožární tl. 2 x 12,5 mm, bez izolace</t>
  </si>
  <si>
    <t>m.č. 601:</t>
  </si>
  <si>
    <t>(3,0+0,9)/2*1,8</t>
  </si>
  <si>
    <t>(1,2+0,6)/2*2,8</t>
  </si>
  <si>
    <t>52</t>
  </si>
  <si>
    <t>342264051RX1.1</t>
  </si>
  <si>
    <t>Podhled sádrokartonový na zavěšenou ocel. konstr. desky akustické děrované, minerální vata tl. 50 m</t>
  </si>
  <si>
    <t>6,24*(2,83+2,32+1,98)</t>
  </si>
  <si>
    <t>5,04*(5,60+2,71+2,56)</t>
  </si>
  <si>
    <t>57,5-0,5*5,58-0,3*5,24-0,3*1,12</t>
  </si>
  <si>
    <t>53</t>
  </si>
  <si>
    <t>342264098R00</t>
  </si>
  <si>
    <t>Příplatek k podhledu sádrokart. za plochu do 10 m2</t>
  </si>
  <si>
    <t>3,51+2,52</t>
  </si>
  <si>
    <t>54</t>
  </si>
  <si>
    <t>342264102R00</t>
  </si>
  <si>
    <t>Osazení reviz. dvířek do SDK podhledu, do 0,50 m2</t>
  </si>
  <si>
    <t>Z-1.10:</t>
  </si>
  <si>
    <t>Z-1.11:</t>
  </si>
  <si>
    <t>55</t>
  </si>
  <si>
    <t>342266111RT1</t>
  </si>
  <si>
    <t>Obklad stěn sádrokartonem na ocelovou konstrukci desky standard tl. 12,5 mm, minerální vata tl. 5cm</t>
  </si>
  <si>
    <t>výtahová šachta vnitřní plochy:</t>
  </si>
  <si>
    <t>1.PP:</t>
  </si>
  <si>
    <t>2,17*2,96-0,85*2,04</t>
  </si>
  <si>
    <t>1.NP:</t>
  </si>
  <si>
    <t>2,30*3,00-0,85*2,04</t>
  </si>
  <si>
    <t>2.NP:</t>
  </si>
  <si>
    <t>2,30*3,70-0,85*2,04</t>
  </si>
  <si>
    <t>3.NP:</t>
  </si>
  <si>
    <t>2,30*3,74-0,85*2,04</t>
  </si>
  <si>
    <t>4.NP:</t>
  </si>
  <si>
    <t>2,30*3,71-0,85*2,04</t>
  </si>
  <si>
    <t>5.NP:</t>
  </si>
  <si>
    <t>2,30*2,81-0,85*2,04</t>
  </si>
  <si>
    <t>56</t>
  </si>
  <si>
    <t>342266111RU7</t>
  </si>
  <si>
    <t>Obklad stěn sádrokartonem na ocelovou konstrukci desky standard tl. 12,5 mm, bez izolace</t>
  </si>
  <si>
    <t>výtahová šachta z chodby:</t>
  </si>
  <si>
    <t>ostění a nadpraží:</t>
  </si>
  <si>
    <t>0,50*(0,85+2,04*2)*6</t>
  </si>
  <si>
    <t>57</t>
  </si>
  <si>
    <t>342266111RU9</t>
  </si>
  <si>
    <t>Obklad stěn sádrokartonem na ocelovou konstrukci desky standard impreg. tl. 12,5 mm, bez izolace</t>
  </si>
  <si>
    <t>(1,23+1,32)*1,2</t>
  </si>
  <si>
    <t>58</t>
  </si>
  <si>
    <t>342266211RT1</t>
  </si>
  <si>
    <t>Obklad stěn sádrokartonem lepený na zdivo desky standard tl. 12,5 mm</t>
  </si>
  <si>
    <t>výtahová šachta :</t>
  </si>
  <si>
    <t>2,17*(0,4+0,64)</t>
  </si>
  <si>
    <t>2,30*0,25</t>
  </si>
  <si>
    <t>2,30*(0,25+0,50)</t>
  </si>
  <si>
    <t>59</t>
  </si>
  <si>
    <t>342266998R00</t>
  </si>
  <si>
    <t>Příplatek pro obklad za plochu do 5 m2</t>
  </si>
  <si>
    <t>3,06+5,71</t>
  </si>
  <si>
    <t>60</t>
  </si>
  <si>
    <t>342267112RT1</t>
  </si>
  <si>
    <t>Obklad trámů sádrokartonem třístranný do 0,5/0,5 m desky standard tl. 12,5 mm</t>
  </si>
  <si>
    <t>3,3</t>
  </si>
  <si>
    <t>61</t>
  </si>
  <si>
    <t>55360263</t>
  </si>
  <si>
    <t>Dvířka revizní, typ SP EI 30, 600 x 600 mm</t>
  </si>
  <si>
    <t>62</t>
  </si>
  <si>
    <t>59591093</t>
  </si>
  <si>
    <t>Dvířka do sádrokartonu 600/600 s tlačným zámkem</t>
  </si>
  <si>
    <t>Kompletní konstrukce</t>
  </si>
  <si>
    <t>63</t>
  </si>
  <si>
    <t>380321442R00</t>
  </si>
  <si>
    <t>Beton komplet.konstrukcí železový C 25/30 do 30 cm</t>
  </si>
  <si>
    <t>dojezd výtahu:</t>
  </si>
  <si>
    <t>(2,59+0,90)/2*1,83*0,30</t>
  </si>
  <si>
    <t>1,67*0,20*0,98</t>
  </si>
  <si>
    <t>2,59*0,20*0,98</t>
  </si>
  <si>
    <t>64</t>
  </si>
  <si>
    <t>380356231R00</t>
  </si>
  <si>
    <t>Bednění kompl.konstr.neomít.BO pl.rovinných,zříz.</t>
  </si>
  <si>
    <t>1,67*(0,98+1,28)</t>
  </si>
  <si>
    <t>2,59*(0,98+1,28)</t>
  </si>
  <si>
    <t>65</t>
  </si>
  <si>
    <t>380356232R00</t>
  </si>
  <si>
    <t>Bednění kompl.konstr.neomít.BO pl.rovinných,odbed.</t>
  </si>
  <si>
    <t>66</t>
  </si>
  <si>
    <t>380361007R00</t>
  </si>
  <si>
    <t>Výztuž kompletních konstrukcí ze svař. sítí</t>
  </si>
  <si>
    <t>0,061</t>
  </si>
  <si>
    <t>Vodorovné konstrukce</t>
  </si>
  <si>
    <t>67</t>
  </si>
  <si>
    <t>411121232R00</t>
  </si>
  <si>
    <t>Osazování stropních desek š. do 60, dl. do 180 cm</t>
  </si>
  <si>
    <t>překrytí kanálů:</t>
  </si>
  <si>
    <t>395</t>
  </si>
  <si>
    <t>68</t>
  </si>
  <si>
    <t>59341211</t>
  </si>
  <si>
    <t>Deska stropní plná prefa 104x29x6,5 cm</t>
  </si>
  <si>
    <t>395,0*1,02</t>
  </si>
  <si>
    <t>Komunikace</t>
  </si>
  <si>
    <t>69</t>
  </si>
  <si>
    <t>113106121R00</t>
  </si>
  <si>
    <t>Rozebrání dlažeb z betonových dlaždic na sucho</t>
  </si>
  <si>
    <t>BP18:</t>
  </si>
  <si>
    <t>26,0+13,0</t>
  </si>
  <si>
    <t>70</t>
  </si>
  <si>
    <t>113106221R00</t>
  </si>
  <si>
    <t>Rozebrání dlažeb z drobných kostek v kam. těženém</t>
  </si>
  <si>
    <t>71</t>
  </si>
  <si>
    <t>113106231R00</t>
  </si>
  <si>
    <t>Rozebrání dlažeb ze zámkové dlažby v kamenivu</t>
  </si>
  <si>
    <t>72</t>
  </si>
  <si>
    <t>113107312R00</t>
  </si>
  <si>
    <t>Odstranění podkladu pl. 50 m2,kam.těžené tl.12 cm</t>
  </si>
  <si>
    <t>2,0+2,0+3,0</t>
  </si>
  <si>
    <t>73</t>
  </si>
  <si>
    <t>113107320R00</t>
  </si>
  <si>
    <t>Odstranění podkladu pl. 50 m2,kam.těžené tl.20 cm</t>
  </si>
  <si>
    <t>2,0+13,0+26,0</t>
  </si>
  <si>
    <t>74</t>
  </si>
  <si>
    <t>113108305R00</t>
  </si>
  <si>
    <t>Odstranění podkladu pl.do 50 m2, živice tl. 5 cm</t>
  </si>
  <si>
    <t>75</t>
  </si>
  <si>
    <t>113109308R00</t>
  </si>
  <si>
    <t>Odstranění podkladu pl. 50 m2, bet.prostý tl.8 cm</t>
  </si>
  <si>
    <t>76</t>
  </si>
  <si>
    <t>113109312R00</t>
  </si>
  <si>
    <t>Odstranění podkladu pl.50 m2, bet.prostý tl.12 cm</t>
  </si>
  <si>
    <t>77</t>
  </si>
  <si>
    <t>113202111R00</t>
  </si>
  <si>
    <t>Vytrhání obrub z krajníků nebo obrubníků stojatých</t>
  </si>
  <si>
    <t>BP-18:</t>
  </si>
  <si>
    <t>78</t>
  </si>
  <si>
    <t>564851111R00</t>
  </si>
  <si>
    <t>Podklad ze štěrkodrti po zhutnění tloušťky 15 cm</t>
  </si>
  <si>
    <t>NZP1.1</t>
  </si>
  <si>
    <t>10,96</t>
  </si>
  <si>
    <t>NZP1.2</t>
  </si>
  <si>
    <t>56,2</t>
  </si>
  <si>
    <t>79</t>
  </si>
  <si>
    <t>564952111R00</t>
  </si>
  <si>
    <t>Podklad z mechanicky zpevněného kameniva tl. 15 cm</t>
  </si>
  <si>
    <t>80</t>
  </si>
  <si>
    <t>567132114R00</t>
  </si>
  <si>
    <t>Podklad z kameniva zpev.cementem KZC 1 tl.19 cm</t>
  </si>
  <si>
    <t>81</t>
  </si>
  <si>
    <t>591211111R00</t>
  </si>
  <si>
    <t>Kladení dlažby drobné kostky, lože z kameniva do tl. 40 mm</t>
  </si>
  <si>
    <t>82</t>
  </si>
  <si>
    <t>596111111R00</t>
  </si>
  <si>
    <t>Kladení dlažby mozaika 1barva, lože z kam.do 4 cm</t>
  </si>
  <si>
    <t>83</t>
  </si>
  <si>
    <t>58380056</t>
  </si>
  <si>
    <t>Mozaika dlažební 4/6 cm štípaná</t>
  </si>
  <si>
    <t>NZP1.2*1,02</t>
  </si>
  <si>
    <t>57,324</t>
  </si>
  <si>
    <t>84</t>
  </si>
  <si>
    <t>58380120.A</t>
  </si>
  <si>
    <t>Kostka dlažební drobná 12/10 cm štípaná</t>
  </si>
  <si>
    <t>NZP1.1*1,02</t>
  </si>
  <si>
    <t>11,179</t>
  </si>
  <si>
    <t>Upravy povrchů vnitřní</t>
  </si>
  <si>
    <t>85</t>
  </si>
  <si>
    <t>611421231R00</t>
  </si>
  <si>
    <t>Oprava váp.omítek stropů do 10% plochy - štukových</t>
  </si>
  <si>
    <t>v místě odstranění provizorních prachotěsných stěn:</t>
  </si>
  <si>
    <t>6,2*0,5*2</t>
  </si>
  <si>
    <t>86</t>
  </si>
  <si>
    <t>611473111R00</t>
  </si>
  <si>
    <t>Omítka vnitřní stropů ze suché směsi, hladká</t>
  </si>
  <si>
    <t>v místech podhledů:</t>
  </si>
  <si>
    <t>3,87*3,54</t>
  </si>
  <si>
    <t>m.č. 05:</t>
  </si>
  <si>
    <t>1,50*3,60</t>
  </si>
  <si>
    <t>3,0*3,6-0,68*0,40*2</t>
  </si>
  <si>
    <t>87</t>
  </si>
  <si>
    <t>611473112R00</t>
  </si>
  <si>
    <t>Omítka vnitřní stropů ze suché směsi, štuková</t>
  </si>
  <si>
    <t>23,9-3,87*3,54</t>
  </si>
  <si>
    <t>m.č. 03:</t>
  </si>
  <si>
    <t>23,6</t>
  </si>
  <si>
    <t>5,6</t>
  </si>
  <si>
    <t>m.č. 07:</t>
  </si>
  <si>
    <t>5,5</t>
  </si>
  <si>
    <t>57,5</t>
  </si>
  <si>
    <t>-52,80</t>
  </si>
  <si>
    <t>268,1</t>
  </si>
  <si>
    <t>-(1,20*31,34+1,47*0,94+1,4*0,94+1,48*0,52+1,48*0,43*2+1,47*0,86)</t>
  </si>
  <si>
    <t>-(1,45*0,43*2+1,59*0,57+0,94*1,56+0,81*1,63+2,28*2,39+(2,39+1,12)/2*1,26)</t>
  </si>
  <si>
    <t>-6,24*(2,83+2,32+1,98)</t>
  </si>
  <si>
    <t>-5,04*(5,60+2,71+2,56)</t>
  </si>
  <si>
    <t>m.č. 17:</t>
  </si>
  <si>
    <t>3,0</t>
  </si>
  <si>
    <t>m.č. 18:</t>
  </si>
  <si>
    <t>2,1</t>
  </si>
  <si>
    <t>18,47</t>
  </si>
  <si>
    <t>m.č. 25:</t>
  </si>
  <si>
    <t>57,0</t>
  </si>
  <si>
    <t>m.č. 26-29:</t>
  </si>
  <si>
    <t>20,3+56,3+22,0+9,9</t>
  </si>
  <si>
    <t>m.č. 32-33:</t>
  </si>
  <si>
    <t>8,5+6,4</t>
  </si>
  <si>
    <t>88</t>
  </si>
  <si>
    <t>612403399RT2</t>
  </si>
  <si>
    <t>Hrubá výplň rýh ve stěnách maltou s použitím suché maltové směsi</t>
  </si>
  <si>
    <t>BP10c:</t>
  </si>
  <si>
    <t>0,20*47,0</t>
  </si>
  <si>
    <t>BP10d:</t>
  </si>
  <si>
    <t>0,20*27,0</t>
  </si>
  <si>
    <t>89</t>
  </si>
  <si>
    <t>612421231R00</t>
  </si>
  <si>
    <t>Oprava vápen.omítek stěn do 10 % pl. - štukových</t>
  </si>
  <si>
    <t>(3,0+3,08)*0,5*2</t>
  </si>
  <si>
    <t>90</t>
  </si>
  <si>
    <t>612433212R00</t>
  </si>
  <si>
    <t>Omítka sanační vnitřní, střední zasolení dvouvrstvá 25 mm s postřikem</t>
  </si>
  <si>
    <t>do výšky 1,5 m od úrovně podlahy:</t>
  </si>
  <si>
    <t>(6,23+3,54+0,41+0,49+0,70)*2-1,33-1,4</t>
  </si>
  <si>
    <t>(6,24+0,41+0,95)*2-0,71-0,98-1,35</t>
  </si>
  <si>
    <t>m.č. 04-06:</t>
  </si>
  <si>
    <t>(6,24+1,1+0,74+0,50+3,64+0,08)*2-1,4-1,34-2,98-1,40-0,94</t>
  </si>
  <si>
    <t>(6,24+1,05+0,33*2+0,55+0,7+9,35)*2-0,71-0,98-6,24-0,61-1,12-1,48-2,98</t>
  </si>
  <si>
    <t>m.č. 09 levá část:</t>
  </si>
  <si>
    <t>(6,24+31,34+0,35*10+0,94*5+0,55+0,57+0,94*2+0,81*2)*2</t>
  </si>
  <si>
    <t>-0,94-1,40-1,47-1,46-1,4*2-1,46-1,47-1,45-1,55-0,8</t>
  </si>
  <si>
    <t>m.č. 09 pravá část:</t>
  </si>
  <si>
    <t>3,54+0,55+0,28+0,5*2+7,73*2+0,35*4</t>
  </si>
  <si>
    <t>-0,4-1,47-1,46-1,40-2,22</t>
  </si>
  <si>
    <t>m.č. 10-11:</t>
  </si>
  <si>
    <t>2,15+1,28</t>
  </si>
  <si>
    <t>m.č. 13-15:</t>
  </si>
  <si>
    <t>4,68+2,08+0,35*6</t>
  </si>
  <si>
    <t>m.č. 16-20:</t>
  </si>
  <si>
    <t>2,0+0,15+1,4*2+1,58+0,46+1,82+0,2*2+0,6+0,5+0,75+0,25*2+1,76+3,28</t>
  </si>
  <si>
    <t>5,7+12,1-1,46-1,47-1,45</t>
  </si>
  <si>
    <t>m.č. 21-24:</t>
  </si>
  <si>
    <t>0,4+0,7+0,55+1,75+1,16+1,02+0,26+0,8+0,3*2+10,98+0,5*2-0,8</t>
  </si>
  <si>
    <t>9,0*2+0,35*6-1,25-6,25-1,0</t>
  </si>
  <si>
    <t>m.č. 26:</t>
  </si>
  <si>
    <t>3,1*2+0,43*2-1,65+0,35*2</t>
  </si>
  <si>
    <t>m.č. 27:</t>
  </si>
  <si>
    <t>7,2*2+2,7*4-1,37-1,45</t>
  </si>
  <si>
    <t>m.č. 28:</t>
  </si>
  <si>
    <t>3,48*2+6,33-0,9-1,9</t>
  </si>
  <si>
    <t>m.č. 29:</t>
  </si>
  <si>
    <t>(3,15+3,85)*2-1,9-0,9</t>
  </si>
  <si>
    <t>2,56</t>
  </si>
  <si>
    <t>298,04*1,5</t>
  </si>
  <si>
    <t>91</t>
  </si>
  <si>
    <t>612471411RT2</t>
  </si>
  <si>
    <t>Úprava vnitřních stěn aktivovaným štukem s použitím suché maltové směsi</t>
  </si>
  <si>
    <t>na pórobetonové stěny tl. 200-300 mm:</t>
  </si>
  <si>
    <t>2,98*(3,10+3,12)</t>
  </si>
  <si>
    <t>(6,24+0,40)*2,86*2</t>
  </si>
  <si>
    <t>-0,98*2,2*2</t>
  </si>
  <si>
    <t>6,24*2,84*2</t>
  </si>
  <si>
    <t>0,95*3,3*2-0,56*1,2*2</t>
  </si>
  <si>
    <t>(1,0+0,13+1,4)*3,02*2</t>
  </si>
  <si>
    <t>(2,4+1,8)*(3,32+3,04)</t>
  </si>
  <si>
    <t>-0,65*0,65-1,10*3,32</t>
  </si>
  <si>
    <t>4,0*(3,32+1,58)</t>
  </si>
  <si>
    <t>1,49*3,1*2-0,56*1,2</t>
  </si>
  <si>
    <t>na pórobetonové příčky a přízdívky:</t>
  </si>
  <si>
    <t>1,48*2,3</t>
  </si>
  <si>
    <t>1,48*2,3-0,65*0,65</t>
  </si>
  <si>
    <t>(1,45*3+1,43)*3,3*2</t>
  </si>
  <si>
    <t>-0,7*2,3*2</t>
  </si>
  <si>
    <t>2,8*3,35+(7,15+1,9+2,0+2,6+2,6+0,95+1,05)*3,35*2</t>
  </si>
  <si>
    <t>-0,9*2,4*2-0,8*2,3*3*2</t>
  </si>
  <si>
    <t>3,31*3,3*2-0,9*1,97*2</t>
  </si>
  <si>
    <t>3,05*3,3*2</t>
  </si>
  <si>
    <t>(1,81*2+0,35)*3,08*2</t>
  </si>
  <si>
    <t>(5,9+6,23+2,1)*3,08*2</t>
  </si>
  <si>
    <t>-0,8*2,3*2*2-0,89*1,97*2</t>
  </si>
  <si>
    <t>1,45*2,4*3*2-0,9*1,97*2*2</t>
  </si>
  <si>
    <t>6,33*3,0*2-0,8*1,97*2</t>
  </si>
  <si>
    <t>1,90*2,9*2-0,8*1,97*2</t>
  </si>
  <si>
    <t>(4,78+6,23*2)*3,0*2</t>
  </si>
  <si>
    <t>-0,6*2,2*2</t>
  </si>
  <si>
    <t>1,9*3,07*2-1,3*1,97*2</t>
  </si>
  <si>
    <t>1,98*2,35*2</t>
  </si>
  <si>
    <t>na styky pórobeton/zdivo/strop:</t>
  </si>
  <si>
    <t>(27,12+84,13+129,8)*2*0,2</t>
  </si>
  <si>
    <t>odpočet obkladů z HPL desek:</t>
  </si>
  <si>
    <t>-166,62</t>
  </si>
  <si>
    <t>92</t>
  </si>
  <si>
    <t>612473182R00</t>
  </si>
  <si>
    <t>Omítka vnitřního zdiva ze suché směsi, štuková</t>
  </si>
  <si>
    <t>uvažováno omítání i nad podhledy:</t>
  </si>
  <si>
    <t>(6,24+3,54+0,41)*2*3,09</t>
  </si>
  <si>
    <t>-1,40*2,95-1,2*1,97</t>
  </si>
  <si>
    <t>-1,25*1,73+(1,25+1,73*2)*1,0</t>
  </si>
  <si>
    <t>(6,24+2,03+1,51+0,31)*2*3,10</t>
  </si>
  <si>
    <t>-0,6*1,79*2+(0,7+1,79*2)*0,5*2</t>
  </si>
  <si>
    <t>-0,8*1,79+(0,8+1,79*2)*0,5</t>
  </si>
  <si>
    <t>-1,35*2,15+(1,35+2,15*2)*1,2</t>
  </si>
  <si>
    <t>-0,7*1,97*2+(0,7+1,97*2)*0,49</t>
  </si>
  <si>
    <t>m.č. 04-07:</t>
  </si>
  <si>
    <t>(6,24+3,64+0,86+0,2)*2*3,09</t>
  </si>
  <si>
    <t>-1,4*2,95-1,2*1,97+(1,2+1,97*2)*0,49-2,98*2,86</t>
  </si>
  <si>
    <t>-2,34*2,95+(1,2+1,97*2)*0,50</t>
  </si>
  <si>
    <t>-1,10*2,7+(1,1+2,7*2)*0,2</t>
  </si>
  <si>
    <t>-1,28*1,79+(1,28+1,79*2)*0,2</t>
  </si>
  <si>
    <t>(2,96*2+0,78*2+0,33*2)*3,36</t>
  </si>
  <si>
    <t>-1,25*1,73+(1,25+1,73*2)*0,55</t>
  </si>
  <si>
    <t>(6,24+3,64+0,38)*2*3,12-2,98*3,12</t>
  </si>
  <si>
    <t>-5,58*2,72</t>
  </si>
  <si>
    <t>-0,9*1,97*2+(0,9+1,97*2)*0,49</t>
  </si>
  <si>
    <t>-1,28*1,75*2+(1,28+1,75*2)*0,2*2</t>
  </si>
  <si>
    <t>m.č. 09 - levá část:</t>
  </si>
  <si>
    <t>(6,24+2,98*2)*3,27-2,34*2,95</t>
  </si>
  <si>
    <t>-1,25*1,73+(1,25+1,73*2)*0,7</t>
  </si>
  <si>
    <t>(6,24+3,88+3,12+2,80+2,82+3,02+8,34+3,18+0,17*2+0,15+0,22*2)*2*3,3</t>
  </si>
  <si>
    <t>-1,25*1,73*9+(1,25+1,73*2)*0,7*9</t>
  </si>
  <si>
    <t>-1,47*2,57+(1,47+2,57)*2*0,8</t>
  </si>
  <si>
    <t>-1,46*2,60+(1,46+2,60*2)*0,84</t>
  </si>
  <si>
    <t>-1,4*2,6</t>
  </si>
  <si>
    <t>(1,48+2*2,65)*0,8</t>
  </si>
  <si>
    <t>-1,46*2,56*3+(1,46+2,56*2)*0,8</t>
  </si>
  <si>
    <t>(1,59+2,57*2)*0,55</t>
  </si>
  <si>
    <t>-1,55*2,6+(0,98+2,6)*0,94</t>
  </si>
  <si>
    <t>-0,9*2,3+(1,5+2,54*2)*0,8*2</t>
  </si>
  <si>
    <t>m.č. 09-20:</t>
  </si>
  <si>
    <t>(6,24+9,90+2,93+12,8+0,22+0,12+1,42)*2*3,35-(6,24+2,0+2,75)*3,32</t>
  </si>
  <si>
    <t>(0,5+0,75+0,45+0,65+0,45+0,2+2,4+0,2+0,4)*3,05</t>
  </si>
  <si>
    <t>(1,8+3,6+1,8)*1,58+3,7*1,58/2</t>
  </si>
  <si>
    <t>-1,25*1,73*3+(1,25+1,73*2)*0,65*3</t>
  </si>
  <si>
    <t>-2,22*2,79+(2,22+2,79*2)*0,6</t>
  </si>
  <si>
    <t>-0,8*1,73*2+(0,8+1,73*2)*0,4*2</t>
  </si>
  <si>
    <t>-1,19*2,67+(1,19+2,67*2)*0,45</t>
  </si>
  <si>
    <t>-2,17*2,96+0,16*(2,17+2,96*2)*2</t>
  </si>
  <si>
    <t>-1,45*2,56*2+(1,45+2,56*2)*0,85*2</t>
  </si>
  <si>
    <t>-1,47*2,56</t>
  </si>
  <si>
    <t>-1,40*2,6-1,46*2,6-1,47*2,56</t>
  </si>
  <si>
    <t>(3,21+2,10)*3,04</t>
  </si>
  <si>
    <t>-1,55*2,6</t>
  </si>
  <si>
    <t>(1,6+2,54*2)*0,5</t>
  </si>
  <si>
    <t>(0,4+0,5+0,6+0,7+3,1+0,55+3,35+1,0+5,3+11,9)*3,05</t>
  </si>
  <si>
    <t>-1,22*2,78</t>
  </si>
  <si>
    <t>-0,85*1,66*2+(0,85+1,66*2)*0,75*2</t>
  </si>
  <si>
    <t>(1,45+2,54*2)*0,5</t>
  </si>
  <si>
    <t>-0,9*1,97</t>
  </si>
  <si>
    <t>(0,28+0,72+8,89+3,4+7,2+3,6+6,23+2,32*2)*2*3,0-6,23*3,0-(9,1-1,2)*0,8</t>
  </si>
  <si>
    <t>(1,0+2,05+9,7)*3,07</t>
  </si>
  <si>
    <t>(3,1+4,26)*2*3,2</t>
  </si>
  <si>
    <t>(1,3+2,15)*2*2,65</t>
  </si>
  <si>
    <t>(4,5+4,2+0,5+0,65+0,6)*2*2,6</t>
  </si>
  <si>
    <t>-1,2*1,25+(1,55+2,6*2)*0,7-1,25*1,97*2+(1,25+1,97*2)*0,8-1,9*1,97</t>
  </si>
  <si>
    <t>-1,45*2,6*2+(1,45+2,6*2)*0,8-0,9*1,97*2+(1,35+2,6*2)*0,8</t>
  </si>
  <si>
    <t>-1,91*2,9*2-1,27*1,68*6+(1,27+1,68*2)*0,4*6-0,9*1,97*2</t>
  </si>
  <si>
    <t>-1,09*1,7*2+(1,09+1,7*2)*0,3*2-0,6*1,97-1,0*2,0</t>
  </si>
  <si>
    <t>odpočet omítek sanačních:</t>
  </si>
  <si>
    <t>-447,06</t>
  </si>
  <si>
    <t>odpočet omítek ostění perlitových:</t>
  </si>
  <si>
    <t>-105,42</t>
  </si>
  <si>
    <t>93</t>
  </si>
  <si>
    <t>612473185R00</t>
  </si>
  <si>
    <t>Příplatek za zabudované omítníky v ploše stěn</t>
  </si>
  <si>
    <t>94</t>
  </si>
  <si>
    <t>612481211RT8</t>
  </si>
  <si>
    <t>Montáž výztužné sítě (perlinky) do stěrky-stěny včetně výztužné sítě a stěrkového tmelu</t>
  </si>
  <si>
    <t>95</t>
  </si>
  <si>
    <t>613451143R00</t>
  </si>
  <si>
    <t>Omítka ostění, pl. rovná, MC perlit. tl. 2 cm štuk</t>
  </si>
  <si>
    <t>zateplení ostění a nadpraží oken v tl. 40 mm :</t>
  </si>
  <si>
    <t>(1,25+1,73*2)*1,0</t>
  </si>
  <si>
    <t>(0,7+1,79*2)*0,5*2</t>
  </si>
  <si>
    <t>(0,8+1,79*2)*0,5</t>
  </si>
  <si>
    <t>(1,31+1,79*2)*0,3</t>
  </si>
  <si>
    <t>(1,28+1,79*2)*0,3</t>
  </si>
  <si>
    <t>(1,25+1,73*2)*0,55</t>
  </si>
  <si>
    <t>(1,28+1,75*2)*0,2*2</t>
  </si>
  <si>
    <t>(1,25+1,73*2)*0,7*4</t>
  </si>
  <si>
    <t>(1,25+1,73*2)*0,7*10</t>
  </si>
  <si>
    <t>(0,83+1,66*2)*0,7*2</t>
  </si>
  <si>
    <t>(0,8+1,73*2)*0,4*2</t>
  </si>
  <si>
    <t>(1,34+0,55*2)*0,3*2</t>
  </si>
  <si>
    <t>(1,23+2,78*2)*0,7</t>
  </si>
  <si>
    <t>(1,28+1,68*2)*0,7*4</t>
  </si>
  <si>
    <t>(1,28+1,68*2)*0,35*2</t>
  </si>
  <si>
    <t>(1,09+1,7*2)*0,4*2</t>
  </si>
  <si>
    <t>(1,35+2,32*2)*0,9</t>
  </si>
  <si>
    <t>96</t>
  </si>
  <si>
    <t>613451149R00</t>
  </si>
  <si>
    <t>Příplatek za každých dalších 5 mm tl. jádra perlit</t>
  </si>
  <si>
    <t>celková tl. 40 mm:</t>
  </si>
  <si>
    <t>105,42*4</t>
  </si>
  <si>
    <t>Úpravy povrchů vnější</t>
  </si>
  <si>
    <t>97</t>
  </si>
  <si>
    <t>620431111R00</t>
  </si>
  <si>
    <t>Omítka z umělého kamene ploch svislých</t>
  </si>
  <si>
    <t>fasádní dozdívky:</t>
  </si>
  <si>
    <t>1,51*0,9</t>
  </si>
  <si>
    <t>1,35*1,1</t>
  </si>
  <si>
    <t>2,22*1,2</t>
  </si>
  <si>
    <t>1,2*2*0,4</t>
  </si>
  <si>
    <t>ostatní zapravení omítek v místě fasádních prostupů:</t>
  </si>
  <si>
    <t>fasáda V+S+Z:</t>
  </si>
  <si>
    <t>0,5*14</t>
  </si>
  <si>
    <t>98</t>
  </si>
  <si>
    <t>620901111R00</t>
  </si>
  <si>
    <t>Kamenické opracování líce zdí a valů pemrlováním</t>
  </si>
  <si>
    <t>99</t>
  </si>
  <si>
    <t>622421145R00</t>
  </si>
  <si>
    <t>Omítka vnější stěn, MVC, štuková, složitost 4</t>
  </si>
  <si>
    <t>(1,31+1,79*2)*0,15</t>
  </si>
  <si>
    <t>0,13*1,66+(1,22+1,66*2)*0,15</t>
  </si>
  <si>
    <t>(0,42+0,54)*1,3+(1,22+1,73*2)*0,15</t>
  </si>
  <si>
    <t>(1,19+1,47*2)*0,4</t>
  </si>
  <si>
    <t>0,5*12</t>
  </si>
  <si>
    <t>622471317R00</t>
  </si>
  <si>
    <t>Nátěr nebo nástřik stěn vnějších, složitost 1 - 2</t>
  </si>
  <si>
    <t>101</t>
  </si>
  <si>
    <t>622471318R00</t>
  </si>
  <si>
    <t>Nátěr nebo nástřik stěn vnějších, složitost 3 - 4</t>
  </si>
  <si>
    <t>102</t>
  </si>
  <si>
    <t>622481211RT2</t>
  </si>
  <si>
    <t>0,95*(1,67+2,59)</t>
  </si>
  <si>
    <t>Podlahy a podlahové konstrukce</t>
  </si>
  <si>
    <t>103</t>
  </si>
  <si>
    <t>342342121U00</t>
  </si>
  <si>
    <t>Pěnobeton výplňový 800 kg/m3</t>
  </si>
  <si>
    <t>ke skladbě NS2:NS2*1,0</t>
  </si>
  <si>
    <t>104</t>
  </si>
  <si>
    <t>631312141R00</t>
  </si>
  <si>
    <t>Doplnění rýh betonem v dosavadních mazaninách</t>
  </si>
  <si>
    <t>skladba NP5.1:</t>
  </si>
  <si>
    <t>2,3*0,50*0,167*4</t>
  </si>
  <si>
    <t>skladba NP5.2:</t>
  </si>
  <si>
    <t>2,3*0,50*0,150</t>
  </si>
  <si>
    <t>BP10a:</t>
  </si>
  <si>
    <t>0,20*0,28*20,0</t>
  </si>
  <si>
    <t>BP10b:</t>
  </si>
  <si>
    <t>0,50*0,21*20,0</t>
  </si>
  <si>
    <t>BP10f:</t>
  </si>
  <si>
    <t>0,20*0,21*3,0</t>
  </si>
  <si>
    <t>105</t>
  </si>
  <si>
    <t>631312621R00</t>
  </si>
  <si>
    <t>Mazanina betonová tl. 5 - 8 cm C 20/25</t>
  </si>
  <si>
    <t>NP3.1*0,077</t>
  </si>
  <si>
    <t>4,334</t>
  </si>
  <si>
    <t>106</t>
  </si>
  <si>
    <t>631313621R00</t>
  </si>
  <si>
    <t>Mazanina betonová tl. 8 - 12 cm C 20/25</t>
  </si>
  <si>
    <t>NP1.1*0,082</t>
  </si>
  <si>
    <t>11,07</t>
  </si>
  <si>
    <t>NP2.1*0,086</t>
  </si>
  <si>
    <t>41,87</t>
  </si>
  <si>
    <t>NP4.1*0,084</t>
  </si>
  <si>
    <t>0,25</t>
  </si>
  <si>
    <t>107</t>
  </si>
  <si>
    <t>631315621R00</t>
  </si>
  <si>
    <t>Mazanina betonová tl. 12 - 24 cm C 20/25</t>
  </si>
  <si>
    <t>NP1.2*0,182</t>
  </si>
  <si>
    <t>4,295</t>
  </si>
  <si>
    <t>108</t>
  </si>
  <si>
    <t>631319171R00</t>
  </si>
  <si>
    <t>Příplatek za stržení povrchu mazaniny tl. 8 cm</t>
  </si>
  <si>
    <t>109</t>
  </si>
  <si>
    <t>631319173R00</t>
  </si>
  <si>
    <t>Příplatek za stržení povrchu mazaniny tl. 12 cm</t>
  </si>
  <si>
    <t>110</t>
  </si>
  <si>
    <t>631319175R00</t>
  </si>
  <si>
    <t>Příplatek za stržení povrchu mazaniny tl. 24 cm</t>
  </si>
  <si>
    <t>skladba NP1.2:NP1.2*0,182</t>
  </si>
  <si>
    <t>4,3</t>
  </si>
  <si>
    <t>skladba NP5.1:2,3*0,50*0,167*4</t>
  </si>
  <si>
    <t>0,77</t>
  </si>
  <si>
    <t>skladba NP5.2:2,3*0,50*0,150</t>
  </si>
  <si>
    <t>0,17</t>
  </si>
  <si>
    <t>111</t>
  </si>
  <si>
    <t>skladba NP5.1:2,3*0,167*4</t>
  </si>
  <si>
    <t>2,3*0,167*4</t>
  </si>
  <si>
    <t>2,3*0,15</t>
  </si>
  <si>
    <t>112</t>
  </si>
  <si>
    <t>113</t>
  </si>
  <si>
    <t>631362021R00</t>
  </si>
  <si>
    <t>Výztuž mazanin svařovanou sítí z drátů Kari</t>
  </si>
  <si>
    <t>skladba NP1.1-2, NP2.1, NP3.1, NP4.1 - viz výkaz v.č. D.02-7:2,780</t>
  </si>
  <si>
    <t>2,3*0,50*0,0031*4</t>
  </si>
  <si>
    <t>2,3*0,50*0,0031</t>
  </si>
  <si>
    <t>114</t>
  </si>
  <si>
    <t>631571010R00</t>
  </si>
  <si>
    <t>Zřízení násypu, podlahy nebo střechy, bez dodávky</t>
  </si>
  <si>
    <t>NS1*0,147</t>
  </si>
  <si>
    <t>68,943</t>
  </si>
  <si>
    <t>115</t>
  </si>
  <si>
    <t>632419106RT1</t>
  </si>
  <si>
    <t>Samonivelační stěrka, ruční zpracování tl.6 mm cementová podlahová stěrka</t>
  </si>
  <si>
    <t>NP2.1</t>
  </si>
  <si>
    <t>486,81</t>
  </si>
  <si>
    <t>NP3.1</t>
  </si>
  <si>
    <t>56,28</t>
  </si>
  <si>
    <t>393</t>
  </si>
  <si>
    <t>632450121R00</t>
  </si>
  <si>
    <t>Vyrovnávací cementový potěr tl do 20 mm ze suchých směsí provedený v pásu</t>
  </si>
  <si>
    <t>-904878891</t>
  </si>
  <si>
    <t>podrovnání pod parapety viz detail</t>
  </si>
  <si>
    <t>T-1.11-1.12:</t>
  </si>
  <si>
    <t>(1,325+1,330)*0,22</t>
  </si>
  <si>
    <t>T-1.17-1.18:</t>
  </si>
  <si>
    <t>(1,345+1,32)*0,21</t>
  </si>
  <si>
    <t>T-1.02-1.03:</t>
  </si>
  <si>
    <t>(1,346+1,344)*0,31</t>
  </si>
  <si>
    <t>T-1.28:</t>
  </si>
  <si>
    <t>1,34*0,34</t>
  </si>
  <si>
    <t>T-1.35:-1.36:</t>
  </si>
  <si>
    <t>(1,137+1,129)*0,34</t>
  </si>
  <si>
    <t>T-1.04-1.10:</t>
  </si>
  <si>
    <t>(0,977+1,007+1,334+1,346+1,344+1,366+1,355)*0,38</t>
  </si>
  <si>
    <t>T-1.19-1.27:</t>
  </si>
  <si>
    <t>(1,484+1,52+1,538+1,52+1,514+1,532+1,502+1,354+1,349)*0,38</t>
  </si>
  <si>
    <t>T-1.33-1.34:</t>
  </si>
  <si>
    <t>(1,394+1,394)*0,39</t>
  </si>
  <si>
    <t>T-1.01:</t>
  </si>
  <si>
    <t>1,255*0,45</t>
  </si>
  <si>
    <t>T-1.13-1.15:</t>
  </si>
  <si>
    <t>(1,02+0,76+0,771)*0,55</t>
  </si>
  <si>
    <t>T-1.16:</t>
  </si>
  <si>
    <t>1,381*0,41</t>
  </si>
  <si>
    <t>T-1.29-1.32:</t>
  </si>
  <si>
    <t>(1,419+1,419+1,419+1,419)*0,41</t>
  </si>
  <si>
    <t>116</t>
  </si>
  <si>
    <t>63.01</t>
  </si>
  <si>
    <t>Podlaha stěrková samonivelační kreativní tl. 4 mm uzavírací nátěr,2x penetrace, vyrovnání tl.10 mm</t>
  </si>
  <si>
    <t>vč. dilatačních lišt pro kreativní stěrky - plast v délce 24,0 m :</t>
  </si>
  <si>
    <t>ke skladbě NP1.1 pol. 01-07:NP1.1</t>
  </si>
  <si>
    <t>134,97</t>
  </si>
  <si>
    <t>ke skladbě NP1.2 pol. 01-07:NP1.2</t>
  </si>
  <si>
    <t>117</t>
  </si>
  <si>
    <t>63.02</t>
  </si>
  <si>
    <t>Rozebrání dlažby cihelné do 60mm do drtě tl.80mm uložení do depozitu a zpětné položení</t>
  </si>
  <si>
    <t>6. NP částečné rozebrání:</t>
  </si>
  <si>
    <t>5,0</t>
  </si>
  <si>
    <t>118</t>
  </si>
  <si>
    <t>58344154</t>
  </si>
  <si>
    <t>Štěrkodrtě frakce 0-22 A</t>
  </si>
  <si>
    <t>NS1*0,147*1,67*1,1</t>
  </si>
  <si>
    <t>126,648</t>
  </si>
  <si>
    <t>Osazování výplní otvorů</t>
  </si>
  <si>
    <t>119</t>
  </si>
  <si>
    <t>641952611U00</t>
  </si>
  <si>
    <t>Osaz rámů oken dřev 2,5 m2 na MPP</t>
  </si>
  <si>
    <t>EV-2.2 až EV-2.7:</t>
  </si>
  <si>
    <t>1+1+1+1+1+1</t>
  </si>
  <si>
    <t>120</t>
  </si>
  <si>
    <t>642942111R00</t>
  </si>
  <si>
    <t>Osazení zárubní dveřních ocelových, pl. do 2,5 m2</t>
  </si>
  <si>
    <t>IV-1.1:</t>
  </si>
  <si>
    <t>IV-1.2:</t>
  </si>
  <si>
    <t>IV-1.4:</t>
  </si>
  <si>
    <t>IV-1.6 až IV-1.13:</t>
  </si>
  <si>
    <t>1+1+1+1+1+1+1+1</t>
  </si>
  <si>
    <t>IV-1.16:</t>
  </si>
  <si>
    <t>121</t>
  </si>
  <si>
    <t>642942221R00</t>
  </si>
  <si>
    <t>Osazení zárubní dveřních ocelových, pl. do 4,5 m2</t>
  </si>
  <si>
    <t>IV-1.3:</t>
  </si>
  <si>
    <t>IV-1.5:</t>
  </si>
  <si>
    <t>IV-1.14:</t>
  </si>
  <si>
    <t>IV-1.15:</t>
  </si>
  <si>
    <t>122</t>
  </si>
  <si>
    <t>642942591R00</t>
  </si>
  <si>
    <t>Příplatek za osazení horního vedení posuv. dveří</t>
  </si>
  <si>
    <t>IV-4.7:</t>
  </si>
  <si>
    <t>IV-4.9:</t>
  </si>
  <si>
    <t>IV-4.13:</t>
  </si>
  <si>
    <t>123</t>
  </si>
  <si>
    <t>642942611U00</t>
  </si>
  <si>
    <t>Osaz dveř zárubně kov -2,5m2 na MPP</t>
  </si>
  <si>
    <t>IV-3.4:</t>
  </si>
  <si>
    <t>124</t>
  </si>
  <si>
    <t>642942721U00</t>
  </si>
  <si>
    <t>Osaz dveř zárubně kov -4m2 na MPP</t>
  </si>
  <si>
    <t>IV-3.6:</t>
  </si>
  <si>
    <t>IV-3.7:</t>
  </si>
  <si>
    <t>125</t>
  </si>
  <si>
    <t>642951121R00</t>
  </si>
  <si>
    <t>Osazení dřev.zárubní hrubých, pl.do 2,5 m2</t>
  </si>
  <si>
    <t>IV-4.1:</t>
  </si>
  <si>
    <t>IV-4.2:</t>
  </si>
  <si>
    <t>IV-4.3:</t>
  </si>
  <si>
    <t>IV-4.4:</t>
  </si>
  <si>
    <t>IV-4.5:</t>
  </si>
  <si>
    <t>IV-4.6:</t>
  </si>
  <si>
    <t>IV-4.8:</t>
  </si>
  <si>
    <t>IV-4.10:</t>
  </si>
  <si>
    <t>126</t>
  </si>
  <si>
    <t>642952720U00</t>
  </si>
  <si>
    <t>Osaz dveř zárubní dřev 4 m2 na MPP</t>
  </si>
  <si>
    <t>EV-1.1:</t>
  </si>
  <si>
    <t>EV-1.2:</t>
  </si>
  <si>
    <t>127</t>
  </si>
  <si>
    <t>648991113RT2</t>
  </si>
  <si>
    <t>Osazení parapet.desek plast. a lamin. š.nad 20cm včetně dodávky parapetní desky š. do 250 mm</t>
  </si>
  <si>
    <t>desky dřevo/lamino parapetní dle popisu v TZ:</t>
  </si>
  <si>
    <t>1,325+1,330</t>
  </si>
  <si>
    <t>1,345+1,32</t>
  </si>
  <si>
    <t>128</t>
  </si>
  <si>
    <t>648991113RT4</t>
  </si>
  <si>
    <t>Osazení parapet.desek plast. a lamin. š.nad 20cm včetně dodávky parapetní desky š. do 350 mm</t>
  </si>
  <si>
    <t>1,346+1,344</t>
  </si>
  <si>
    <t>1,34</t>
  </si>
  <si>
    <t>1,137+1,129</t>
  </si>
  <si>
    <t>129</t>
  </si>
  <si>
    <t>648991113RT5</t>
  </si>
  <si>
    <t>Osazení parapet.desek plast. a lamin. š.nad 20cm včetně dodávky parapetní desky š. do 400 mm</t>
  </si>
  <si>
    <t>0,977+1,007+1,334+1,346+1,344+1,366+1,355</t>
  </si>
  <si>
    <t>1,484+1,52+1,538+1,52+1,514+1,532+1,502+1,354+1,349</t>
  </si>
  <si>
    <t>1,394+1,394</t>
  </si>
  <si>
    <t>130</t>
  </si>
  <si>
    <t>648991113RT6</t>
  </si>
  <si>
    <t>Osazení parapet.desek plast. a lamin. š.nad 20cm včetně dodávky parapetní desky š. do 500 mm</t>
  </si>
  <si>
    <t>1,255</t>
  </si>
  <si>
    <t>1,02+0,76+0,771</t>
  </si>
  <si>
    <t>1,381</t>
  </si>
  <si>
    <t>1,419+1,419+1,419+1,419</t>
  </si>
  <si>
    <t>Lešení a stavební výtahy</t>
  </si>
  <si>
    <t>131</t>
  </si>
  <si>
    <t>941955001R00</t>
  </si>
  <si>
    <t>Lešení lehké pomocné, výška podlahy do 1,2 m</t>
  </si>
  <si>
    <t>Dokončovací konstrukce na pozemních stavbách</t>
  </si>
  <si>
    <t>132</t>
  </si>
  <si>
    <t>952901111R00</t>
  </si>
  <si>
    <t>Vyčištění budov o výšce podlaží do 4 m</t>
  </si>
  <si>
    <t>16,0*41,0+8,2*8,0+2,5*2,5/2</t>
  </si>
  <si>
    <t>25,0*8,2+8,5*2,1+8,5*4,5+10,0*2,0</t>
  </si>
  <si>
    <t>1.NP-5.NP:</t>
  </si>
  <si>
    <t>15,0*5</t>
  </si>
  <si>
    <t>20,0</t>
  </si>
  <si>
    <t>Bourání konstrukcí</t>
  </si>
  <si>
    <t>133</t>
  </si>
  <si>
    <t>961044111R00</t>
  </si>
  <si>
    <t>Bourání základů z betonu prostého</t>
  </si>
  <si>
    <t>BP08:</t>
  </si>
  <si>
    <t>0,50*(0,48-0,06)*(1,5*2+3,24)</t>
  </si>
  <si>
    <t>1,67*0,66*1,48+2,64*0,62*1,48+1,97*0,20*1,48</t>
  </si>
  <si>
    <t>134</t>
  </si>
  <si>
    <t>961055111R00</t>
  </si>
  <si>
    <t>Bourání základů železobetonových</t>
  </si>
  <si>
    <t>SS4*0,07</t>
  </si>
  <si>
    <t>2,45</t>
  </si>
  <si>
    <t>135</t>
  </si>
  <si>
    <t>962031132R00</t>
  </si>
  <si>
    <t>Bourání příček cihelných tl. 10 cm</t>
  </si>
  <si>
    <t>P1029-1031:</t>
  </si>
  <si>
    <t>(1,85+2,0+1,6+1,38)*3,03-(0,6+0,8)*1,97</t>
  </si>
  <si>
    <t>P1032:</t>
  </si>
  <si>
    <t>(1,41+2,55)*3,3-(0,8+1,2)*1,97</t>
  </si>
  <si>
    <t>P1034:</t>
  </si>
  <si>
    <t>2,06*3,34-1,2*1,97</t>
  </si>
  <si>
    <t>P1035:</t>
  </si>
  <si>
    <t>(0,75+0,47+3,2+1,54+0,95+1,0)*3,3-0,6*1,97*2</t>
  </si>
  <si>
    <t>P1045:</t>
  </si>
  <si>
    <t>4,67*3,3</t>
  </si>
  <si>
    <t>P1048:</t>
  </si>
  <si>
    <t>(2,05+1,40+1,42)*3,04-0,8*1,97-1,2*1,8</t>
  </si>
  <si>
    <t>P1058:</t>
  </si>
  <si>
    <t>1,45*3,07</t>
  </si>
  <si>
    <t>P1060:</t>
  </si>
  <si>
    <t>(0,9+6,33+1,91)*3,0-0,8*1,97*2</t>
  </si>
  <si>
    <t>P1072-P1077:</t>
  </si>
  <si>
    <t>(0,94+2,03+1,37+2,61+0,93+0,37+3,64)*3,1</t>
  </si>
  <si>
    <t>-(0,6+0,7+0,8+0,9)*1,97</t>
  </si>
  <si>
    <t>136</t>
  </si>
  <si>
    <t>962031133R00</t>
  </si>
  <si>
    <t>Bourání příček cihelných tl. 15 cm</t>
  </si>
  <si>
    <t>P1028:</t>
  </si>
  <si>
    <t>(2,10+0,32)*3,04-1,2*1,97</t>
  </si>
  <si>
    <t>P1029-P1031:</t>
  </si>
  <si>
    <t>(5,97+6,23+3,94)*3,08-(0,8*2+0,9)*1,97</t>
  </si>
  <si>
    <t>P1036:</t>
  </si>
  <si>
    <t>6,24*3,3-0,8*1,97-0,85*3,3</t>
  </si>
  <si>
    <t>P1038:</t>
  </si>
  <si>
    <t>(3,12+0,17+2,95+2,90+3,02)*3,31-0,8*1,97*3</t>
  </si>
  <si>
    <t>P1040:</t>
  </si>
  <si>
    <t>1,47*2,57</t>
  </si>
  <si>
    <t>6,24*3,32-1,2*1,97</t>
  </si>
  <si>
    <t>P1044:</t>
  </si>
  <si>
    <t>P1057:</t>
  </si>
  <si>
    <t>6,23*3,0-1,1*1,97</t>
  </si>
  <si>
    <t>P1059:</t>
  </si>
  <si>
    <t>3,15*3,02-0,8*1,97</t>
  </si>
  <si>
    <t>4,63*3,02</t>
  </si>
  <si>
    <t>137</t>
  </si>
  <si>
    <t>962032231R00</t>
  </si>
  <si>
    <t>Bourání zdiva z cihel pálených na MVC</t>
  </si>
  <si>
    <t>3,37*3,28*0,20</t>
  </si>
  <si>
    <t>1,47*2,56*0,16</t>
  </si>
  <si>
    <t>P1033:</t>
  </si>
  <si>
    <t>3,97*(3,32+1,58)/2*0,20</t>
  </si>
  <si>
    <t>(3,93*3,34-0,8*1,97)*0,17</t>
  </si>
  <si>
    <t>(6,24*3,32-0,88*0,60)*0,22</t>
  </si>
  <si>
    <t>1,40*2,60*0,94</t>
  </si>
  <si>
    <t>P1041:</t>
  </si>
  <si>
    <t>5,56*2,72*0,50</t>
  </si>
  <si>
    <t>P1042:</t>
  </si>
  <si>
    <t>(6,24*3,25-0,8*1,97)*0,18</t>
  </si>
  <si>
    <t>P1043:</t>
  </si>
  <si>
    <t>(6,24*3,26*2-0,8*1,97*2)*0,17</t>
  </si>
  <si>
    <t>P1047:</t>
  </si>
  <si>
    <t>6,24*(3,3+3,35)*0,22</t>
  </si>
  <si>
    <t>(6,23-1,45)*3,0*0,22</t>
  </si>
  <si>
    <t>P1077:</t>
  </si>
  <si>
    <t>1,51*3,10*0,17</t>
  </si>
  <si>
    <t>P1078:</t>
  </si>
  <si>
    <t>(2,98*3,10-0,9*1,97)*0,18</t>
  </si>
  <si>
    <t>(0,94+1,40)*2,95*0,50-1,2*1,97*0,5</t>
  </si>
  <si>
    <t>P1079:</t>
  </si>
  <si>
    <t>1,40*2,95*0,49</t>
  </si>
  <si>
    <t>138</t>
  </si>
  <si>
    <t>962036412R00</t>
  </si>
  <si>
    <t>DMTZ SDK předstěny, 1x kov.kce, 1x oplášť.12,5 mm</t>
  </si>
  <si>
    <t>BP21b:</t>
  </si>
  <si>
    <t>(0,7*4+1,6+1,8)*0,9</t>
  </si>
  <si>
    <t>P1049:</t>
  </si>
  <si>
    <t>(0,8*2+1,4+0,8)*0,9</t>
  </si>
  <si>
    <t>139</t>
  </si>
  <si>
    <t>962042321R00</t>
  </si>
  <si>
    <t>Bourání zdiva nadzákladového z betonu prostého</t>
  </si>
  <si>
    <t>2,0</t>
  </si>
  <si>
    <t>140</t>
  </si>
  <si>
    <t>962081131R00</t>
  </si>
  <si>
    <t>Bourání příček ze skleněných tvárnic tl. 10 cm</t>
  </si>
  <si>
    <t>BP26:</t>
  </si>
  <si>
    <t>1,2*1,8</t>
  </si>
  <si>
    <t>141</t>
  </si>
  <si>
    <t>962084131R00</t>
  </si>
  <si>
    <t>Bourání příček deskových,sádrokartonových tl.10 cm</t>
  </si>
  <si>
    <t>(1,8+2,6+1,56+1,02)*1,98</t>
  </si>
  <si>
    <t>-0,75*1,8</t>
  </si>
  <si>
    <t>2,13*3,3-1,2*1,97</t>
  </si>
  <si>
    <t>2,18*4,0-1,5*1,97</t>
  </si>
  <si>
    <t>142</t>
  </si>
  <si>
    <t>963012510R00</t>
  </si>
  <si>
    <t>Bourání stropů z desek žb. š. 30 cm, tl. do 14 cm</t>
  </si>
  <si>
    <t>SS3*0,065</t>
  </si>
  <si>
    <t>7,93</t>
  </si>
  <si>
    <t>143</t>
  </si>
  <si>
    <t>963016111R00</t>
  </si>
  <si>
    <t>DMTZ podhledu SDK, kovová kce., 1xoplášť.12,5 mm</t>
  </si>
  <si>
    <t>BP04 vč. svislých hran:</t>
  </si>
  <si>
    <t>32,32+21,94+6,24*0,16</t>
  </si>
  <si>
    <t>144</t>
  </si>
  <si>
    <t>963016113R00</t>
  </si>
  <si>
    <t>DMTZ podhledu SDK, kovová kce., 2xoplášť.12,5 mm</t>
  </si>
  <si>
    <t>BP04 akustický vč. svislých přechodů:</t>
  </si>
  <si>
    <t>55,11+8,34*0,6</t>
  </si>
  <si>
    <t>145</t>
  </si>
  <si>
    <t>965042141R00</t>
  </si>
  <si>
    <t>Bourání mazanin betonových tl. 10 cm, nad 4 m2</t>
  </si>
  <si>
    <t>cementová stabilizace:SS1*0,025</t>
  </si>
  <si>
    <t>10,78</t>
  </si>
  <si>
    <t>SS6*0,015</t>
  </si>
  <si>
    <t>mazanina:SS1*0,062</t>
  </si>
  <si>
    <t>26,72</t>
  </si>
  <si>
    <t>SS3*0,0922</t>
  </si>
  <si>
    <t>11,22</t>
  </si>
  <si>
    <t>SS4*(0,044+0,065)</t>
  </si>
  <si>
    <t>3,82</t>
  </si>
  <si>
    <t>SS6*0,06</t>
  </si>
  <si>
    <t>7,98</t>
  </si>
  <si>
    <t>SS7*(0,044+0,086)</t>
  </si>
  <si>
    <t>7,02</t>
  </si>
  <si>
    <t>SS4*(0,044+0,068)</t>
  </si>
  <si>
    <t>3,92</t>
  </si>
  <si>
    <t>SS11*0,05</t>
  </si>
  <si>
    <t>0,7</t>
  </si>
  <si>
    <t>146</t>
  </si>
  <si>
    <t>965043341R00</t>
  </si>
  <si>
    <t>Bourání podkladů bet., potěr tl. 10 cm, nad 4 m2</t>
  </si>
  <si>
    <t>SS4*(0,005+0,078)</t>
  </si>
  <si>
    <t>2,91</t>
  </si>
  <si>
    <t>SS7*(0,005+0,078)</t>
  </si>
  <si>
    <t>4,48</t>
  </si>
  <si>
    <t>SS9*(0,005+0,078)</t>
  </si>
  <si>
    <t>2,74</t>
  </si>
  <si>
    <t>147</t>
  </si>
  <si>
    <t>965081413R00</t>
  </si>
  <si>
    <t>Bourání podlah z materiálu litého plochy nad 1 m2</t>
  </si>
  <si>
    <t>litý asfalt:SS1</t>
  </si>
  <si>
    <t>431</t>
  </si>
  <si>
    <t>SS3</t>
  </si>
  <si>
    <t>SS6</t>
  </si>
  <si>
    <t>SS11</t>
  </si>
  <si>
    <t>148</t>
  </si>
  <si>
    <t>965081713R00</t>
  </si>
  <si>
    <t>Bourání dlaždic keramických tl. 1 cm, nad 1 m2</t>
  </si>
  <si>
    <t>skladba SS11:SS11</t>
  </si>
  <si>
    <t>bourání BP22:</t>
  </si>
  <si>
    <t>0,5*6,2</t>
  </si>
  <si>
    <t>149</t>
  </si>
  <si>
    <t>965082923R00</t>
  </si>
  <si>
    <t>Odstranění násypu tl. do 10 cm, plocha nad 2 m2</t>
  </si>
  <si>
    <t>SS4*0,02</t>
  </si>
  <si>
    <t>150</t>
  </si>
  <si>
    <t>965082941R00</t>
  </si>
  <si>
    <t>Odstranění násypu tl. nad 20 cm jakékoliv plochy</t>
  </si>
  <si>
    <t>SS10*1,125</t>
  </si>
  <si>
    <t>3,375</t>
  </si>
  <si>
    <t>151</t>
  </si>
  <si>
    <t>966032911R00</t>
  </si>
  <si>
    <t>Odsekání říms okenních předsazených 8 cm</t>
  </si>
  <si>
    <t>BP27:</t>
  </si>
  <si>
    <t>13,4+29,8+39,5-0,9-0,8*4+3,2+0,5+0,4+0,5+5,7+23,5</t>
  </si>
  <si>
    <t>152</t>
  </si>
  <si>
    <t>967031732R00</t>
  </si>
  <si>
    <t>Přisekání plošné zdiva cihelného na MVC tl. 10 cm</t>
  </si>
  <si>
    <t>SS9</t>
  </si>
  <si>
    <t>153</t>
  </si>
  <si>
    <t>967031734R00</t>
  </si>
  <si>
    <t>Přisekání plošné zdiva cihelného na MVC tl. 30 cm</t>
  </si>
  <si>
    <t>BP11 - odbourání zdiva kanálů:</t>
  </si>
  <si>
    <t>na výšku 150 mm:</t>
  </si>
  <si>
    <t>0,15*(21,18-9,57)</t>
  </si>
  <si>
    <t>0,15*(4,7+4,8+2,0+3,1+21,3+2,28+5,4+30,5+3,0+2,0)</t>
  </si>
  <si>
    <t>na výšku 360 mm:</t>
  </si>
  <si>
    <t>0,36*9,57</t>
  </si>
  <si>
    <t>154</t>
  </si>
  <si>
    <t>968061112R00</t>
  </si>
  <si>
    <t>Vyvěšení dřevěných okenních křídel pl. do 1,5 m2</t>
  </si>
  <si>
    <t>BP15:</t>
  </si>
  <si>
    <t>5*2</t>
  </si>
  <si>
    <t>BP14i:</t>
  </si>
  <si>
    <t>16+2</t>
  </si>
  <si>
    <t>155</t>
  </si>
  <si>
    <t>968061125R00</t>
  </si>
  <si>
    <t>Vyvěšení dřevěných dveřních křídel pl. do 2 m2</t>
  </si>
  <si>
    <t>BP14a:</t>
  </si>
  <si>
    <t>BP14b:</t>
  </si>
  <si>
    <t>BP14c:</t>
  </si>
  <si>
    <t>156</t>
  </si>
  <si>
    <t>968061126R00</t>
  </si>
  <si>
    <t>Vyvěšení dřevěných dveřních křídel pl. nad 2 m2</t>
  </si>
  <si>
    <t>BP14d:</t>
  </si>
  <si>
    <t>BP14f:</t>
  </si>
  <si>
    <t>157</t>
  </si>
  <si>
    <t>968062244R00</t>
  </si>
  <si>
    <t>Vybourání dřevěných rámů oken jednoduch. pl. 1 m2</t>
  </si>
  <si>
    <t>nadsvětlíky:</t>
  </si>
  <si>
    <t>okno vnitřní:</t>
  </si>
  <si>
    <t>BP14g:</t>
  </si>
  <si>
    <t>0,88*0,60</t>
  </si>
  <si>
    <t>158</t>
  </si>
  <si>
    <t>968062247R00</t>
  </si>
  <si>
    <t>Vybourání dřevěných rámů oken jednoduch. nad 4 m2</t>
  </si>
  <si>
    <t>2,17*1,76</t>
  </si>
  <si>
    <t>2,30*2,72*4</t>
  </si>
  <si>
    <t>159</t>
  </si>
  <si>
    <t>968062355R00</t>
  </si>
  <si>
    <t>Vybourání dřevěných rámů oken dvojitých pl. 2 m2</t>
  </si>
  <si>
    <t>0,9*1,97</t>
  </si>
  <si>
    <t>160</t>
  </si>
  <si>
    <t>968062356R00</t>
  </si>
  <si>
    <t>Vybourání dřevěných rámů oken dvojitých pl. 4 m2</t>
  </si>
  <si>
    <t>1,25*1,73*4</t>
  </si>
  <si>
    <t>161</t>
  </si>
  <si>
    <t>968062455R00</t>
  </si>
  <si>
    <t>Vybourání dřevěných dveřních zárubní pl. do 2 m2</t>
  </si>
  <si>
    <t>0,8*1,97*3</t>
  </si>
  <si>
    <t>162</t>
  </si>
  <si>
    <t>968062456R00</t>
  </si>
  <si>
    <t>Vybourání dřevěných dveřních zárubní pl. nad 2 m2</t>
  </si>
  <si>
    <t>1,2*1,97*3</t>
  </si>
  <si>
    <t>1,2*1,97*2</t>
  </si>
  <si>
    <t>2,22*2,19</t>
  </si>
  <si>
    <t>1,58*1,97</t>
  </si>
  <si>
    <t>1,50*1,97</t>
  </si>
  <si>
    <t>1,31*2,10</t>
  </si>
  <si>
    <t>1,19*2,67</t>
  </si>
  <si>
    <t>163</t>
  </si>
  <si>
    <t>968071126R00</t>
  </si>
  <si>
    <t>Vyvěšení, zavěšení kovových křídel dveří nad 2 m2</t>
  </si>
  <si>
    <t>BP14e:</t>
  </si>
  <si>
    <t>164</t>
  </si>
  <si>
    <t>968072247R00</t>
  </si>
  <si>
    <t>Vybourání kovových rámů oken jednod. nad 4 m2</t>
  </si>
  <si>
    <t>BP14h:</t>
  </si>
  <si>
    <t>2,3*1,98</t>
  </si>
  <si>
    <t>165</t>
  </si>
  <si>
    <t>968072455R00</t>
  </si>
  <si>
    <t>Vybourání kovových dveřních zárubní pl. do 2 m2</t>
  </si>
  <si>
    <t>0,6*1,97*3</t>
  </si>
  <si>
    <t>0,7*1,97*2</t>
  </si>
  <si>
    <t>0,8*1,97*13</t>
  </si>
  <si>
    <t>0,9*1,97*6</t>
  </si>
  <si>
    <t>1,1*1,97</t>
  </si>
  <si>
    <t>1,2*1,97</t>
  </si>
  <si>
    <t>1,25*1,97*2</t>
  </si>
  <si>
    <t>0,75*1,8</t>
  </si>
  <si>
    <t>0,8*1,97</t>
  </si>
  <si>
    <t>0,9*1,97*3</t>
  </si>
  <si>
    <t>166</t>
  </si>
  <si>
    <t>968072456R00</t>
  </si>
  <si>
    <t>Vybourání kovových dveřních zárubní pl. nad 2 m2</t>
  </si>
  <si>
    <t>167</t>
  </si>
  <si>
    <t>968095002R00</t>
  </si>
  <si>
    <t>Bourání parapetů dřevěných š. do 50 cm</t>
  </si>
  <si>
    <t>BP29:</t>
  </si>
  <si>
    <t>2,3*10+0,85*2+1,26*4+1,28+1,27+1,09+1,07+1,25*10+1,3+1,28</t>
  </si>
  <si>
    <t>0,75*2+1,0+1,29*2+1,25*4+0,95*2</t>
  </si>
  <si>
    <t>168</t>
  </si>
  <si>
    <t>970031160R00</t>
  </si>
  <si>
    <t>Vrtání jádrové do zdiva cihelného do D 160 mm</t>
  </si>
  <si>
    <t>BP10e:</t>
  </si>
  <si>
    <t>16,0</t>
  </si>
  <si>
    <t>169</t>
  </si>
  <si>
    <t>970031250R00</t>
  </si>
  <si>
    <t>Vrtání jádrové do zdiva cihelného do D 250 mm</t>
  </si>
  <si>
    <t>BP06b:</t>
  </si>
  <si>
    <t>1,0</t>
  </si>
  <si>
    <t>170</t>
  </si>
  <si>
    <t>970031300R00</t>
  </si>
  <si>
    <t>Vrtání jádrové do zdiva cihelného do D 300 mm</t>
  </si>
  <si>
    <t>BP28b:</t>
  </si>
  <si>
    <t>1,5</t>
  </si>
  <si>
    <t>171</t>
  </si>
  <si>
    <t>970051160R00</t>
  </si>
  <si>
    <t>Vrtání jádrové do ŽB do D 160 mm</t>
  </si>
  <si>
    <t>BP09:</t>
  </si>
  <si>
    <t>0,27*2</t>
  </si>
  <si>
    <t>172</t>
  </si>
  <si>
    <t>970051300R00</t>
  </si>
  <si>
    <t>Vrtání jádrové do ŽB do D 300 mm</t>
  </si>
  <si>
    <t>BP28a:</t>
  </si>
  <si>
    <t>173</t>
  </si>
  <si>
    <t>970231100R00</t>
  </si>
  <si>
    <t>Řezání cihelného zdiva hl. řezu 100 mm</t>
  </si>
  <si>
    <t>rýhy ve zdivu:</t>
  </si>
  <si>
    <t>27,0*2</t>
  </si>
  <si>
    <t>odřezání příček - výška stanovena na 3,1 m:</t>
  </si>
  <si>
    <t>BP03:</t>
  </si>
  <si>
    <t>3,1*18</t>
  </si>
  <si>
    <t>řezání otvorů:</t>
  </si>
  <si>
    <t>2,6*2+1,45+2,0*2+1,0</t>
  </si>
  <si>
    <t>174</t>
  </si>
  <si>
    <t>970231150R00</t>
  </si>
  <si>
    <t>Řezání cihelného zdiva hl. řezu 150 mm</t>
  </si>
  <si>
    <t>6,0*2*2</t>
  </si>
  <si>
    <t>1,8*4*2</t>
  </si>
  <si>
    <t>1,8*2*2</t>
  </si>
  <si>
    <t>2,0*2*2</t>
  </si>
  <si>
    <t>1,5*2*2</t>
  </si>
  <si>
    <t>1,0*4*2</t>
  </si>
  <si>
    <t>(2,06+0,46)*2*2*2</t>
  </si>
  <si>
    <t>3,1*14</t>
  </si>
  <si>
    <t>1,76*2+2,57*2+1,47</t>
  </si>
  <si>
    <t>175</t>
  </si>
  <si>
    <t>970231200R00</t>
  </si>
  <si>
    <t>Řezání cihelného zdiva hl. řezu 200 mm</t>
  </si>
  <si>
    <t>47,0*2</t>
  </si>
  <si>
    <t>3,1*10</t>
  </si>
  <si>
    <t>2,56*2+1,47+1,99*2+2,72*6</t>
  </si>
  <si>
    <t>176</t>
  </si>
  <si>
    <t>970231250R00</t>
  </si>
  <si>
    <t>Řezání cihelného zdiva hl. řezu 250 mm</t>
  </si>
  <si>
    <t>(2,95+2,34+0,95+5,58+2,72*2+0,5+1,4+2,95*2)*2</t>
  </si>
  <si>
    <t>177</t>
  </si>
  <si>
    <t>970231300R00</t>
  </si>
  <si>
    <t>Řezání cihelného zdiva hl. řezu 300 mm</t>
  </si>
  <si>
    <t>3,1*9</t>
  </si>
  <si>
    <t>2,83*2*2</t>
  </si>
  <si>
    <t>178</t>
  </si>
  <si>
    <t>970231400R00</t>
  </si>
  <si>
    <t>Řezání cihelného zdiva hl. řezu 400 mm</t>
  </si>
  <si>
    <t>3,1*2</t>
  </si>
  <si>
    <t>(2,6*3+1,4)*2</t>
  </si>
  <si>
    <t>179</t>
  </si>
  <si>
    <t>970241200R00</t>
  </si>
  <si>
    <t>Řezání prostého betonu hl. řezu 200 mm</t>
  </si>
  <si>
    <t>1,48*2+1,97</t>
  </si>
  <si>
    <t>180</t>
  </si>
  <si>
    <t>970241250R00</t>
  </si>
  <si>
    <t>Řezání prostého betonu hl. řezu 250 mm</t>
  </si>
  <si>
    <t>(0,48-0,06)*2*2</t>
  </si>
  <si>
    <t>20,0*2</t>
  </si>
  <si>
    <t>3,0*2</t>
  </si>
  <si>
    <t>181</t>
  </si>
  <si>
    <t>970241300R00</t>
  </si>
  <si>
    <t>Řezání prostého betonu hl. řezu 300 mm</t>
  </si>
  <si>
    <t>BP10a</t>
  </si>
  <si>
    <t>182</t>
  </si>
  <si>
    <t>970241350R00</t>
  </si>
  <si>
    <t>Řezání prostého betonu hl. řezu 350 mm</t>
  </si>
  <si>
    <t>1,48*4*2+1,67*2+2,64*2</t>
  </si>
  <si>
    <t>183</t>
  </si>
  <si>
    <t>970251100R00</t>
  </si>
  <si>
    <t>Řezání železobetonu hl. řezu 100 mm</t>
  </si>
  <si>
    <t>184</t>
  </si>
  <si>
    <t>970251150R00</t>
  </si>
  <si>
    <t>Řezání železobetonu hl. řezu 150 mm</t>
  </si>
  <si>
    <t>0,25*4*2</t>
  </si>
  <si>
    <t>185</t>
  </si>
  <si>
    <t>971033381R00</t>
  </si>
  <si>
    <t>Vybourání otv. zeď cihel. pl.0,09 m2, tl.90cm, MVC</t>
  </si>
  <si>
    <t>BP06a:</t>
  </si>
  <si>
    <t>BP06c:</t>
  </si>
  <si>
    <t>186</t>
  </si>
  <si>
    <t>971033621R00</t>
  </si>
  <si>
    <t>Vybourání otv. zeď cihel. pl.4 m2, tl.10 cm, MVC</t>
  </si>
  <si>
    <t>1,46*2,56-1,2*1,97</t>
  </si>
  <si>
    <t>1,38*2,67-0,8*1,97</t>
  </si>
  <si>
    <t>1,46*2,6-1,2*1,97</t>
  </si>
  <si>
    <t>0,9*2,3</t>
  </si>
  <si>
    <t>P1062:</t>
  </si>
  <si>
    <t>1,0*2,65</t>
  </si>
  <si>
    <t>187</t>
  </si>
  <si>
    <t>971033641R00</t>
  </si>
  <si>
    <t>Vybourání otv. zeď cihel. pl.4 m2, tl.30 cm, MVC</t>
  </si>
  <si>
    <t>2,3*1,16*0,2*5</t>
  </si>
  <si>
    <t>0,97*1,73*0,30*2</t>
  </si>
  <si>
    <t>0,90*2,3*0,16</t>
  </si>
  <si>
    <t>188</t>
  </si>
  <si>
    <t>971033651R00</t>
  </si>
  <si>
    <t>Vybourání otv. zeď cihel. pl.4 m2, tl.60 cm, MVC</t>
  </si>
  <si>
    <t>0,65*3,3*0,36</t>
  </si>
  <si>
    <t>0,94*2,60*0,57</t>
  </si>
  <si>
    <t>189</t>
  </si>
  <si>
    <t>972054241R00</t>
  </si>
  <si>
    <t>Vybourání otv. stropy ŽB pl. 0,09 m2, tl. 15 cm</t>
  </si>
  <si>
    <t>190</t>
  </si>
  <si>
    <t>974031145R00</t>
  </si>
  <si>
    <t>Vysekání rýh ve zdi cihelné 7 x 20 cm</t>
  </si>
  <si>
    <t>191</t>
  </si>
  <si>
    <t>974031155R00</t>
  </si>
  <si>
    <t>Vysekání rýh ve zdi cihelné 10 x 20 cm</t>
  </si>
  <si>
    <t>192</t>
  </si>
  <si>
    <t>974031164R00</t>
  </si>
  <si>
    <t>Vysekání rýh ve zdi cihelné 15 x 15 cm</t>
  </si>
  <si>
    <t>1,8*4</t>
  </si>
  <si>
    <t>1,8*2</t>
  </si>
  <si>
    <t>2,0*2</t>
  </si>
  <si>
    <t>1,5*2</t>
  </si>
  <si>
    <t>1,0*4</t>
  </si>
  <si>
    <t>193</t>
  </si>
  <si>
    <t>974031165R00</t>
  </si>
  <si>
    <t>Vysekání rýh ve zdi cihelné 15 x 20 cm</t>
  </si>
  <si>
    <t>(2,06+0,46)*2*2</t>
  </si>
  <si>
    <t>194</t>
  </si>
  <si>
    <t>974031167R00</t>
  </si>
  <si>
    <t>Vysekání rýh ve zdi cihelné 15 x 30 cm</t>
  </si>
  <si>
    <t>6,0*2</t>
  </si>
  <si>
    <t>195</t>
  </si>
  <si>
    <t>974031169R00</t>
  </si>
  <si>
    <t>Příplatek za dalších 10 cm šířky rýhy</t>
  </si>
  <si>
    <t>47,0</t>
  </si>
  <si>
    <t>196</t>
  </si>
  <si>
    <t>974042577R00</t>
  </si>
  <si>
    <t>Vysekání rýh betonová, monolitická dlažba 20x30 cm</t>
  </si>
  <si>
    <t>197</t>
  </si>
  <si>
    <t>974042585R00</t>
  </si>
  <si>
    <t>Vysekání rýh betonová, monolitická dlažba 25x20 cm</t>
  </si>
  <si>
    <t>198</t>
  </si>
  <si>
    <t>974042587R00</t>
  </si>
  <si>
    <t>Vysekání rýh betonová, monolitická dlažba 25x30 cm</t>
  </si>
  <si>
    <t>199</t>
  </si>
  <si>
    <t>974042589R00</t>
  </si>
  <si>
    <t>Příplatek za dalších 10 cm šířky rýhy hl. do 25 cm</t>
  </si>
  <si>
    <t>200</t>
  </si>
  <si>
    <t>978011191R00</t>
  </si>
  <si>
    <t>Otlučení omítek vnitřních vápenných stropů do 100%</t>
  </si>
  <si>
    <t>uvažováno otlučení omítek i nad podhledy:</t>
  </si>
  <si>
    <t>P1028-P1080:</t>
  </si>
  <si>
    <t>7,84+19,68+10,8+10,95+32,32+22,43+8,93+6,63+18,67+5,8+13,91+5,71</t>
  </si>
  <si>
    <t>62,06+19,89+25,85+15,01+13,54+13,63+14,57+55,11+7,53+21,94+57,04</t>
  </si>
  <si>
    <t>62,53+14,73+21,91+9,84+15,15+6,64+4,52+0,99+12,61+21,33+5,79+2,37</t>
  </si>
  <si>
    <t>1,34+26,76+23,37+19,71</t>
  </si>
  <si>
    <t>201</t>
  </si>
  <si>
    <t>978013191R00</t>
  </si>
  <si>
    <t>Otlučení omítek vnitřních stěn v rozsahu do 100 %</t>
  </si>
  <si>
    <t>P1073-P1077:</t>
  </si>
  <si>
    <t>P1080:</t>
  </si>
  <si>
    <t>P1042-P1047+P1049:</t>
  </si>
  <si>
    <t>P1032-P1040:</t>
  </si>
  <si>
    <t>P1028-1031:</t>
  </si>
  <si>
    <t>P1057-P1062:</t>
  </si>
  <si>
    <t>odpočet keramických obkladů:</t>
  </si>
  <si>
    <t>na ponechaném zdivu:</t>
  </si>
  <si>
    <t>-8,97-68,22</t>
  </si>
  <si>
    <t>202</t>
  </si>
  <si>
    <t>978059521R00</t>
  </si>
  <si>
    <t>Odsekání vnitřních obkladů stěn do 2 m2</t>
  </si>
  <si>
    <t>BP21a:</t>
  </si>
  <si>
    <t>m.č. 1047:</t>
  </si>
  <si>
    <t>0,7*0,6*2</t>
  </si>
  <si>
    <t>m.č. 1049:</t>
  </si>
  <si>
    <t>0,7*0,61</t>
  </si>
  <si>
    <t>m.č. 1060:</t>
  </si>
  <si>
    <t>1,06*1,53</t>
  </si>
  <si>
    <t>m.č. 1075a:</t>
  </si>
  <si>
    <t>0,58*1,4</t>
  </si>
  <si>
    <t>m.č. 1076:</t>
  </si>
  <si>
    <t>0,36*1,4*2</t>
  </si>
  <si>
    <t>m.č. 1078:</t>
  </si>
  <si>
    <t>(0,80+0,34)*1,4</t>
  </si>
  <si>
    <t>m.č. 1079:</t>
  </si>
  <si>
    <t>0,41*1,4*2</t>
  </si>
  <si>
    <t>m.č. 1080:</t>
  </si>
  <si>
    <t>1,21*1,25</t>
  </si>
  <si>
    <t>203</t>
  </si>
  <si>
    <t>978059531R00</t>
  </si>
  <si>
    <t>Odsekání vnitřních obkladů stěn nad 2 m2</t>
  </si>
  <si>
    <t>m.č. 1030:</t>
  </si>
  <si>
    <t>(1,6+1,28)*2,0-1,86*0,9*2</t>
  </si>
  <si>
    <t>m.č. 1036:</t>
  </si>
  <si>
    <t>(2,93+2,93)*1,7-1,25*0,6</t>
  </si>
  <si>
    <t>m.č. 1038:</t>
  </si>
  <si>
    <t>(0,75*2+1,48)*0,76</t>
  </si>
  <si>
    <t>m.č. 1040:</t>
  </si>
  <si>
    <t>(9,90+9,35)*1,7-(1,47+1,46+0,42+1,40+2,22)*1,7-1,25*0,6*2</t>
  </si>
  <si>
    <t>m.č. 1041:</t>
  </si>
  <si>
    <t>(2,96+2,96+0,78+0,78)*1,7-1,25*0,6</t>
  </si>
  <si>
    <t>m.č. 1062:</t>
  </si>
  <si>
    <t>(4,5+4,2+0,35+0,6*2)*2*1,06-1,9*1,06</t>
  </si>
  <si>
    <t>m.č. 1077:</t>
  </si>
  <si>
    <t>(0,94+1,4)*1,4</t>
  </si>
  <si>
    <t>204</t>
  </si>
  <si>
    <t>981011112R00</t>
  </si>
  <si>
    <t>Demolice budov rozebráním, dřevěné/kovové ostatní</t>
  </si>
  <si>
    <t>BP12/BP14j:</t>
  </si>
  <si>
    <t>přístavek na úrovní terénu:</t>
  </si>
  <si>
    <t>1,98*2,74*(2,85-0,14)</t>
  </si>
  <si>
    <t>2,2*(0,84+2,74+0,36)*(3,86-2,85)</t>
  </si>
  <si>
    <t>Staveništní přesun hmot</t>
  </si>
  <si>
    <t>205</t>
  </si>
  <si>
    <t>999281111R00</t>
  </si>
  <si>
    <t>Přesun hmot pro opravy a údržbu do výšky 25 m</t>
  </si>
  <si>
    <t>997</t>
  </si>
  <si>
    <t>Přesun sutě</t>
  </si>
  <si>
    <t>390</t>
  </si>
  <si>
    <t>997013111R00</t>
  </si>
  <si>
    <t>Vnitrostaveništní doprava suti a vybouraných hmot pro budovy v do 6 m s použitím mechanizace</t>
  </si>
  <si>
    <t>-2027031156</t>
  </si>
  <si>
    <t>391</t>
  </si>
  <si>
    <t>997013501R00</t>
  </si>
  <si>
    <t>Odvoz suti a vybouraných hmot na skládku nebo meziskládku do 1 km se složením</t>
  </si>
  <si>
    <t>-991178557</t>
  </si>
  <si>
    <t>392</t>
  </si>
  <si>
    <t>997013509R00</t>
  </si>
  <si>
    <t>Příplatek k odvozu suti a vybouraných hmot na skládku ZKD 1 km přes 1 km</t>
  </si>
  <si>
    <t>-626558036</t>
  </si>
  <si>
    <t>646,18*14 'Přepočtené koeficientem množství</t>
  </si>
  <si>
    <t>389</t>
  </si>
  <si>
    <t>997013831R00</t>
  </si>
  <si>
    <t>Poplatek za uložení stavebního směsného odpadu na skládce (skládkovné)</t>
  </si>
  <si>
    <t>1093651665</t>
  </si>
  <si>
    <t>PSV</t>
  </si>
  <si>
    <t>Práce a dodávky PSV</t>
  </si>
  <si>
    <t>711</t>
  </si>
  <si>
    <t>Izolace proti vodě</t>
  </si>
  <si>
    <t>206</t>
  </si>
  <si>
    <t>711111001RT1</t>
  </si>
  <si>
    <t>Izolace proti vlhkosti vodor. nátěr ALP za studena 1x nátěr - asfaltový lak ve specifikaci</t>
  </si>
  <si>
    <t>plošně:NS1</t>
  </si>
  <si>
    <t>469</t>
  </si>
  <si>
    <t>NS2</t>
  </si>
  <si>
    <t>NS3</t>
  </si>
  <si>
    <t>NS4</t>
  </si>
  <si>
    <t>(2,59+0,90)/2*1,83</t>
  </si>
  <si>
    <t>207</t>
  </si>
  <si>
    <t>711112001RT1</t>
  </si>
  <si>
    <t>Izolace proti vlhkosti svis. nátěr ALP, za studena 1x nátěr - asfaltový lak ALP ve specifikaci</t>
  </si>
  <si>
    <t>1,2*(0,20+0,16+2,14+0,25+2,59+0,35+0,55+1,67)</t>
  </si>
  <si>
    <t>208</t>
  </si>
  <si>
    <t>711131311R00</t>
  </si>
  <si>
    <t>Provedení izolace nopovou fólií vodor, vč. pásky</t>
  </si>
  <si>
    <t>209</t>
  </si>
  <si>
    <t>711132311R00</t>
  </si>
  <si>
    <t>Prov. izolace nopovou fólií svisle, vč.uchyc.prvků</t>
  </si>
  <si>
    <t>pozn. 12:</t>
  </si>
  <si>
    <t>0,20*315,0</t>
  </si>
  <si>
    <t>210</t>
  </si>
  <si>
    <t>711140101R00</t>
  </si>
  <si>
    <t>Odstr.izolace proti vlhk.vodor. pásy přitav.,1vrst</t>
  </si>
  <si>
    <t>SS4*3</t>
  </si>
  <si>
    <t>SS7*2</t>
  </si>
  <si>
    <t>211</t>
  </si>
  <si>
    <t>711141559RT1</t>
  </si>
  <si>
    <t>Izolace proti vlhk. vodorovná pásy přitavením 1 vrstva - materiál ve specifikaci</t>
  </si>
  <si>
    <t>212</t>
  </si>
  <si>
    <t>711142559RT1</t>
  </si>
  <si>
    <t>Izolace proti vlhkosti svislá pásy přitavením 1 vrstva - materiál ve specifikaci</t>
  </si>
  <si>
    <t>213</t>
  </si>
  <si>
    <t>711491171RT1</t>
  </si>
  <si>
    <t>Izolace proti vodě, podkladní textilie, vodorovná materiál ve specifikaci</t>
  </si>
  <si>
    <t>NS1</t>
  </si>
  <si>
    <t>214</t>
  </si>
  <si>
    <t>711774202R00</t>
  </si>
  <si>
    <t>Provedení zpětných spojů</t>
  </si>
  <si>
    <t>1,67+2,59</t>
  </si>
  <si>
    <t>215</t>
  </si>
  <si>
    <t>11163230</t>
  </si>
  <si>
    <t>Nátěr asfaltový penetrační</t>
  </si>
  <si>
    <t>kg</t>
  </si>
  <si>
    <t>741,1*0,2+9,49*0,25</t>
  </si>
  <si>
    <t>216</t>
  </si>
  <si>
    <t>62852251</t>
  </si>
  <si>
    <t>Pás modifikovaný asfalt tl.4 mm special mineral</t>
  </si>
  <si>
    <t>741,1*1,15+9,49*1,20</t>
  </si>
  <si>
    <t>4,26*0,3*1,15</t>
  </si>
  <si>
    <t>217</t>
  </si>
  <si>
    <t>69366198</t>
  </si>
  <si>
    <t>Geotextilie 300 g/m2 š. 200cm 100% PP</t>
  </si>
  <si>
    <t>NS1*1,05</t>
  </si>
  <si>
    <t>492,45</t>
  </si>
  <si>
    <t>218</t>
  </si>
  <si>
    <t>283.01</t>
  </si>
  <si>
    <t>Fólie nopová tl. 1,6 mm, výška nopů 60 mm</t>
  </si>
  <si>
    <t>NS1*1,1</t>
  </si>
  <si>
    <t>515,9</t>
  </si>
  <si>
    <t>219</t>
  </si>
  <si>
    <t>283.02</t>
  </si>
  <si>
    <t>Fólie nopová tl. 1,6 mm, výška nopů 20 mm</t>
  </si>
  <si>
    <t>63,0*1,1</t>
  </si>
  <si>
    <t>220</t>
  </si>
  <si>
    <t>998711103R00</t>
  </si>
  <si>
    <t>Přesun hmot pro izolace proti vodě, výšky do 60 m</t>
  </si>
  <si>
    <t>713</t>
  </si>
  <si>
    <t>Izolace tepelné</t>
  </si>
  <si>
    <t>221</t>
  </si>
  <si>
    <t>713100823R00</t>
  </si>
  <si>
    <t>Odstr. tepelné izolace, kombidesky 1str. tl. 5 cm</t>
  </si>
  <si>
    <t>SS4</t>
  </si>
  <si>
    <t>SS7</t>
  </si>
  <si>
    <t>222</t>
  </si>
  <si>
    <t>713111130RT1</t>
  </si>
  <si>
    <t>Izolace tepelné stropů, vložené mezi krokve 1 vrstva - materiál ve specifikaci</t>
  </si>
  <si>
    <t>223</t>
  </si>
  <si>
    <t>713121111RT1</t>
  </si>
  <si>
    <t>Izolace tepelná podlah na sucho, jednovrstvá materiál ve specifikaci</t>
  </si>
  <si>
    <t>EPS 150 S Stabil :NP1.1</t>
  </si>
  <si>
    <t>NP4.1</t>
  </si>
  <si>
    <t>EPS 200 S Stabil:NP3.1</t>
  </si>
  <si>
    <t>224</t>
  </si>
  <si>
    <t>713121118RT1</t>
  </si>
  <si>
    <t>Tepelná izolace - pásek podél stěn materiál ve specifikaci</t>
  </si>
  <si>
    <t>225</t>
  </si>
  <si>
    <t>713131131R00</t>
  </si>
  <si>
    <t>Izolace tepelná stěn lepením</t>
  </si>
  <si>
    <t>(2,39+1,47*2)*0,4</t>
  </si>
  <si>
    <t>226</t>
  </si>
  <si>
    <t>713191100RT9</t>
  </si>
  <si>
    <t>Položení separační fólie včetně dodávky fólie PE</t>
  </si>
  <si>
    <t>NP1.1</t>
  </si>
  <si>
    <t>NP1.2</t>
  </si>
  <si>
    <t>227</t>
  </si>
  <si>
    <t>28375317</t>
  </si>
  <si>
    <t>Mirelon pás B izolační tl. 10 mm šířka 1000 mm</t>
  </si>
  <si>
    <t>228</t>
  </si>
  <si>
    <t>28375463</t>
  </si>
  <si>
    <t>Deska polystyrenová XPS tl. 80mm</t>
  </si>
  <si>
    <t>2,13*1,05</t>
  </si>
  <si>
    <t>229</t>
  </si>
  <si>
    <t>283754691</t>
  </si>
  <si>
    <t>Deska polystyrenová XPS tl. 200mm</t>
  </si>
  <si>
    <t>4,05*1,05</t>
  </si>
  <si>
    <t>230</t>
  </si>
  <si>
    <t>28375768.A</t>
  </si>
  <si>
    <t>Deska polystyrén samozhášivý EPS 150 S</t>
  </si>
  <si>
    <t>NP1.1*0,10*1,05</t>
  </si>
  <si>
    <t>14,17</t>
  </si>
  <si>
    <t>NP2.1*0,10*1,05</t>
  </si>
  <si>
    <t>51,12</t>
  </si>
  <si>
    <t>NP4.1*0,10*1,05</t>
  </si>
  <si>
    <t>0,32</t>
  </si>
  <si>
    <t>231</t>
  </si>
  <si>
    <t>28375769.A</t>
  </si>
  <si>
    <t>Deska polystyrén samozhášivý EPS 200 S</t>
  </si>
  <si>
    <t>NP3.1*0,10*1,05</t>
  </si>
  <si>
    <t>5,909</t>
  </si>
  <si>
    <t>232</t>
  </si>
  <si>
    <t>63151404</t>
  </si>
  <si>
    <t>Deska z minerální plsti hydrofobizovaná tl. 80 mm</t>
  </si>
  <si>
    <t>2,52*1,05</t>
  </si>
  <si>
    <t>233</t>
  </si>
  <si>
    <t>998713103R00</t>
  </si>
  <si>
    <t>Přesun hmot pro izolace tepelné, výšky do 24 m</t>
  </si>
  <si>
    <t>762</t>
  </si>
  <si>
    <t>Konstrukce tesařské</t>
  </si>
  <si>
    <t>236</t>
  </si>
  <si>
    <t>762332110R00</t>
  </si>
  <si>
    <t>Montáž vázaných krovů pravidelných do 120 cm2</t>
  </si>
  <si>
    <t>hranolek 80/80:</t>
  </si>
  <si>
    <t>2,5*7</t>
  </si>
  <si>
    <t>237</t>
  </si>
  <si>
    <t>762332933RT2</t>
  </si>
  <si>
    <t>Doplnění části střešní vazby z hranolků do 288 cm2 včetně dodávky hranolů 140 x 200 mm</t>
  </si>
  <si>
    <t>238</t>
  </si>
  <si>
    <t>762341210R00</t>
  </si>
  <si>
    <t>Montáž bednění střech rovných, prkna hrubá na sraz</t>
  </si>
  <si>
    <t>239</t>
  </si>
  <si>
    <t>762341811R00</t>
  </si>
  <si>
    <t>Demontáž bednění střech rovných z prken hrubých</t>
  </si>
  <si>
    <t>BP07:</t>
  </si>
  <si>
    <t>2,4*2,4/2</t>
  </si>
  <si>
    <t>240</t>
  </si>
  <si>
    <t>762395000R00</t>
  </si>
  <si>
    <t>Spojovací a ochranné prostředky pro střechy</t>
  </si>
  <si>
    <t>0,20*0,14*4,5</t>
  </si>
  <si>
    <t>0,08*0,08*2,5*7</t>
  </si>
  <si>
    <t>9,0*0,025</t>
  </si>
  <si>
    <t>241</t>
  </si>
  <si>
    <t>762522811R00</t>
  </si>
  <si>
    <t>Demontáž podlah s polštáři z prken tl. do 32 mm</t>
  </si>
  <si>
    <t>SS10</t>
  </si>
  <si>
    <t>242</t>
  </si>
  <si>
    <t>762711810R00</t>
  </si>
  <si>
    <t>Demontáž vázaných konstrukcí hraněných do 120 cm2</t>
  </si>
  <si>
    <t>15,0</t>
  </si>
  <si>
    <t>243</t>
  </si>
  <si>
    <t>605125903</t>
  </si>
  <si>
    <t>Prkno SM I.jak. tl. 22-25mm dl. do 3m š. nad 140mm</t>
  </si>
  <si>
    <t>9,0*0,025*1,1</t>
  </si>
  <si>
    <t>244</t>
  </si>
  <si>
    <t>60515009</t>
  </si>
  <si>
    <t>Hranolek SM/JD 1 76-100 cm2 dl. 200-350 cm</t>
  </si>
  <si>
    <t>0,08*0,08*2,5*7*1,1</t>
  </si>
  <si>
    <t>245</t>
  </si>
  <si>
    <t>60515242</t>
  </si>
  <si>
    <t>Hranol SM/JD 1 14x20 délka 300-600 cm</t>
  </si>
  <si>
    <t>0,20*0,14*4,5*1,1</t>
  </si>
  <si>
    <t>246</t>
  </si>
  <si>
    <t>998762103R00</t>
  </si>
  <si>
    <t>Přesun hmot pro tesařské konstrukce, výšky do 24 m</t>
  </si>
  <si>
    <t>764</t>
  </si>
  <si>
    <t>Konstrukce klempířské</t>
  </si>
  <si>
    <t>247</t>
  </si>
  <si>
    <t>764311821R00</t>
  </si>
  <si>
    <t>Demontáž krytiny, tabule 2 x 1 m, do 25 m2, do 30°</t>
  </si>
  <si>
    <t>248</t>
  </si>
  <si>
    <t>764410850R00</t>
  </si>
  <si>
    <t>Demontáž oplechování parapetů,rš od 100 do 330 mm</t>
  </si>
  <si>
    <t>2,61+6,45</t>
  </si>
  <si>
    <t>249</t>
  </si>
  <si>
    <t>764510220R00</t>
  </si>
  <si>
    <t>Oplechování parapetů z Cu, rš 160-200 mm</t>
  </si>
  <si>
    <t>všechny výrobky vč. podkladních a doplňkových konstrukcí:</t>
  </si>
  <si>
    <t>K/06:</t>
  </si>
  <si>
    <t>1,35</t>
  </si>
  <si>
    <t>K/07:</t>
  </si>
  <si>
    <t>1,26</t>
  </si>
  <si>
    <t>250</t>
  </si>
  <si>
    <t>764510230R00</t>
  </si>
  <si>
    <t>Oplechování parapetů z Cu, rš 200-250 mm</t>
  </si>
  <si>
    <t>K/01:</t>
  </si>
  <si>
    <t>1,29</t>
  </si>
  <si>
    <t>K/02:</t>
  </si>
  <si>
    <t>K/03:</t>
  </si>
  <si>
    <t>K/04:</t>
  </si>
  <si>
    <t>K/05:</t>
  </si>
  <si>
    <t>251</t>
  </si>
  <si>
    <t>764556974R00</t>
  </si>
  <si>
    <t>Oprava kruhové výpusti vody Cu, do D150 mm</t>
  </si>
  <si>
    <t>K/08:</t>
  </si>
  <si>
    <t>252</t>
  </si>
  <si>
    <t>998764103R00</t>
  </si>
  <si>
    <t>Přesun hmot pro klempířské konstr., výšky do 24 m</t>
  </si>
  <si>
    <t>765</t>
  </si>
  <si>
    <t>Krytiny tvrdé</t>
  </si>
  <si>
    <t>253</t>
  </si>
  <si>
    <t>765799311RK4</t>
  </si>
  <si>
    <t>Montáž fólie na krokve přibitím s přelepením spojů podstřešní difúzní fólie speciál</t>
  </si>
  <si>
    <t>8,0</t>
  </si>
  <si>
    <t>254</t>
  </si>
  <si>
    <t>998765103R00</t>
  </si>
  <si>
    <t>Přesun hmot pro krytiny tvrdé, výšky do 24 m</t>
  </si>
  <si>
    <t>766</t>
  </si>
  <si>
    <t>Konstrukce truhlářské</t>
  </si>
  <si>
    <t>255</t>
  </si>
  <si>
    <t>766411811R00</t>
  </si>
  <si>
    <t>Demontáž obložení stěn panely velikosti do 1,5 m2</t>
  </si>
  <si>
    <t>BP21c:</t>
  </si>
  <si>
    <t>3,9*1,77</t>
  </si>
  <si>
    <t>4,36*0,96</t>
  </si>
  <si>
    <t>(0,4+1,45+0,4)*1,0</t>
  </si>
  <si>
    <t>1.NP-2.NP:</t>
  </si>
  <si>
    <t>(0,16+2,3+0,16)*1,5*2</t>
  </si>
  <si>
    <t>256</t>
  </si>
  <si>
    <t>766411822R00</t>
  </si>
  <si>
    <t>Demontáž podkladových roštů obložení stěn</t>
  </si>
  <si>
    <t>257</t>
  </si>
  <si>
    <t>766416142R00</t>
  </si>
  <si>
    <t>Obložení stěn nad 5 m2, aglomer. desky do 1,5 m2 vč. spojovacích prostředků a kotev</t>
  </si>
  <si>
    <t>stěna A-D vč. ventilačních drážek a revizních dvířek zapuštěných do obkladu:</t>
  </si>
  <si>
    <t>2,6*(0,95+0,84+0,82*2+0,11+0,84*2+0,38+0,65*2+0,74+1,0*2+0,97+0,21)</t>
  </si>
  <si>
    <t>2,6*(0,97+0,76+0,77+0,86*2+0,79+0,80+0,71*3+0,11+0,74+0,72*2+0,71)</t>
  </si>
  <si>
    <t>2,6*(0,11+0,84+0,85+0,93+0,11+0,60+0,68+0,93+0,57+0,74+0,11+0,87*3)</t>
  </si>
  <si>
    <t>2,6*(0,08+0,84+0,28+1,03+0,36+1,03+0,77*2+0,76*2+0,95+0,83*2+0,96)</t>
  </si>
  <si>
    <t>2,6*(0,15+0,65+1,02+0,87*3+0,78+0,79+0,84+0,86*3+0,84+0,13+1,5+0,36)</t>
  </si>
  <si>
    <t>2,6*(0,30+0,42+0,56+0,19+0,97*2+0,31+0,95+0,96+0,48+0,84+0,78*2)</t>
  </si>
  <si>
    <t>2,6*(0,82*2+0,75*3+0,10+0,84+0,78*2+0,18+0,60+0,19+0,60+0,70+0,82*2)</t>
  </si>
  <si>
    <t>-2,32*(0,84*9+0,74*2)</t>
  </si>
  <si>
    <t>166,617*1/4</t>
  </si>
  <si>
    <t>258</t>
  </si>
  <si>
    <t>766416143R00</t>
  </si>
  <si>
    <t>Obložení stěn nad 5 m2, aglomer. desky nad 1,5 m2 vč. spojovacích prostředků a kotev</t>
  </si>
  <si>
    <t>166,62*3/4</t>
  </si>
  <si>
    <t>259</t>
  </si>
  <si>
    <t>766417111R00</t>
  </si>
  <si>
    <t>Montáž podkladový rošt pod obložení stěn vč. spojovacích prostředků a kotev</t>
  </si>
  <si>
    <t>166,62*3</t>
  </si>
  <si>
    <t>260</t>
  </si>
  <si>
    <t>766.01</t>
  </si>
  <si>
    <t>Demontáž vestavěného nábytku</t>
  </si>
  <si>
    <t>soubor</t>
  </si>
  <si>
    <t>BP19:</t>
  </si>
  <si>
    <t>261</t>
  </si>
  <si>
    <t>766.02</t>
  </si>
  <si>
    <t>Zapravení ukončení stávajícího obkladu stěn</t>
  </si>
  <si>
    <t>kompl</t>
  </si>
  <si>
    <t>pozn. 18:</t>
  </si>
  <si>
    <t>262</t>
  </si>
  <si>
    <t>EV-3.1</t>
  </si>
  <si>
    <t>Žaluzie 1347/550 lamelová dřevěná - D+M vč. výplně otvoru z PUR panelu</t>
  </si>
  <si>
    <t>všechny výrobky vč. kování, případně zasklení, doplňků a povrchové úpravy:</t>
  </si>
  <si>
    <t>263</t>
  </si>
  <si>
    <t>EV-3.2</t>
  </si>
  <si>
    <t>Žaluzie 1344/550 lamelová dřevěná - D+M</t>
  </si>
  <si>
    <t>264</t>
  </si>
  <si>
    <t>IV-1.14</t>
  </si>
  <si>
    <t>Dveře vnitřní 1500/1970 dřevěné se zárubní demontáž, zpětná montáž na nové místo, repase</t>
  </si>
  <si>
    <t>265</t>
  </si>
  <si>
    <t>IV-1.15</t>
  </si>
  <si>
    <t>Dveřní křídla 1500/2500 vnitřní dřevěná demontáž, zpětná montáž otočením, repase</t>
  </si>
  <si>
    <t>385</t>
  </si>
  <si>
    <t>IV-4.1</t>
  </si>
  <si>
    <t>Dveře vnitřní 1křdl se zárubní dřevo/HPL - D+M</t>
  </si>
  <si>
    <t>1072066175</t>
  </si>
  <si>
    <t>386</t>
  </si>
  <si>
    <t>IV-4.2</t>
  </si>
  <si>
    <t>1653099041</t>
  </si>
  <si>
    <t>387</t>
  </si>
  <si>
    <t>IV-4.3</t>
  </si>
  <si>
    <t>1546707020</t>
  </si>
  <si>
    <t>388</t>
  </si>
  <si>
    <t>IV-4.4</t>
  </si>
  <si>
    <t>926824894</t>
  </si>
  <si>
    <t>266</t>
  </si>
  <si>
    <t>IV-4.05</t>
  </si>
  <si>
    <t>267</t>
  </si>
  <si>
    <t>IV-4.06</t>
  </si>
  <si>
    <t>268</t>
  </si>
  <si>
    <t>IV-4.07</t>
  </si>
  <si>
    <t>Dveře vnitřní 1400/2680 posuvné dřevo/HPL - D+M s vodícími prvky</t>
  </si>
  <si>
    <t>269</t>
  </si>
  <si>
    <t>IV-4.08</t>
  </si>
  <si>
    <t>270</t>
  </si>
  <si>
    <t>IV-4.09</t>
  </si>
  <si>
    <t>Dveře vnitřní 930/2580 posuvné dřevo/HPL - D+M s vodícími prvky</t>
  </si>
  <si>
    <t>271</t>
  </si>
  <si>
    <t>IV-4.10</t>
  </si>
  <si>
    <t>272</t>
  </si>
  <si>
    <t>IV-4.11</t>
  </si>
  <si>
    <t>273</t>
  </si>
  <si>
    <t>IV-4.12</t>
  </si>
  <si>
    <t>274</t>
  </si>
  <si>
    <t>IV-4.13</t>
  </si>
  <si>
    <t>Dveře vnitřní 1600/2580 posuvné dřevo/HPL - D+M s vodícími prvky</t>
  </si>
  <si>
    <t>275</t>
  </si>
  <si>
    <t>605.01</t>
  </si>
  <si>
    <t>Lať SM/JD 1 pod 25 cm2 délka 200-399 cm dřevo lamelové, lepené</t>
  </si>
  <si>
    <t>499,86*0,05*0,024*1,1</t>
  </si>
  <si>
    <t>276</t>
  </si>
  <si>
    <t>607.01</t>
  </si>
  <si>
    <t>Deska HPL interierová tl. 6 mm, dekor dřevo vč. rozměrových úprav a skosení hran</t>
  </si>
  <si>
    <t>166,62*1,15</t>
  </si>
  <si>
    <t>277</t>
  </si>
  <si>
    <t>998766103R00</t>
  </si>
  <si>
    <t>Přesun hmot pro truhlářské konstr., výšky do 24 m</t>
  </si>
  <si>
    <t>767</t>
  </si>
  <si>
    <t>Konstrukce zámečnické</t>
  </si>
  <si>
    <t>278</t>
  </si>
  <si>
    <t>767581801R00</t>
  </si>
  <si>
    <t>Demontáž podhledů - kazet</t>
  </si>
  <si>
    <t>pozn. 19 - rozebrání a zpětná montáž:</t>
  </si>
  <si>
    <t>v místě dělících protiprašných příček:</t>
  </si>
  <si>
    <t>schodišťový prostor:</t>
  </si>
  <si>
    <t>0,5*(2,13+2,18*2)</t>
  </si>
  <si>
    <t>rozebrání do suti:</t>
  </si>
  <si>
    <t>BP04:</t>
  </si>
  <si>
    <t>7,84+19,68+10,38+6,63+5,8+7,53</t>
  </si>
  <si>
    <t>279</t>
  </si>
  <si>
    <t>767582800R00</t>
  </si>
  <si>
    <t>Demontáž podhledů - roštů</t>
  </si>
  <si>
    <t>280</t>
  </si>
  <si>
    <t>767584522R00</t>
  </si>
  <si>
    <t>Montáž podhledů kazetových do betonu, 60x60 cm</t>
  </si>
  <si>
    <t xml:space="preserve"> v místě dělících protiprašných příček:</t>
  </si>
  <si>
    <t>281</t>
  </si>
  <si>
    <t>767.01</t>
  </si>
  <si>
    <t>Demontáž vstupních dveří 1340/2780 automatických pro další použití</t>
  </si>
  <si>
    <t>BP17:</t>
  </si>
  <si>
    <t>282</t>
  </si>
  <si>
    <t>767.02</t>
  </si>
  <si>
    <t>Odřezání okenních mříží zatření ponechaných fragmentů barvou</t>
  </si>
  <si>
    <t>BP20:</t>
  </si>
  <si>
    <t>0,7*1,7*2+1,2*1,7*4</t>
  </si>
  <si>
    <t>283</t>
  </si>
  <si>
    <t>767.03</t>
  </si>
  <si>
    <t>Demnontáž fasádních větracích mřížek</t>
  </si>
  <si>
    <t>ks</t>
  </si>
  <si>
    <t>BP13:</t>
  </si>
  <si>
    <t>284</t>
  </si>
  <si>
    <t>767.04</t>
  </si>
  <si>
    <t>Podhled kazetový, závěs, desky 1500/400 mm desky minerální tl. 20 mm, omyvatelné</t>
  </si>
  <si>
    <t>285</t>
  </si>
  <si>
    <t>EV-3.3</t>
  </si>
  <si>
    <t>Žaluzie 840/1670 lamelová ocelová - D+M vč. výplně otvoru z PUR panelu</t>
  </si>
  <si>
    <t>všechny výrobky vč. kování, případně zasklení, doplňků a povrchové úpravy:1</t>
  </si>
  <si>
    <t>286</t>
  </si>
  <si>
    <t>EV-3.4</t>
  </si>
  <si>
    <t>Žaluzie 650/1670 lamelová ocelová - D+M vč. výplně otvoru z PUR panelu</t>
  </si>
  <si>
    <t>287</t>
  </si>
  <si>
    <t>EV-3.5</t>
  </si>
  <si>
    <t>Žaluzie 630/1670 lamelová ocelová - D+M vč. výplně otvoru z PUR panelu</t>
  </si>
  <si>
    <t>288</t>
  </si>
  <si>
    <t>IV-1.01</t>
  </si>
  <si>
    <t>Dveře vnitřní 800/2250 plné ocel se zárubní - D+M</t>
  </si>
  <si>
    <t>289</t>
  </si>
  <si>
    <t>IV-1.02</t>
  </si>
  <si>
    <t>Dveře vnitřní 900/1970 plné ocel se zárubní - D+M</t>
  </si>
  <si>
    <t>290</t>
  </si>
  <si>
    <t>IV-1.03</t>
  </si>
  <si>
    <t>Dveře vnitřní 1400/2550 plné ocel se zárubní - D+M</t>
  </si>
  <si>
    <t>291</t>
  </si>
  <si>
    <t>IV-1.04</t>
  </si>
  <si>
    <t>Dveře vnitřní 900/2000 plné ocel se zárubní - D+M EI-30-DP3-C se samozavíračem</t>
  </si>
  <si>
    <t>292</t>
  </si>
  <si>
    <t>IV-1.05</t>
  </si>
  <si>
    <t>Dveře vnitřní 1250/1970 plné ocel se zárubní - D+M</t>
  </si>
  <si>
    <t>293</t>
  </si>
  <si>
    <t>IV-1.06</t>
  </si>
  <si>
    <t>Dveře vnitřní 900/1970 plné ocel se zárubní - D+M EI-30-DP3-C se samozavíračem</t>
  </si>
  <si>
    <t>294</t>
  </si>
  <si>
    <t>IV-1.07</t>
  </si>
  <si>
    <t>295</t>
  </si>
  <si>
    <t>IV-1.08</t>
  </si>
  <si>
    <t>296</t>
  </si>
  <si>
    <t>IV-1.09</t>
  </si>
  <si>
    <t>Dveře vnitřní 800/1970 plné ocel se zárubní - D+M</t>
  </si>
  <si>
    <t>297</t>
  </si>
  <si>
    <t>IV-1.10</t>
  </si>
  <si>
    <t>298</t>
  </si>
  <si>
    <t>IV-1.11</t>
  </si>
  <si>
    <t>299</t>
  </si>
  <si>
    <t>IV-1.12</t>
  </si>
  <si>
    <t>Dveře vnitřní 900/2200 plné ocel se zárubní - D+M</t>
  </si>
  <si>
    <t>300</t>
  </si>
  <si>
    <t>IV-1.13</t>
  </si>
  <si>
    <t>Dveře vnitřní 900/2000 plné ocel se zárubní - D+M</t>
  </si>
  <si>
    <t>301</t>
  </si>
  <si>
    <t>IV-1.16</t>
  </si>
  <si>
    <t>Dveře vnitřní 800/2200 plné ocel se zárubní - D+M EI-30-DP3-C se samozavíračem</t>
  </si>
  <si>
    <t>302</t>
  </si>
  <si>
    <t>Z-1.01</t>
  </si>
  <si>
    <t>Treláž před jednotkami VZT 6012/2053 ocel zinkovaná - D+M</t>
  </si>
  <si>
    <t>303</t>
  </si>
  <si>
    <t>Z-1.02</t>
  </si>
  <si>
    <t>Paraván 1276/2300+700 ocel/dřevo - D+M</t>
  </si>
  <si>
    <t>304</t>
  </si>
  <si>
    <t>Z-1.03</t>
  </si>
  <si>
    <t>Stěna výtahové šachty 3400/20600 ocel/sklo - D+M</t>
  </si>
  <si>
    <t>305</t>
  </si>
  <si>
    <t>Z-1.04</t>
  </si>
  <si>
    <t>Mříž okenní 1550/1700 ocel - D+M</t>
  </si>
  <si>
    <t>306</t>
  </si>
  <si>
    <t>Z-1.05</t>
  </si>
  <si>
    <t>Mřížka větrání paty stěny 100/600 barva prášková - D+M</t>
  </si>
  <si>
    <t>307</t>
  </si>
  <si>
    <t>Z-1.06</t>
  </si>
  <si>
    <t>Žaluzie protidešťová 200/200 nerez - D+M</t>
  </si>
  <si>
    <t>308</t>
  </si>
  <si>
    <t>Z-1.07</t>
  </si>
  <si>
    <t>Žaluzie protidešťová 840/1730 Alu - D+M</t>
  </si>
  <si>
    <t>309</t>
  </si>
  <si>
    <t>Z-1.08</t>
  </si>
  <si>
    <t>Žaluzie protidešťová 630/1730 Alu - D+M</t>
  </si>
  <si>
    <t>310</t>
  </si>
  <si>
    <t>Z-1.09</t>
  </si>
  <si>
    <t>Regály kolejnicové systémové - D+M</t>
  </si>
  <si>
    <t>Z-1.12</t>
  </si>
  <si>
    <t>Dvířka revizní 350/500 v rámu - repase vč. povrchové úpravy</t>
  </si>
  <si>
    <t>312</t>
  </si>
  <si>
    <t>Z-1.13</t>
  </si>
  <si>
    <t>Lišta podlahová přechodová Alu - D+M</t>
  </si>
  <si>
    <t>bm</t>
  </si>
  <si>
    <t>313</t>
  </si>
  <si>
    <t>Z-1.14</t>
  </si>
  <si>
    <t>Lišta podlahová ukončovací Alu - D+M</t>
  </si>
  <si>
    <t>314</t>
  </si>
  <si>
    <t>Z-1.15</t>
  </si>
  <si>
    <t>Klín spádový sprchový ocel nerez - D+M</t>
  </si>
  <si>
    <t>315</t>
  </si>
  <si>
    <t>Z-1.16</t>
  </si>
  <si>
    <t>Hrana schodová ocel nerez - D+M</t>
  </si>
  <si>
    <t>316</t>
  </si>
  <si>
    <t>998767103R00</t>
  </si>
  <si>
    <t>Přesun hmot pro zámečnické konstr., výšky do 24 m</t>
  </si>
  <si>
    <t>768</t>
  </si>
  <si>
    <t>Otvorové prvky dřevo z profilů systémových</t>
  </si>
  <si>
    <t>317</t>
  </si>
  <si>
    <t>EV-1.1</t>
  </si>
  <si>
    <t>Dveře vstupní 900/2500 Euro se zárubní - D+M automatické, vč. samozavírače a radar. hlásiče</t>
  </si>
  <si>
    <t>318</t>
  </si>
  <si>
    <t>EV-1.3</t>
  </si>
  <si>
    <t>Dveře vstupní 1150/2220 Euro se zárubní - D+M</t>
  </si>
  <si>
    <t>319</t>
  </si>
  <si>
    <t>EV-2.1</t>
  </si>
  <si>
    <t>Okno 1250/1730 Euro v rámu - D+M</t>
  </si>
  <si>
    <t>320</t>
  </si>
  <si>
    <t>EV-2.2</t>
  </si>
  <si>
    <t>321</t>
  </si>
  <si>
    <t>EV-2.3</t>
  </si>
  <si>
    <t>322</t>
  </si>
  <si>
    <t>EV-2.4</t>
  </si>
  <si>
    <t>323</t>
  </si>
  <si>
    <t>EV-2.5</t>
  </si>
  <si>
    <t>324</t>
  </si>
  <si>
    <t>EV-2.6</t>
  </si>
  <si>
    <t>Okno 1310/1790 Euro v rámu - D+M</t>
  </si>
  <si>
    <t>325</t>
  </si>
  <si>
    <t>EV-2.7</t>
  </si>
  <si>
    <t>Okno 1220/1660 Euro v rámu - D+M</t>
  </si>
  <si>
    <t>326</t>
  </si>
  <si>
    <t>770</t>
  </si>
  <si>
    <t>Konstrukce systemové z kovových profilů</t>
  </si>
  <si>
    <t>327</t>
  </si>
  <si>
    <t>IV-2.1</t>
  </si>
  <si>
    <t>Příčka 1470/2300+260 Alu/sklo fixní - D+M požární odolnost EI45-DP1</t>
  </si>
  <si>
    <t>všechny výrobky vč. kování, zasklení, polepů, doplňků a povrchové úpravy:</t>
  </si>
  <si>
    <t>328</t>
  </si>
  <si>
    <t>IV-2.2</t>
  </si>
  <si>
    <t>Příčka 1523/2600+720 Alu/sklo fixní - D+M</t>
  </si>
  <si>
    <t>329</t>
  </si>
  <si>
    <t>IV-2.3a</t>
  </si>
  <si>
    <t>Dveře 1400/2500+395 Alu/sklo - D+M vč. akustické výplně</t>
  </si>
  <si>
    <t>330</t>
  </si>
  <si>
    <t>IV-2.3a.1</t>
  </si>
  <si>
    <t>Dveře 1465/2300+260 Alu/sklo - D+M požární odolnost EI30-DP1-C</t>
  </si>
  <si>
    <t>331</t>
  </si>
  <si>
    <t>IV-2.3b</t>
  </si>
  <si>
    <t>Stěna 3645/2500+595 Alu/sklo s dveřmi - D+M vč. akustické výplně</t>
  </si>
  <si>
    <t>332</t>
  </si>
  <si>
    <t>IV-2.3c</t>
  </si>
  <si>
    <t>Stěna 3645/2500+595 Alu/sklo s dveřmi - D+M vč. sádrokartonové výplně</t>
  </si>
  <si>
    <t>333</t>
  </si>
  <si>
    <t>IV-2.3d</t>
  </si>
  <si>
    <t>Stěna 3157/3095 Alu/sklo fixní - D+M</t>
  </si>
  <si>
    <t>334</t>
  </si>
  <si>
    <t>IV-3.2</t>
  </si>
  <si>
    <t>Dveře 1450/2300+260 Alu/sklo - D+M požární odolnost EI30-DP1-C</t>
  </si>
  <si>
    <t>335</t>
  </si>
  <si>
    <t>IV-3.3</t>
  </si>
  <si>
    <t>Dveře 1120/2600+440 Alu/sklo - D+M požární odolnost EI30-DP1-C</t>
  </si>
  <si>
    <t>336</t>
  </si>
  <si>
    <t>IV-3.4</t>
  </si>
  <si>
    <t>Dveře 1120/2010 Alu/sklo - D+M požární odolnost EI30-DP1-C</t>
  </si>
  <si>
    <t>337</t>
  </si>
  <si>
    <t>IV-3.5</t>
  </si>
  <si>
    <t>Stěna 1538/2600+700 Alu/sklo s dveřmi - D+M automatické, vč. SDK,samozavírače a radar. hlásiče</t>
  </si>
  <si>
    <t>338</t>
  </si>
  <si>
    <t>IV-3.6</t>
  </si>
  <si>
    <t>Dveře 1400/2010 Alu/sklo - D+M požární odolnost EI30-DP1-C</t>
  </si>
  <si>
    <t>339</t>
  </si>
  <si>
    <t>IV-3.7</t>
  </si>
  <si>
    <t>Dveře 1120/2300 Alu/sklo - D+M</t>
  </si>
  <si>
    <t>340</t>
  </si>
  <si>
    <t>IV-3.8</t>
  </si>
  <si>
    <t>Stěna 2180/2880+320 Alu/sklo s dveřmi - D+M</t>
  </si>
  <si>
    <t>341</t>
  </si>
  <si>
    <t>771</t>
  </si>
  <si>
    <t>Podlahy z dlaždic a obklady</t>
  </si>
  <si>
    <t>342</t>
  </si>
  <si>
    <t>771101210RT1</t>
  </si>
  <si>
    <t>Penetrace podkladu pod dlažby/povlaky vč. dodávky penetračního nátěru</t>
  </si>
  <si>
    <t>NP5.2</t>
  </si>
  <si>
    <t>0,58</t>
  </si>
  <si>
    <t>343</t>
  </si>
  <si>
    <t>771475014R00</t>
  </si>
  <si>
    <t>Obklad soklíků keram.rovných, tmel, v. do 10 cm</t>
  </si>
  <si>
    <t>(6,23+3,54+0,7+0,41+0,42)*2-1,4-0,95</t>
  </si>
  <si>
    <t>(6,24+3,54+0,36+0,96)*2-1,34</t>
  </si>
  <si>
    <t>(3,21+1,55+2,30+0,74+3,64)*2-1,4-1,55</t>
  </si>
  <si>
    <t>(0,52+8,54+6,24+0,68+0,27+0,4+0,4+0,8)*2-0,8</t>
  </si>
  <si>
    <t>(0,79*2+8,08+4,62+18,66+0,50+6,24+0,33*10+0,94*2+0,55+0,43*2)*2</t>
  </si>
  <si>
    <t>-1,55-1,48-1,42-1,45-1,55-0,8</t>
  </si>
  <si>
    <t>(0,57+0,94)*2+2,24+1,78+1,20+3,51-1,2-1,55</t>
  </si>
  <si>
    <t>(6,24+1,85+4,4+1,48+0,4+0,4+0,33*3)*2-0,8+1,48+1,4</t>
  </si>
  <si>
    <t>2,19</t>
  </si>
  <si>
    <t>m.č. 11:</t>
  </si>
  <si>
    <t>1,28</t>
  </si>
  <si>
    <t>3,12+0,3+1,26+1,93+0,33*6</t>
  </si>
  <si>
    <t>12,06+1,2+1,0+0,2+3,31+0,5+0,4+0,6+0,6+0,2+0,2+2,0+2,2+0,42*2</t>
  </si>
  <si>
    <t>0,86*2+0,42*2-1,43-1,45-1,58</t>
  </si>
  <si>
    <t>2,01</t>
  </si>
  <si>
    <t>1,58+1,32*2</t>
  </si>
  <si>
    <t>3,18+3,9*4+1,31*2+0,81*2+3,48+0,2+0,3-0,9</t>
  </si>
  <si>
    <t>1,16+1,1+2,4+0,33*2</t>
  </si>
  <si>
    <t>m.č. 22:</t>
  </si>
  <si>
    <t>1,75</t>
  </si>
  <si>
    <t>10,95-0,9+0,5*2+0,5*25</t>
  </si>
  <si>
    <t>0,5+0,22+9,0+4,78*2+6,24+0,28*6-0,8</t>
  </si>
  <si>
    <t>(6,24+3,1+0,43+0,28)*2-0,8</t>
  </si>
  <si>
    <t>(7,20+6,23+1,3*2+1,12*2)*2-0,8*3</t>
  </si>
  <si>
    <t>(3,48+6,35)*2-0,8*3</t>
  </si>
  <si>
    <t>(2,48+0,68+0,54+1,46+2,1)*2-0,8*2</t>
  </si>
  <si>
    <t>m.č. 32:</t>
  </si>
  <si>
    <t>0,5*2</t>
  </si>
  <si>
    <t>1.NP-5.NP doplnění soklíků u výtahu:</t>
  </si>
  <si>
    <t>0,3*12</t>
  </si>
  <si>
    <t>344</t>
  </si>
  <si>
    <t>771578011R00</t>
  </si>
  <si>
    <t>Spára podlaha - stěna, silikonem</t>
  </si>
  <si>
    <t>345</t>
  </si>
  <si>
    <t>771579795R00</t>
  </si>
  <si>
    <t>Příplatek za spárování vodotěsnou hmotou - plošně</t>
  </si>
  <si>
    <t>435,87*0,1</t>
  </si>
  <si>
    <t>346</t>
  </si>
  <si>
    <t>771570014RA0</t>
  </si>
  <si>
    <t>Doplnění dlažby z dlaždic keramických vč. dodávky dlaždic v původním designu</t>
  </si>
  <si>
    <t>pozn. 20:</t>
  </si>
  <si>
    <t>4.NP:NP5.2</t>
  </si>
  <si>
    <t>BP22:0,5*6,2</t>
  </si>
  <si>
    <t>3,1</t>
  </si>
  <si>
    <t>347</t>
  </si>
  <si>
    <t>597.01</t>
  </si>
  <si>
    <t>Soklík keramický 600/100 mm CZ standard</t>
  </si>
  <si>
    <t>435,87*1,05</t>
  </si>
  <si>
    <t>348</t>
  </si>
  <si>
    <t>998771103R00</t>
  </si>
  <si>
    <t>Přesun hmot pro podlahy z dlaždic, výšky do 24 m</t>
  </si>
  <si>
    <t>775</t>
  </si>
  <si>
    <t>Podlahy vlysové a parketové</t>
  </si>
  <si>
    <t>349</t>
  </si>
  <si>
    <t>775511800R00</t>
  </si>
  <si>
    <t>Demontáž podlah vlysových lepených včetně lišt</t>
  </si>
  <si>
    <t>SS1</t>
  </si>
  <si>
    <t>383</t>
  </si>
  <si>
    <t>77551-01R</t>
  </si>
  <si>
    <t>Montáž podlahy skládané - lepené</t>
  </si>
  <si>
    <t>-1493261006</t>
  </si>
  <si>
    <t>skladba</t>
  </si>
  <si>
    <t>30+29</t>
  </si>
  <si>
    <t>384</t>
  </si>
  <si>
    <t>559-01R</t>
  </si>
  <si>
    <t>dřevěné jednolamelové vícevrstvé parkety s vrchní nášlapnou vrstvou z evropského Dubu</t>
  </si>
  <si>
    <t>322567130</t>
  </si>
  <si>
    <t>59*1,1 'Přepočtené koeficientem množství</t>
  </si>
  <si>
    <t>382</t>
  </si>
  <si>
    <t>998775103R00</t>
  </si>
  <si>
    <t>Přesun hmot pro podlahy vlysové, výšky do 24 m</t>
  </si>
  <si>
    <t>-260655666</t>
  </si>
  <si>
    <t>776</t>
  </si>
  <si>
    <t>Podlahy povlakové</t>
  </si>
  <si>
    <t>351</t>
  </si>
  <si>
    <t>NP5.1</t>
  </si>
  <si>
    <t>2,3</t>
  </si>
  <si>
    <t>352</t>
  </si>
  <si>
    <t>776200830R00</t>
  </si>
  <si>
    <t>Odstranění hran schodišťových stupňů</t>
  </si>
  <si>
    <t>1,0+1,2*2</t>
  </si>
  <si>
    <t>353</t>
  </si>
  <si>
    <t>776220110RT1</t>
  </si>
  <si>
    <t>Lepení podlah z PVC na stupnice rovné pouze lepení - PVC ve specifikaci</t>
  </si>
  <si>
    <t>354</t>
  </si>
  <si>
    <t>776220200RT1</t>
  </si>
  <si>
    <t>Lepení podlah z PVC na podstupnice pouze lepení - PVC ve specifikaci</t>
  </si>
  <si>
    <t>355</t>
  </si>
  <si>
    <t>776401800R00</t>
  </si>
  <si>
    <t>Demontáž soklíků nebo lišt, pryžových nebo z PVC</t>
  </si>
  <si>
    <t>356</t>
  </si>
  <si>
    <t>776511820R00</t>
  </si>
  <si>
    <t>Odstranění PVC a koberců lepených s podložkou</t>
  </si>
  <si>
    <t>357</t>
  </si>
  <si>
    <t>776521200RT1</t>
  </si>
  <si>
    <t>Lepení povlak.podlah, dílce PVC a vinyl pouze položení - PVC ve specifikaci</t>
  </si>
  <si>
    <t>358</t>
  </si>
  <si>
    <t>776572100RT1</t>
  </si>
  <si>
    <t>Lepení povlakových podlah z pásů textilních pouze položení - koberec ve specifikaci</t>
  </si>
  <si>
    <t>359</t>
  </si>
  <si>
    <t>776994111RT1</t>
  </si>
  <si>
    <t>Svařování povlakových podlah z pásů nebo čtverců včetně svařovací šňůry PVC</t>
  </si>
  <si>
    <t>NP2.1*0,66</t>
  </si>
  <si>
    <t>321,295</t>
  </si>
  <si>
    <t>360</t>
  </si>
  <si>
    <t>776520010RAG</t>
  </si>
  <si>
    <t>Doplnění podlaha povlaková z PVC pásů, soklík vč. dodávky PVC v původním designu</t>
  </si>
  <si>
    <t>361</t>
  </si>
  <si>
    <t>284.01</t>
  </si>
  <si>
    <t>Podlahovina PVC heterogenní 1500x2,0 mm</t>
  </si>
  <si>
    <t>plošně:NP2.1*1,05</t>
  </si>
  <si>
    <t>511,15</t>
  </si>
  <si>
    <t>podstupnice:</t>
  </si>
  <si>
    <t>(1,0+1,2*2)*0,16*1,05</t>
  </si>
  <si>
    <t>362</t>
  </si>
  <si>
    <t>697.01</t>
  </si>
  <si>
    <t>Koberec textilní čistící tl. 10 mm</t>
  </si>
  <si>
    <t>NP4.1*1,05</t>
  </si>
  <si>
    <t>3,15</t>
  </si>
  <si>
    <t>363</t>
  </si>
  <si>
    <t>998776103R00</t>
  </si>
  <si>
    <t>Přesun hmot pro podlahy povlakové, výšky do 24 m</t>
  </si>
  <si>
    <t>783</t>
  </si>
  <si>
    <t>Nátěry</t>
  </si>
  <si>
    <t>364</t>
  </si>
  <si>
    <t>783124220R00</t>
  </si>
  <si>
    <t>Nátěr syntetický OK "B" 1x + 2x email</t>
  </si>
  <si>
    <t>(2,199+0,25)*23,0</t>
  </si>
  <si>
    <t>365</t>
  </si>
  <si>
    <t>783201821R00</t>
  </si>
  <si>
    <t>Odstranění nátěrů z kovových konstrukcí obroušením</t>
  </si>
  <si>
    <t>pozn. 16:</t>
  </si>
  <si>
    <t>2,4*3,08</t>
  </si>
  <si>
    <t>366</t>
  </si>
  <si>
    <t>783225100R00</t>
  </si>
  <si>
    <t>Nátěr syntetický kovových konstrukcí 2x + 1x email</t>
  </si>
  <si>
    <t>367</t>
  </si>
  <si>
    <t>783782205R00</t>
  </si>
  <si>
    <t>Nátěr tesařských konstrukcí 2x fungicidní a insekticidní přípravek</t>
  </si>
  <si>
    <t>interierový rošt pod obklady:</t>
  </si>
  <si>
    <t>499,86*(0,05+0,024)*2*1,1</t>
  </si>
  <si>
    <t>tesařské úpravy krovu:</t>
  </si>
  <si>
    <t>(0,20+0,14)*2*4,5</t>
  </si>
  <si>
    <t>(0,08+0,08)*2*2,5*7</t>
  </si>
  <si>
    <t>9,0*2,2</t>
  </si>
  <si>
    <t>784</t>
  </si>
  <si>
    <t>Malby</t>
  </si>
  <si>
    <t>368</t>
  </si>
  <si>
    <t>784.01</t>
  </si>
  <si>
    <t>Malba silikátová interiérová, výška do 3,8 m 1barevná, 2x nátěr,1 x penetrace</t>
  </si>
  <si>
    <t>všechny plochy jen jako "čisté", s odpočty otvorů !!!:</t>
  </si>
  <si>
    <t>stropy omítané:</t>
  </si>
  <si>
    <t>6,2+366,18</t>
  </si>
  <si>
    <t>stěny omítané:</t>
  </si>
  <si>
    <t>6,08+557,09+1156,79</t>
  </si>
  <si>
    <t>opravy maleb v 1.NP-5.NP:</t>
  </si>
  <si>
    <t>20,0*5</t>
  </si>
  <si>
    <t>odpočet omítaných ploch  nad podhledy:</t>
  </si>
  <si>
    <t>-97,0*0,5-115,6*0,4</t>
  </si>
  <si>
    <t>369</t>
  </si>
  <si>
    <t>784.02</t>
  </si>
  <si>
    <t>Malba disperzní interiérová, výška do 3,8 m pro SDK 2 x nátěr, 1 x penetrace</t>
  </si>
  <si>
    <t>příčky:</t>
  </si>
  <si>
    <t>24,7*2</t>
  </si>
  <si>
    <t>podhledy:</t>
  </si>
  <si>
    <t>152,01+49,0+6,03+152,08</t>
  </si>
  <si>
    <t>obklady a předstěny:</t>
  </si>
  <si>
    <t>35,03+49,82+3,06+5,71+3,3</t>
  </si>
  <si>
    <t>370</t>
  </si>
  <si>
    <t>784.03</t>
  </si>
  <si>
    <t>Malba disperzní interiérová, výška do 3,8 m nátěr omyvatelný, bílý, 2 x +1 x</t>
  </si>
  <si>
    <t>1,28*2,6+7,95+1,75*2,7+1,1*3+1,0*2,66</t>
  </si>
  <si>
    <t>Práce a dodávky M</t>
  </si>
  <si>
    <t>M33</t>
  </si>
  <si>
    <t>Montáže dopravních zařízení - výtahy a plošiny</t>
  </si>
  <si>
    <t>374</t>
  </si>
  <si>
    <t>M33.01</t>
  </si>
  <si>
    <t>Výtah osobní - 6 stanic celkem dle cenové nabídky</t>
  </si>
  <si>
    <t>M43</t>
  </si>
  <si>
    <t>Montáže ocelových konstrukcí</t>
  </si>
  <si>
    <t>376</t>
  </si>
  <si>
    <t>430862006R00</t>
  </si>
  <si>
    <t>Montáž OK, hmotnost do 10000 kg</t>
  </si>
  <si>
    <t>výtahová šachta:2198,7+250,2</t>
  </si>
  <si>
    <t>2198,7+250,2</t>
  </si>
  <si>
    <t>1589,6+35,6</t>
  </si>
  <si>
    <t>377</t>
  </si>
  <si>
    <t>553.02</t>
  </si>
  <si>
    <t>Konstrukce ocelová S235, základní nátěr vč. doplňků, kotevního a spoj. materiálu</t>
  </si>
  <si>
    <t>378</t>
  </si>
  <si>
    <t>111      R00</t>
  </si>
  <si>
    <t>Mimostaveništní doprava     čl.8-3a</t>
  </si>
  <si>
    <t>%</t>
  </si>
  <si>
    <t>379</t>
  </si>
  <si>
    <t>201      R00</t>
  </si>
  <si>
    <t>Podíl přidružených výkonů   čl. 26</t>
  </si>
  <si>
    <t>380</t>
  </si>
  <si>
    <t>202      R00</t>
  </si>
  <si>
    <t>Zednické výpomoci hsv       čl.13-2</t>
  </si>
  <si>
    <t>M99</t>
  </si>
  <si>
    <t>Skladby podlah a konstrukcí</t>
  </si>
  <si>
    <t>381</t>
  </si>
  <si>
    <t>M99.01</t>
  </si>
  <si>
    <t>Skladby podlah jen pomocná položka, neoceňovat !!!</t>
  </si>
  <si>
    <t>PODLAHY stávající:</t>
  </si>
  <si>
    <t>skladba SS1 (BP02):</t>
  </si>
  <si>
    <t>432,0</t>
  </si>
  <si>
    <t>skladba SS3 (BP01):</t>
  </si>
  <si>
    <t>122,0</t>
  </si>
  <si>
    <t>skladba SS4 (BP01):</t>
  </si>
  <si>
    <t>35,0</t>
  </si>
  <si>
    <t>skladba SS6 (BP05):</t>
  </si>
  <si>
    <t>133,0</t>
  </si>
  <si>
    <t>skladba SS7 (BP02):</t>
  </si>
  <si>
    <t>54,0</t>
  </si>
  <si>
    <t>skladba SS9 (BP05):</t>
  </si>
  <si>
    <t>33,0</t>
  </si>
  <si>
    <t>skladba SS10 (BP05):</t>
  </si>
  <si>
    <t>skladba SS11 (BP02):</t>
  </si>
  <si>
    <t>14,0</t>
  </si>
  <si>
    <t>PODLAHY nové:</t>
  </si>
  <si>
    <t>skladba NS1:</t>
  </si>
  <si>
    <t>469,0</t>
  </si>
  <si>
    <t>skladba NS2:</t>
  </si>
  <si>
    <t>skladba NS3:</t>
  </si>
  <si>
    <t>123,0</t>
  </si>
  <si>
    <t>skladba NS4:</t>
  </si>
  <si>
    <t>143,0</t>
  </si>
  <si>
    <t>skladba NS6:</t>
  </si>
  <si>
    <t>skladba NP1.1:</t>
  </si>
  <si>
    <t>7,1+2,4+1,3+8,9+3,6+5,5+41,5+2,1+18,47+6,1+4,9+5,6+23,9</t>
  </si>
  <si>
    <t>skladba NP1.2:</t>
  </si>
  <si>
    <t>skladba NP2.1:</t>
  </si>
  <si>
    <t>23,9+5,6+6,3+10,7+5,5+57,5+268,1-6,24*4,4-6,24*4,62</t>
  </si>
  <si>
    <t>57,0+20,3+56,3+22,0+9,9</t>
  </si>
  <si>
    <t>skladba NP3.1:</t>
  </si>
  <si>
    <t>6,24*4,4+6,24*4,62</t>
  </si>
  <si>
    <t>skladba NP4.1:</t>
  </si>
  <si>
    <t>2,3*0,25*4</t>
  </si>
  <si>
    <t>2,3*0,25</t>
  </si>
  <si>
    <t>skladba NZP1.1:</t>
  </si>
  <si>
    <t>1,0*3,09</t>
  </si>
  <si>
    <t>skladba NZP1.2:</t>
  </si>
  <si>
    <t>1,13*0,85+1,0*0,85+29,8*1,2+15,9*0,31+0,87*1,19+1,51*2,4</t>
  </si>
  <si>
    <t>4,3*4,4/2+0,6*1,4/2-1,2*1,4/2</t>
  </si>
  <si>
    <t>ZTI - Zdravotechnické instalace</t>
  </si>
  <si>
    <t xml:space="preserve">D1 - </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</si>
  <si>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</si>
  <si>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</si>
  <si>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</si>
  <si>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</si>
  <si>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D1</t>
  </si>
  <si>
    <t>139711101</t>
  </si>
  <si>
    <t>Vykopávky v uzavřených prostorách v hornině tř. 1 až 4</t>
  </si>
  <si>
    <t>161101101</t>
  </si>
  <si>
    <t>Svislé přemístění výkopku z horniny tř. 1 až 4 hl výkopu do 2,5 m</t>
  </si>
  <si>
    <t>162701105</t>
  </si>
  <si>
    <t>Vodorovné přemístění do 10000 m výkopku/sypaniny z horniny tř. 1 až 4</t>
  </si>
  <si>
    <t>171201201</t>
  </si>
  <si>
    <t>Uložení sypaniny na skládky</t>
  </si>
  <si>
    <t>171201211</t>
  </si>
  <si>
    <t>Poplatek za uložení odpadu ze sypaniny na skládce (skládkovné)</t>
  </si>
  <si>
    <t>174101101</t>
  </si>
  <si>
    <t>Zásyp jam, šachet rýh nebo kolem objektů sypaninou se zhutněním</t>
  </si>
  <si>
    <t>175101101</t>
  </si>
  <si>
    <t>Obsypání potrubí bez prohození sypaniny z hornin tř. 1 až 4 uloženým do 3 m od kraje výkopu</t>
  </si>
  <si>
    <t>583313450</t>
  </si>
  <si>
    <t>kamenivo těžené drobné frakce 0-4</t>
  </si>
  <si>
    <t>451572111</t>
  </si>
  <si>
    <t>Lože pod potrubí otevřený výkop z kameniva drobného těženého</t>
  </si>
  <si>
    <t>721</t>
  </si>
  <si>
    <t>Zdravotechnika - vnitřní kanalizace</t>
  </si>
  <si>
    <t>721110953</t>
  </si>
  <si>
    <t>Napojení na stávající svodnou kanalizaci</t>
  </si>
  <si>
    <t>721171803</t>
  </si>
  <si>
    <t>Demontáž potrubí z PVC do D 75</t>
  </si>
  <si>
    <t>721173401</t>
  </si>
  <si>
    <t>Potrubí kanalizační plastové svodné systém KG DN 100</t>
  </si>
  <si>
    <t>721173402</t>
  </si>
  <si>
    <t>Potrubí kanalizační plastové svodné systém KG DN 125</t>
  </si>
  <si>
    <t>721173403</t>
  </si>
  <si>
    <t>Potrubí kanalizační plastové svodné systém KG DN 150</t>
  </si>
  <si>
    <t>721174025</t>
  </si>
  <si>
    <t>Potrubí kanalizační z PP odpadní systém HT DN 100</t>
  </si>
  <si>
    <t>721174042</t>
  </si>
  <si>
    <t>Potrubí kanalizační z PP připojovací systém HT DN 40</t>
  </si>
  <si>
    <t>721174043</t>
  </si>
  <si>
    <t>Potrubí kanalizační z PP připojovací systém HT DN 50</t>
  </si>
  <si>
    <t>721194105</t>
  </si>
  <si>
    <t>Vyvedení a upevnění odpadních výpustek DN 50</t>
  </si>
  <si>
    <t>721194109</t>
  </si>
  <si>
    <t>Vyvedení a upevnění odpadních výpustek DN 100</t>
  </si>
  <si>
    <t>721211421</t>
  </si>
  <si>
    <t>Vpusť podlahová se svislým odtokem DN 50/75/110 mřížka nerez 115x115</t>
  </si>
  <si>
    <t>721211422</t>
  </si>
  <si>
    <t>Vpusť podlahová se svislým odtokem DN 50/75/110 mřížka nerez 138x138</t>
  </si>
  <si>
    <t>721212114</t>
  </si>
  <si>
    <t>Odtokový sprchový žlab délky 1000 mm s krycím roštem a zápachovou uzávěrkou</t>
  </si>
  <si>
    <t>721274103</t>
  </si>
  <si>
    <t>Přivzdušňovací ventil venkovní odpadních potrubí DN 110</t>
  </si>
  <si>
    <t>721290111</t>
  </si>
  <si>
    <t>Zkouška těsnosti potrubí kanalizace vodou do DN 125</t>
  </si>
  <si>
    <t>721290112</t>
  </si>
  <si>
    <t>Zkouška těsnosti potrubí kanalizace vodou do DN 200</t>
  </si>
  <si>
    <t>998721103</t>
  </si>
  <si>
    <t>Přesun hmot tonážní pro vnitřní kanalizace v objektech v do 24 m</t>
  </si>
  <si>
    <t>722</t>
  </si>
  <si>
    <t>Zdravotechnika - vnitřní vodovod</t>
  </si>
  <si>
    <t>722130233</t>
  </si>
  <si>
    <t>Potrubí vodovodní ocelové závitové pozinkované svařované běžné DN 25</t>
  </si>
  <si>
    <t>722130237</t>
  </si>
  <si>
    <t>Potrubí vodovodní ocelové závitové pozinkované svařované běžné DN 65</t>
  </si>
  <si>
    <t>722130803</t>
  </si>
  <si>
    <t>Demontáž potrubí ocelové pozinkované závitové do DN 50</t>
  </si>
  <si>
    <t>722131933</t>
  </si>
  <si>
    <t>Potrubí závitové propojení potrubí DN 25</t>
  </si>
  <si>
    <t>722131937</t>
  </si>
  <si>
    <t>Potrubí závitové propojení potrubí DN 65</t>
  </si>
  <si>
    <t>722174022</t>
  </si>
  <si>
    <t>Potrubí vodovodní plastové PPR svar polyfuze PN 20 D 20 x 3,4 mm</t>
  </si>
  <si>
    <t>722174023</t>
  </si>
  <si>
    <t>Potrubí vodovodní plastové PPR svar polyfuze PN 20 D 25 x 4,2 mm</t>
  </si>
  <si>
    <t>722174024</t>
  </si>
  <si>
    <t>Potrubí vodovodní plastové PPR svar polyfuze PN 20 D 32 x5,4 mm</t>
  </si>
  <si>
    <t>722174025</t>
  </si>
  <si>
    <t>Potrubí vodovodní plastové PPR svar polyfuze PN 20 D 40 x 6,7 mm</t>
  </si>
  <si>
    <t>722174026</t>
  </si>
  <si>
    <t>Potrubí vodovodní plastové PPR svar polyfuze PN 20 D 50 x 8,4 mm</t>
  </si>
  <si>
    <t>722174027</t>
  </si>
  <si>
    <t>Potrubí vodovodní plastové PPR svar polyfuze PN 20 D 63 x 10,5 mm</t>
  </si>
  <si>
    <t>722181211</t>
  </si>
  <si>
    <t>Ochrana vodovodního potrubí přilepenými tepelně izolačními trubicemi z PE tl do 6 mm DN do 22 mm</t>
  </si>
  <si>
    <t>722181212</t>
  </si>
  <si>
    <t>Ochrana vodovodního potrubí přilepenými tepelně izolačními trubicemi z PE tl do 6 mm DN do 32 mm</t>
  </si>
  <si>
    <t>722181222</t>
  </si>
  <si>
    <t>Ochrana vodovodního potrubí přilepenými tepelně izolačními trubicemi z PE tl do 10 mm DN do 42 mm</t>
  </si>
  <si>
    <t>722181223</t>
  </si>
  <si>
    <t>Ochrana vodovodního potrubí přilepenými tepelně izolačními trubicemi z PE tl do 10 mm DN do 62 mm</t>
  </si>
  <si>
    <t>722190401</t>
  </si>
  <si>
    <t>Vyvedení a upevnění výpustku do DN 25</t>
  </si>
  <si>
    <t>722224111</t>
  </si>
  <si>
    <t>Kohout plnicí nebo vypouštěcí G 1/2 PN 6 s jedním závitem</t>
  </si>
  <si>
    <t>722231074</t>
  </si>
  <si>
    <t>Ventil zpětný G 1 PN 10 do 110°C se dvěma závity</t>
  </si>
  <si>
    <t>722232043</t>
  </si>
  <si>
    <t>Kohout kulový přímý G 1/2 PN 42 do 185°C vnitřní závit</t>
  </si>
  <si>
    <t>722232044</t>
  </si>
  <si>
    <t>Kohout kulový přímý G 3/4 PN 42 do 185°C vnitřní závit</t>
  </si>
  <si>
    <t>722232045</t>
  </si>
  <si>
    <t>Kohout kulový přímý G 1 PN 42 do 185°C vnitřní závit</t>
  </si>
  <si>
    <t>722232048</t>
  </si>
  <si>
    <t>Kohout kulový přímý G 2 PN 42 do 185°C vnitřní závit</t>
  </si>
  <si>
    <t>722250132</t>
  </si>
  <si>
    <t>Hydrantový systém s tvarově stálou hadicí D 25 x 20 m celoplechový</t>
  </si>
  <si>
    <t>722250133</t>
  </si>
  <si>
    <t>Hydrantový systém s tvarově stálou hadicí D 25 x 30 m celoplechový</t>
  </si>
  <si>
    <t>722290226</t>
  </si>
  <si>
    <t>Zkouška těsnosti vodovodního potrubí závitového do DN 50</t>
  </si>
  <si>
    <t>722290229</t>
  </si>
  <si>
    <t>Zkouška těsnosti vodovodního potrubí závitového do DN 100</t>
  </si>
  <si>
    <t>722290234</t>
  </si>
  <si>
    <t>Proplach a dezinfekce vodovodního potrubí do DN 80</t>
  </si>
  <si>
    <t>998722103</t>
  </si>
  <si>
    <t>Přesun hmot tonážní tonážní pro vnitřní vodovod v objektech v do 24 m</t>
  </si>
  <si>
    <t>725</t>
  </si>
  <si>
    <t>Zdravotechnika - zařizovací předměty</t>
  </si>
  <si>
    <t>725111131</t>
  </si>
  <si>
    <t>Splachovač nádržkový plastový vysokopoložený</t>
  </si>
  <si>
    <t>725112021</t>
  </si>
  <si>
    <t>Klozet keramický závěsný na nosné stěny s hlubokým splachováním odpad vodorovný</t>
  </si>
  <si>
    <t>72511inv</t>
  </si>
  <si>
    <t>Klozet keramický závěsný na nosné stěny s hlubokým splachováním odpad vodorovný - invalidé</t>
  </si>
  <si>
    <t>725121521</t>
  </si>
  <si>
    <t>Pisoárový záchodek automatický s infračerveným senzorem</t>
  </si>
  <si>
    <t>725211602</t>
  </si>
  <si>
    <t>Umyvadlo keramické připevněné na stěnu šrouby bílé bez krytu na sifon 550 mm</t>
  </si>
  <si>
    <t>725211681</t>
  </si>
  <si>
    <t>Umyvadlo keramické zdravotní připevněné na stěnu šrouby bílé 640 mm</t>
  </si>
  <si>
    <t>725245131</t>
  </si>
  <si>
    <t>Zástěna sprchová dvoukřídlá do výšky 2000 mm a šířky 900 mm pro vaničky čtvrtkruhové</t>
  </si>
  <si>
    <t>725291703</t>
  </si>
  <si>
    <t>Doplňky zařízení koupelen a záchodů smaltované madlo rovné dl 500 mm</t>
  </si>
  <si>
    <t>725291712</t>
  </si>
  <si>
    <t>Doplňky zařízení koupelen a záchodů smaltované madlo krakorcové dl 834 mm</t>
  </si>
  <si>
    <t>725291722</t>
  </si>
  <si>
    <t>Doplňky zařízení koupelen a záchodů smaltované madlo krakorcové sklopné dl 834 mm</t>
  </si>
  <si>
    <t>725331111</t>
  </si>
  <si>
    <t>Výlevka bez výtokových armatur keramická se sklopnou plastovou mřížkou 425 mm</t>
  </si>
  <si>
    <t>725531101</t>
  </si>
  <si>
    <t>Elektrický ohřívač zásobníkový přepadový beztlakový 5 l / 2 kW vč. baterie</t>
  </si>
  <si>
    <t>725532113</t>
  </si>
  <si>
    <t>Elektrický ohřívač zásobníkový akumulační závěsný svislý 80 l / 2 kW</t>
  </si>
  <si>
    <t>725532124</t>
  </si>
  <si>
    <t>Elektrický ohřívač zásobníkový akumulační závěsný svislý 160 l / 2 kW</t>
  </si>
  <si>
    <t>725532318</t>
  </si>
  <si>
    <t>Elektrický ohřívač zásobníkový akumulační stacionární 0,6 MPa 160 l / 2,2 kW</t>
  </si>
  <si>
    <t>725535222</t>
  </si>
  <si>
    <t>Ventil pojistný bezpečnostní souprava redukčním ventilem a s výlevkou</t>
  </si>
  <si>
    <t>725821312</t>
  </si>
  <si>
    <t>Baterie dřezové nástěnné pákové s otáčivým kulatým ústím a délkou ramínka 300 mm</t>
  </si>
  <si>
    <t>725822611</t>
  </si>
  <si>
    <t>Baterie umyvadlové stojánkové pákové bez výpusti</t>
  </si>
  <si>
    <t>725822642</t>
  </si>
  <si>
    <t>Baterie umyvadlové automatické senzorové s přívodem teplé a studené vody</t>
  </si>
  <si>
    <t>725841311</t>
  </si>
  <si>
    <t>Baterie sprchové nástěnné pákové</t>
  </si>
  <si>
    <t>725865501</t>
  </si>
  <si>
    <t>Odpadní souprava DN 40/50 se zápachovou uzávěrkou</t>
  </si>
  <si>
    <t>998725103</t>
  </si>
  <si>
    <t>Přesun hmot tonážní pro zařizovací předměty v objektech v do 24 m</t>
  </si>
  <si>
    <t>726</t>
  </si>
  <si>
    <t>Zdravotechnika - předstěnové instalace</t>
  </si>
  <si>
    <t>726131021</t>
  </si>
  <si>
    <t>Instalační předstěna - pisoár v 1300 mm do lehkých stěn s kovovou kcí</t>
  </si>
  <si>
    <t>726131041</t>
  </si>
  <si>
    <t>Instalační předstěna - klozet závěsný v 1120 mm s ovládáním zepředu do lehkých stěn s kovovou kcí</t>
  </si>
  <si>
    <t>726131043</t>
  </si>
  <si>
    <t>Instalační předstěna - klozet závěsný v 1120 mm s ovládáním zepředu pro postižené do stěn s kov kcí</t>
  </si>
  <si>
    <t>998726113</t>
  </si>
  <si>
    <t>Přesun hmot tonážní pro instalační prefabrikáty v objektech v do 24 m</t>
  </si>
  <si>
    <t>VZT - Vzduchotechnika</t>
  </si>
  <si>
    <t>Výkazy výměr (též Soupis prací a dodávek včetně nabídkového ocenění):
Výkaz výměr je zpracován v souladu se zák. č.137/2006 Sb. (§44, odst. (4), písm. b). 
Komentář k výkazu výměr
Zpracovatel PD upozorňuje, že výkaz výměr je sestaven dle "Podmínek nabídky", viz.výňatek na samostatném listu.
Při vyplňování výkazu výměr je nutné respektovat dále uvedené pokyny: 
1) Při zpracování nabídky je nutné využít všech částí (dílů) projektu pro provádění stavby (zák. č. 137/2006 Sb., §44, odst. (4), písm. a), tj. technické zprávy, seznamu pozic, všech výkresů, tabulek a specifikací materiálů.
2) Součástí nabídkové ceny musí být veškeré náklady, aby cena byla konečná a zahrnovala celou dodávku a montáž.
3) Každá uchazečem vyplněná položka musí obsahovat veškeré technicky a logicky dovoditelné součásti dodávky a montáže (včetně údajů o podmínkách a úhradě licencí potřebných SW). 
4) Dodávky a montáže uvedené v nabídce musí být, včetně veškerého souvisejícího doplňkového, podružného a montážního materiálu, tak, aby celé zařízení bylo funkční a splňovalo všechny předpisy, které se na ně vztahují.
5) Označení výrobků konkrétním výrobcem v projektu pro provádění stavby vyjadřuje standard požadované kvality (zák. č. 137/2006 Sb, §44, odst. (9).
- pokud uchazeč nabídne produkt od jiného výrobce je povinen dodržet standard a zároveň, přejímá odpovědnost za správnost náhrady - splnění všech parametrů a koordinaci se všemi navazujícími profesemi, eventuální nutnost úpravy projektu pro provádění stavby půjde k tíží uchazeče (vybraného dodavatele).
6) Všechny položky jsou uvedeny bez DPH.
7) Práce v objektu jsou prováděny do výšky +4,000m.
8) Nakládání se sutí:
- uchazeč zahrne do jednotkových cen bouracích prací náklady na svislou i vodorovnou vnitrostaveništní manipulaci se sutí vč.překládání, náklady na odvoz na mezideponii, opětovné nakládání a odvoz suti na skládku a skládkovné.
- dále zahrne do svých cen náklady na laboratorní rozbory suti vyžadované od 1.1.2006 vyhláškou MŽP č.294/2005.
- vybouraný materiál se stává majetkem zhotovitele. Vzhledem k tomu, že se bude v některých případech jednat i o druhotné suroviny (ocel. konstrukce atd.) je nutné tento fakt zohlednit v nabídkové ceně. 
9) Uchazeč zahrne do svých jednotkových cen důkladná a stálá protiprašná opatření, trvalý úklid vnitrozávodových komunikací znečištěných v průběhu stavby a trvalý úklid všech prostor dotčených stavbou.
- dále musí zahrnout do svých cen soustavné odklízení suti vzniklé při bouracích pracech a soustavné odsávání prachu.
10) V prostorách objektu bude probíhat provoz investora. Znamená to, že práce bude možné provádět vždy po předchozí konzultaci a koordinaci se zástupcem investora.</t>
  </si>
  <si>
    <t xml:space="preserve">    1. - Zařízení č. 1  Větrání knihovny</t>
  </si>
  <si>
    <t xml:space="preserve">    2. - Zařízení č. 2 Větrání hygienického a technického zázemí</t>
  </si>
  <si>
    <t xml:space="preserve">    11. - Zařízení č. 11  Chlazení SLP místnosti</t>
  </si>
  <si>
    <t xml:space="preserve">    12. - Zařízení č. 12 Chlazení studijních kójí</t>
  </si>
  <si>
    <t xml:space="preserve">    80. - Demontáže a likvidace</t>
  </si>
  <si>
    <t xml:space="preserve">    99. - Dokončovací práce</t>
  </si>
  <si>
    <t>1.</t>
  </si>
  <si>
    <t>Zařízení č. 1  Větrání knihovny</t>
  </si>
  <si>
    <t>1.A.1</t>
  </si>
  <si>
    <t>VZT jednotka přívodně-odvodní.</t>
  </si>
  <si>
    <t>P</t>
  </si>
  <si>
    <t>Poznámka k položce:
Komorová sestavná jednotka ve vnitřním provedení. Průtok vzduchu 3500 m3/hod. Externí tlak 350 Pa. Jednotka s rotačním výměníkem tepla, směšovací komorou, vodním ohřevem a chlazením s přímým výparem. Stupěň fitrace G4., Technický reprezentant: GEA CAIRplus 096.052IVBV</t>
  </si>
  <si>
    <t>1.A.2</t>
  </si>
  <si>
    <t>Venkovní kondenzační jednotka Power inverter, chlazení/topení, nap. 400V</t>
  </si>
  <si>
    <t>Poznámka k položce:
Technický reprezentant: Mitsubishi PUHZ-RP200YKA</t>
  </si>
  <si>
    <t>1.R.1</t>
  </si>
  <si>
    <t>Elektronické rozhraní</t>
  </si>
  <si>
    <t>Poznámka k položce:
pro připojení venkovní chladící jednotky k výparníku VZT jednotky, Technický reprezentant: Mitsubishi PAC-IF012B-E</t>
  </si>
  <si>
    <t>1.B.1</t>
  </si>
  <si>
    <t>Odvodní ventilátor</t>
  </si>
  <si>
    <t>Poznámka k položce:
do kruhového potrubí, Technický reprezentant: MIXVENT TD 350/125</t>
  </si>
  <si>
    <t>1.C.1</t>
  </si>
  <si>
    <t>Regulátor variabilního průtoku vzduchu -</t>
  </si>
  <si>
    <t>Poznámka k položce:
do kruhového potrubí. Regulátor osazen servopohonem, měřením průtoku vzduchu a výstupy pro systém automatické regulace 0-10 VDC., Průměr 125mm, Technický reprezentant: TROX                  TVR-Easy</t>
  </si>
  <si>
    <t>1.C.2</t>
  </si>
  <si>
    <t>Omezovací regulátor průtoku vzduchu</t>
  </si>
  <si>
    <t>Poznámka k položce:
do kruhového potrubí. Průtok vzduchu 100 m3/hod, Průměr 100mm, Technický reprezentant: TROX  VFL</t>
  </si>
  <si>
    <t>1.C.3</t>
  </si>
  <si>
    <t>Poznámka k položce:
do kruhového potrubí. Průtok vzduchu 250 m3/hod, Průměr 160mm, Technický reprezentant: TROX  VFL</t>
  </si>
  <si>
    <t>1.C.4</t>
  </si>
  <si>
    <t>Regulační klapka těsná</t>
  </si>
  <si>
    <t>Poznámka k položce:
do hrananého potrubí, s ručním kovovým ovládáním., Rozměr 300x200 mm, Technický reprezentant: RKT-R</t>
  </si>
  <si>
    <t>1.C.5</t>
  </si>
  <si>
    <t>Poznámka k položce:
do hrananého potrubí, s ručním kovovým ovládáním., Rozměr 400x300 mm, Technický reprezentant: RKT-R</t>
  </si>
  <si>
    <t>1.C.6</t>
  </si>
  <si>
    <t>Poznámka k položce:
do hrananého potrubí, s ručním kovovým ovládáním., Rozměr 200x350 mm, Technický reprezentant: RKT-R</t>
  </si>
  <si>
    <t>1.C.7</t>
  </si>
  <si>
    <t>Poznámka k položce:
do hrananého potrubí, s ručním kovovým ovládáním., Rozměr 600x350 mm, Technický reprezentant:  RKT-R</t>
  </si>
  <si>
    <t>1.C.8</t>
  </si>
  <si>
    <t>Samočinná těsná zpětná klapka do kruhového potrubí , Průměr 125 mm, Technický reprezentant: RSKR-Z</t>
  </si>
  <si>
    <t>1.C.9</t>
  </si>
  <si>
    <t>Protidešťová žaluzie se sítem  - hliník + komaxit, RAL dle architekta</t>
  </si>
  <si>
    <t>Poznámka k položce:
Rozměr 200x200mm, Technický reprezentant:  PZAL.S</t>
  </si>
  <si>
    <t>1.C.10</t>
  </si>
  <si>
    <t>Poznámka k položce:
Rozměr 750x500mm, Technický reprezentant: PZAL.S</t>
  </si>
  <si>
    <t>1.C.11</t>
  </si>
  <si>
    <t>Poznámka k položce:
Rozměr 500x750mm, Technický reprezentant: PZAL.S</t>
  </si>
  <si>
    <t>1.D.1</t>
  </si>
  <si>
    <t>Přívodní anemostat s rozvodnou krabicí a regulační klapkou.</t>
  </si>
  <si>
    <t>Poznámka k položce:
Čelní deska čtvercová, průtok vzduchu 150 m3/hod, RAL dle architekta, Technický reprezentant: VDW-Q-Z-H-M/ 300x8</t>
  </si>
  <si>
    <t>1.D.2</t>
  </si>
  <si>
    <t>Poznámka k položce:
Čelní deska čtvercová, průtok vzduchu 250 m3/hod, RAL dle architekta, Technický reprezentant: VDW-Q-Z-H-M/ 400x16</t>
  </si>
  <si>
    <t>1.D.3</t>
  </si>
  <si>
    <t>Přívodní vyústka do hranatého potrubí, 2-řadá s vestavěnou regulací, hliníková</t>
  </si>
  <si>
    <t>Poznámka k položce:
Rozměr 200x140mm, Technický reprezentant: NOVA-A-2-1-R1</t>
  </si>
  <si>
    <t>1.D.4</t>
  </si>
  <si>
    <t>Poznámka k položce:
Rozměr 300x200mm, Technický reprezentant: NOVA-A-2-1-R1</t>
  </si>
  <si>
    <t>1.D.5</t>
  </si>
  <si>
    <t>Poznámka k položce:
Rozměr 400x200mm, Technický reprezentant: NOVA-A-1-1-R1</t>
  </si>
  <si>
    <t>1.D.6</t>
  </si>
  <si>
    <t>Odvodní vyústka do hranatého potrubí, 1-řadá s vestavěnou regulací, hliníková</t>
  </si>
  <si>
    <t>Poznámka k položce:
Rozměr 200x140mm, Technický reprezentant: NOVA-A-1-1-R1</t>
  </si>
  <si>
    <t>1.D.7</t>
  </si>
  <si>
    <t>Poznámka k položce:
Rozměr 300x200mm, Technický reprezentant:  NOVA-A-1-1-R1</t>
  </si>
  <si>
    <t>1.D.8</t>
  </si>
  <si>
    <t>Poznámka k položce:
Rozměr 600x300mm, Technický reprezentant: NOVA-A-1-1-R1</t>
  </si>
  <si>
    <t>1.D.9</t>
  </si>
  <si>
    <t>Odvodní talířový ventil kovový. Průtok vzduchu 150 m3/hod.</t>
  </si>
  <si>
    <t>Poznámka k položce:
Průměr 160mm, Technický reprezentant: DVS</t>
  </si>
  <si>
    <t>1.D.10</t>
  </si>
  <si>
    <t>Sací koš z děrovaného plechu, minimální volná plocha 50%</t>
  </si>
  <si>
    <t>Poznámka k položce:
Rozměr 600x600x250mm, Technický reprezentant: DVS</t>
  </si>
  <si>
    <t>1.D.11</t>
  </si>
  <si>
    <t>Stěnová mřížka do hranatého potrubí, hliníková, 1-řadá, upínání pružinami, lamely horizontální, rozteč lamel 17,5 mm</t>
  </si>
  <si>
    <t>Poznámka k položce:
Rozměr 1200x350 mm, Technický reprezentant: NOVA-L</t>
  </si>
  <si>
    <t>1.D.12</t>
  </si>
  <si>
    <t>Krycí mřížka z tahokovu průměr 100 mm</t>
  </si>
  <si>
    <t>1.D.13</t>
  </si>
  <si>
    <t>Krycí mřížka z tahokovu průměr 160 mm</t>
  </si>
  <si>
    <t>1.E.1</t>
  </si>
  <si>
    <t>Tepelně a zvukově izolační hadice průměr 102 mm</t>
  </si>
  <si>
    <t>Poznámka k položce:
Technický reprezentant: SONODEC DS 25</t>
  </si>
  <si>
    <t>1.E.2</t>
  </si>
  <si>
    <t>Tepelně a zvukově izolační hadice průměr 127 mm</t>
  </si>
  <si>
    <t>1.E.3</t>
  </si>
  <si>
    <t>Tepelně a zvukově izolační hadice průměr 160 mm</t>
  </si>
  <si>
    <t>1.E.4</t>
  </si>
  <si>
    <t>Potrubí kruhové, pozinkované + 30% tvarovek průměr 100 mm</t>
  </si>
  <si>
    <t>Poznámka k položce:
Technický reprezentant: SPIRO</t>
  </si>
  <si>
    <t>1.E.5</t>
  </si>
  <si>
    <t>Potrubí kruhové, pozinkované + 30% tvarovek průměr 125 mm</t>
  </si>
  <si>
    <t>1.E.6</t>
  </si>
  <si>
    <t>Potrubí kruhové, pozinkované + 30% tvarovek průměr 160 mm</t>
  </si>
  <si>
    <t>1.E.7</t>
  </si>
  <si>
    <t>Potrubí 4-hranné, pozinkované + 100% tvarovek. do obvodu 1050 mm</t>
  </si>
  <si>
    <t>1.E.8</t>
  </si>
  <si>
    <t>Potrubí 4-hranné, pozinkované + 30% tvarovek do obvodu 1500 mm</t>
  </si>
  <si>
    <t>1.E.9</t>
  </si>
  <si>
    <t>Potrubí 4-hranné, pozinkované + 30% tvarovek. do obvodu 1890 mm</t>
  </si>
  <si>
    <t>1.E.10</t>
  </si>
  <si>
    <t>Potrubí 4-hranné, pozinkované + 30% tvarovek. do obvodu 2630 mm</t>
  </si>
  <si>
    <t>1.E.11</t>
  </si>
  <si>
    <t>Chladivové potrubí průměr 10 mm – měděné, předizolované</t>
  </si>
  <si>
    <t>Poznámka k položce:
Technický reprezentant: FRIGOTEC PLUS</t>
  </si>
  <si>
    <t>1.E.12</t>
  </si>
  <si>
    <t>Chladivové potrubí průměr 22 mm – měděné, předizolované</t>
  </si>
  <si>
    <t>1.F.1</t>
  </si>
  <si>
    <t>Buňkový tlumič hluku do hranatého potrubí.</t>
  </si>
  <si>
    <t>Poznámka k položce:
Rozměr buňky 500x200 mm, délka tlumiče hluku 1000 mm, Rozměr tlumiče: 200x500 mm, Technický reprezentant: GREIF G200x500x1000</t>
  </si>
  <si>
    <t>1.F.2</t>
  </si>
  <si>
    <t>Kulisový tlumič hluku do hranatého potrubí.</t>
  </si>
  <si>
    <t>Poznámka k položce:
Šířka kulis 100 mm, délka tlumiče hluku 1000 mm, Rozměr: 600x350 mm, Technický reprezentant: GREIF GKK</t>
  </si>
  <si>
    <t>1.F.3</t>
  </si>
  <si>
    <t>Poznámka k položce:
Šířka kulis 100 mm, délka tlumiče hluku 1000 mm, Rozměr: 600x450 mm, Technický reprezentant: GREIF GKK</t>
  </si>
  <si>
    <t>1.F.4</t>
  </si>
  <si>
    <t>Poznámka k položce:
Šířka kulis 100 mm, délka tlumiče hluku 1000 mm, Rozměr: 750x400 mm, Technický reprezentant: GREIF GKK</t>
  </si>
  <si>
    <t>1.H.1</t>
  </si>
  <si>
    <t>Tepelná a hluková izolace - minerální vata s AL polepem tl. 60mm</t>
  </si>
  <si>
    <t>Poznámka k položce:
Technický reprezentant: ORSTECH 65 H</t>
  </si>
  <si>
    <t>1.H.2</t>
  </si>
  <si>
    <t>Tepelná izolace - kaučuková tepelná izolace se samolepící vrstvou a AL polepem Tl. 20mm</t>
  </si>
  <si>
    <t>Poznámka k položce:
Technický reprezentant: KAIFLEX DUCT</t>
  </si>
  <si>
    <t>1.H.3</t>
  </si>
  <si>
    <t>Izolace K-Flex ROLE-Samolepící páska -15m, šířka 50 mm, tl. 3 mm</t>
  </si>
  <si>
    <t>1.R.1.1</t>
  </si>
  <si>
    <t>Plechový žlab 500x100x2000 mm</t>
  </si>
  <si>
    <t>Poznámka k položce:
pro vedení rozvodů chladu. Žlab je včetně spojek a tvarovek., Žlab bude komaxitován. RAL dle architekta</t>
  </si>
  <si>
    <t>1.S.1</t>
  </si>
  <si>
    <t>Konzola pro uchycení venkovní jednotky - žárově zinkovaná</t>
  </si>
  <si>
    <t>1.S.2</t>
  </si>
  <si>
    <t>Nátěr chladivového potrubí barvou odolnou UV záření</t>
  </si>
  <si>
    <t>1.W.1</t>
  </si>
  <si>
    <t>Komunikační kabel CYKY 5Cx1,5</t>
  </si>
  <si>
    <t>Poznámka k položce:
mezi venkovní jednotkou a vnitřní jednotkou</t>
  </si>
  <si>
    <t>1.X.1</t>
  </si>
  <si>
    <t>Chladivo R410a</t>
  </si>
  <si>
    <t>1.J.1</t>
  </si>
  <si>
    <t>Závěsový, montážní, spojovací a těsnící materiál.</t>
  </si>
  <si>
    <t>Poznámka k položce:
Plechové potrubí bude uloženo na závěsy (např. Nosný systém HILTI), hadice budou na potrubí připevněny plastovou šedou samolepící spojovací páskou, izolace budou kryty stříbrnou AL samolepící páskou. Potrubí bude spojováno samořeznými šrouby. Použité hmoždinky budou natloukací do betonu. Nosný systém bude na hmoždinky vynesen pomocí závitových tyčí.</t>
  </si>
  <si>
    <t>2.</t>
  </si>
  <si>
    <t>Zařízení č. 2 Větrání hygienického a technického zázemí</t>
  </si>
  <si>
    <t>2.B.1</t>
  </si>
  <si>
    <t>Odvodní ventilátor do kruhového potrubí</t>
  </si>
  <si>
    <t>Poznámka k položce:
Technický reprezentant: MIXVENT TD 350/125</t>
  </si>
  <si>
    <t>2.B.2</t>
  </si>
  <si>
    <t>2.B.3</t>
  </si>
  <si>
    <t>2.B.4</t>
  </si>
  <si>
    <t>2.B.5</t>
  </si>
  <si>
    <t>2.B.6</t>
  </si>
  <si>
    <t>2.B.7</t>
  </si>
  <si>
    <t>Nástěnný radiální ventilátor</t>
  </si>
  <si>
    <t>Poznámka k položce:
Technický reprezentant: KN2</t>
  </si>
  <si>
    <t>2.B.8</t>
  </si>
  <si>
    <t>2.B.9</t>
  </si>
  <si>
    <t>2.B.10</t>
  </si>
  <si>
    <t>Poznámka k položce:
Technický reprezentant: MIXVENT TD 250/100</t>
  </si>
  <si>
    <t>2.C.1</t>
  </si>
  <si>
    <t>Samočinná těsná zpětná klapka do kruhového potrubí průměr 100 mm</t>
  </si>
  <si>
    <t>Poznámka k položce:
Technický reprezentant: RSKR-Z</t>
  </si>
  <si>
    <t>2.C.2</t>
  </si>
  <si>
    <t>Samočinná těsná zpětná klapka do kruhového potrubí průměr 125 mm</t>
  </si>
  <si>
    <t>2.C.3</t>
  </si>
  <si>
    <t>Poznámka k položce:
Rozměr 200x200mm, Technický reprezentant: PZAL.S</t>
  </si>
  <si>
    <t>2.C.4</t>
  </si>
  <si>
    <t>Poznámka k položce:
Rozměr 250x250mm, Technický reprezentant: PZAL.S</t>
  </si>
  <si>
    <t>2.D.1</t>
  </si>
  <si>
    <t>2.D.2</t>
  </si>
  <si>
    <t>Odvodní talířový ventil kovový. průměr 100mm</t>
  </si>
  <si>
    <t>Poznámka k položce:
Technický reprezentant: DVS</t>
  </si>
  <si>
    <t>2.D.3</t>
  </si>
  <si>
    <t>Odvodní talířový ventil kovový. průměr 125mm</t>
  </si>
  <si>
    <t>2.D.4</t>
  </si>
  <si>
    <t>Odvodní talířový ventil kovový. průměr 160mm</t>
  </si>
  <si>
    <t>2.D.5</t>
  </si>
  <si>
    <t>Poznámka k položce:
Rozměr 400x200 mm, Technický reprezentant: NOVA-L</t>
  </si>
  <si>
    <t>2.E.1</t>
  </si>
  <si>
    <t>2.E.2</t>
  </si>
  <si>
    <t>2.E.3</t>
  </si>
  <si>
    <t>2.E.4</t>
  </si>
  <si>
    <t>Tepelně a zvukově izolační hadice průměr 203 mm</t>
  </si>
  <si>
    <t>2.E.5</t>
  </si>
  <si>
    <t>2.E.6</t>
  </si>
  <si>
    <t>2.E.7</t>
  </si>
  <si>
    <t>2.E.8</t>
  </si>
  <si>
    <t>Potrubí kruhové, pozinkované + 30% tvarovek průměr 200 mm</t>
  </si>
  <si>
    <t>2.E.9</t>
  </si>
  <si>
    <t>2.G.1</t>
  </si>
  <si>
    <t>Požární vypěňovací mřížka s požadovanou požární odolností dle PBŘ.</t>
  </si>
  <si>
    <t>Poznámka k položce:
Rozměr: 400x200mm</t>
  </si>
  <si>
    <t>2.G.2</t>
  </si>
  <si>
    <t>Utěsnění prostupů VZT potrubí požárně dělícími konstrukcemi</t>
  </si>
  <si>
    <t>Poznámka k položce:
Technický reprezentant: Intumex MG</t>
  </si>
  <si>
    <t>2.H.1</t>
  </si>
  <si>
    <t>Tepelná a hluková izolace - minerální vata s AL polepem, Tl. 60mm</t>
  </si>
  <si>
    <t>2.J.1</t>
  </si>
  <si>
    <t>11.</t>
  </si>
  <si>
    <t>Zařízení č. 11  Chlazení SLP místnosti</t>
  </si>
  <si>
    <t>11.A.1</t>
  </si>
  <si>
    <t>Venkovní klimatizační jednotka.</t>
  </si>
  <si>
    <t>Poznámka k položce:
Jednotka systému split pro 1 vnitřní jednotkU. Jednotka je s invertním kompresorem a chladivem R410A. Jednotka musí umožňovat délku chladivového potrubí (izolovaná 2-trubka) 50 bm., Technický reprezentant: Mitsubishi  PUHZ-ZRP35 VKA</t>
  </si>
  <si>
    <t>11.A.2</t>
  </si>
  <si>
    <t>Vnitřní klimatizační jednotka - 4-cestná kazetová, včetně dekoračního panelu.</t>
  </si>
  <si>
    <t>Poznámka k položce:
Rozměr jednotky 570x570mm, Technický reprezentant: Mitsubishi  PKA-RP35HAL</t>
  </si>
  <si>
    <t>11.C.1</t>
  </si>
  <si>
    <t>Dálkový ovladač</t>
  </si>
  <si>
    <t>Poznámka k položce:
drátový dálkový ovladč bude umístěný na vnitřní neosluněné stěně místnosti, Technický reprezentant: Mitsubishi PAR-31MAA</t>
  </si>
  <si>
    <t>11.E.1</t>
  </si>
  <si>
    <t>Chladivové potrubí průměr 6 mm – měděné, předizolované</t>
  </si>
  <si>
    <t>11.E.2</t>
  </si>
  <si>
    <t>Chladivové potrubí průměr 12 mm – měděné, předizolované</t>
  </si>
  <si>
    <t>11.H.1</t>
  </si>
  <si>
    <t>11.R.1</t>
  </si>
  <si>
    <t>11.S.1</t>
  </si>
  <si>
    <t>11.S.2</t>
  </si>
  <si>
    <t>11.W.1</t>
  </si>
  <si>
    <t>11.X.1</t>
  </si>
  <si>
    <t>11.J.1</t>
  </si>
  <si>
    <t>12.</t>
  </si>
  <si>
    <t>Zařízení č. 12 Chlazení studijních kójí</t>
  </si>
  <si>
    <t>12.A.1</t>
  </si>
  <si>
    <t>Poznámka k položce:
Jednotka systému multi-split pro 2 vnitřní jednotky. Jednotka je s invertním kompresorem a chladivem R410A., Technický reprezentant: Mitsubishi MXZ-2D53VA-E2</t>
  </si>
  <si>
    <t>12.A.2</t>
  </si>
  <si>
    <t>Vnitřní klimatizační jednotka</t>
  </si>
  <si>
    <t>Poznámka k položce:
- 4-cestná kazetová, včetně dekoračního panelu. Rozměr jednotky 570x570mm, Technický reprezentant: Mitsubishi SLZ-KA35</t>
  </si>
  <si>
    <t>12.A.3</t>
  </si>
  <si>
    <t>Poznámka k položce:
- 4-cestná kazetová, včetně dekoračního panelu. Rozměr jednotky 570x570mm, Technický reprezentant: Mitsubishi SLZ-KA25</t>
  </si>
  <si>
    <t>12.C.1</t>
  </si>
  <si>
    <t>Poznámka k položce:
- drátový dálkový ovladač bude umístěný na vnitřní neosluněné stěně místnosti, Technický reprezentant: Mitsubishi  PAR-31MAA</t>
  </si>
  <si>
    <t>12.E.1</t>
  </si>
  <si>
    <t>12.E.2</t>
  </si>
  <si>
    <t>Chladivové potrubí průměr 10mm – měděné, předizolované</t>
  </si>
  <si>
    <t>12.H.1</t>
  </si>
  <si>
    <t>12.R.1</t>
  </si>
  <si>
    <t>Poznámka k položce:
– pro vedení rozvodů chladu. Žlab je včetně spojek a tvarovek., Žlab bude komaxitován. RAL dle architekta</t>
  </si>
  <si>
    <t>12.S.1</t>
  </si>
  <si>
    <t>12.S.2</t>
  </si>
  <si>
    <t>12.X.1</t>
  </si>
  <si>
    <t>12.J.1</t>
  </si>
  <si>
    <t>Konzola pod venkovní klimatizační jednotku - žárově zinkovaná konzola.</t>
  </si>
  <si>
    <t>12.J.1.1</t>
  </si>
  <si>
    <t>80.</t>
  </si>
  <si>
    <t>Demontáže a likvidace</t>
  </si>
  <si>
    <t>80.1</t>
  </si>
  <si>
    <t>Demontáž a likvidace stávajících ventilátorů v prostoru knihovny.</t>
  </si>
  <si>
    <t>80.2</t>
  </si>
  <si>
    <t>Demontáž a likvidace stávajících potrubních rozvodů v prostoru knihovny.</t>
  </si>
  <si>
    <t>Poznámka k položce:
Rozvody budou demnotovány po hranici řešeného prosotoru a potrubí, které vede dál (v instalačních jádrechú bude zaslepeno.</t>
  </si>
  <si>
    <t>80.3</t>
  </si>
  <si>
    <t>Demontáž a likvidace odtahového ventilátoru ve skladu u místnosti 29.</t>
  </si>
  <si>
    <t>80.4</t>
  </si>
  <si>
    <t>Demontáž a likvidace stávajících potrubních rozvodů v prostoru místností 28, 29.</t>
  </si>
  <si>
    <t>80.5</t>
  </si>
  <si>
    <t>Demontáž a likvidace mřížky, která vede ze schodiště do skladu.</t>
  </si>
  <si>
    <t>Poznámka k položce:
Otvor je třeba stavebně zapravit. Zapravení je dodávkou stavby.</t>
  </si>
  <si>
    <t>99.</t>
  </si>
  <si>
    <t>Dokončovací práce</t>
  </si>
  <si>
    <t>99.1</t>
  </si>
  <si>
    <t>Zprovoznění zařízení, zaregulování</t>
  </si>
  <si>
    <t>hod</t>
  </si>
  <si>
    <t>99.2</t>
  </si>
  <si>
    <t>Zaškolení provozovatele</t>
  </si>
  <si>
    <t>99.3</t>
  </si>
  <si>
    <t>Dokumentace skutečného stavu</t>
  </si>
  <si>
    <t>Poznámka k položce:
(3 PARÉ) + 1x elektronická podoba</t>
  </si>
  <si>
    <t>99.4</t>
  </si>
  <si>
    <t>Dokumentace pro předání díla</t>
  </si>
  <si>
    <t>Poznámka k položce:
návod k obsluze - generální a jednotlivých strojů a zařízení,, protokol o zaškolení, , protokol o předání,, ostatní potřebné protokoly</t>
  </si>
  <si>
    <t>99.5</t>
  </si>
  <si>
    <t>Doprava materiálu na staveniště, doprava vnitrostaveništní</t>
  </si>
  <si>
    <t>kpl</t>
  </si>
  <si>
    <t>UT - Vytápění</t>
  </si>
  <si>
    <t>Výkazy výměr (též Soupis prací a dodávek včetně nabídkového ocenění):
Výkaz výměr je zpracován v souladu se zák. č.137/2006 Sb. (§44, odst. (4), písm. b).
Při vyplňování výkazu výměr je nutné respektovat dále uvedené pokyny:
1) Při zpracování nabídky je nutné využít všech částí (dílů) projektu pro provádění stavby (zák. č. 137/2006 Sb., §44, odst. (4), písm. a), tj. technické zprávy, seznamu pozic, všech výkresů, tabulek a specifikací materiálů.
2) Součástí nabídkové ceny musí být veškeré náklady, aby cena byla konečná a zahrnovala celou dodávku a montáž.
3) Každá uchazečem vyplněná položka musí obsahovat veškeré technicky a logicky dovoditelné součásti dodávky a montáže (včetně údajů o podmínkách a úhradě licencí potřebných SW).
4) Dodávky a montáže uvedené v nabídce musí být, včetně veškerého souvisejícího doplňkového, podružného a montážního materiálu, tak, aby celé zařízení bylo funkční a splňovalo všechny předpisy, které se na ně vztahují.
5) Označení výrobků konkrétním výrobcem v projektu pro provádění stavby a v sloupci "Technický reprezentant" vyjadřuje standard požadované kvality (zák. č. 137/2006 Sb, §44, odst. (9).
 Pokud uchazeč nabídne produkt od jiného výrobce je povinen dodržet standard a zároveň přejímá odpovědnost za správnost náhrady -
" - splnění všech parametrů a koordinaci se všemi navazujícími profesemi, eventuální nutnost úpravy projektu pro provádění stavby půjde k tíží uchazeče 
  (vybraného dodavatele)."
6) Všechny položky jsou uvedeny bez DPH.
7) Uvedené jednotkové a celkové ceny jsou ceny včetně montáže.
8) Nakládání s demontovanými částmi bude dle smlouvy mezi majitelem a montážní firmou.</t>
  </si>
  <si>
    <t xml:space="preserve">    21 - Zařízení č. 21 UT VZT jednotka</t>
  </si>
  <si>
    <t xml:space="preserve">    22 - Zařízení č. 22 UT radiátory</t>
  </si>
  <si>
    <t xml:space="preserve">    23 - Zařízení č. 23 Demontáže UT</t>
  </si>
  <si>
    <t xml:space="preserve">    99 - Dokončovací práce</t>
  </si>
  <si>
    <t>Zařízení č. 21 UT VZT jednotka</t>
  </si>
  <si>
    <t>21-01</t>
  </si>
  <si>
    <t>Oběhové čerpadlo</t>
  </si>
  <si>
    <t>Poznámka k položce:
Technický reprezentant: Grundfos Alpha2 25-40</t>
  </si>
  <si>
    <t>21-02</t>
  </si>
  <si>
    <t>Poznámka k položce:
Technický reprezentant:GrundfosAlpha2 25-60</t>
  </si>
  <si>
    <t>21-03</t>
  </si>
  <si>
    <t>Trojcestný regulační ventil směšovací Kv=1,6 (UT pouze montáž)</t>
  </si>
  <si>
    <t>21-04</t>
  </si>
  <si>
    <t>Uzavírací kohout DN 25</t>
  </si>
  <si>
    <t>Poznámka k položce:
Technický reprezentant: Giacomini R910</t>
  </si>
  <si>
    <t>21-05</t>
  </si>
  <si>
    <t>Filtr DN 25</t>
  </si>
  <si>
    <t>Poznámka k položce:
Technický reprezentant: Giacomini AR320</t>
  </si>
  <si>
    <t>21-06</t>
  </si>
  <si>
    <t>Vyvažovací ventil DN20 včetně zaregulování</t>
  </si>
  <si>
    <t>Poznámka k položce:
Technický reprezentant: STAD DN20</t>
  </si>
  <si>
    <t>21-07</t>
  </si>
  <si>
    <t>Vyvažovací ventil DN15 včetně zaregulování</t>
  </si>
  <si>
    <t>Poznámka k položce:
Technický reprezentant: STAD DN15</t>
  </si>
  <si>
    <t>21-08</t>
  </si>
  <si>
    <t>Odvzdušňovací ventil</t>
  </si>
  <si>
    <t>Poznámka k položce:
Technický reprezentant:  Giacomini R99</t>
  </si>
  <si>
    <t>21-09</t>
  </si>
  <si>
    <t>Vypouštěcí ventil</t>
  </si>
  <si>
    <t>Poznámka k položce:
Technický reprezentant:  Giacomini R608</t>
  </si>
  <si>
    <t>21-10</t>
  </si>
  <si>
    <t>Vysazení nových vývodů ze stávajícího rozdělovače a sběrače (vč demontáže a zpětné montáže tepelné izolace)</t>
  </si>
  <si>
    <t>21-11</t>
  </si>
  <si>
    <t>UT potrubí měděné 28x1 mm vč tvarovek</t>
  </si>
  <si>
    <t>21-12</t>
  </si>
  <si>
    <t>UT potrubí měděné 15x1 mm vč tvarovek</t>
  </si>
  <si>
    <t>21-13</t>
  </si>
  <si>
    <t>Tepelná izolace trubní vnitřní průměr 28mm tl 13mm</t>
  </si>
  <si>
    <t>21-14</t>
  </si>
  <si>
    <t>Tepelná izolace trubní vnitřní průměr 15mm tl 13mm</t>
  </si>
  <si>
    <t>21-15</t>
  </si>
  <si>
    <t>Zapravení požárních prostoupů</t>
  </si>
  <si>
    <t>21-16</t>
  </si>
  <si>
    <t>Zaregulování systému</t>
  </si>
  <si>
    <t>21-17</t>
  </si>
  <si>
    <t>Závěsový, montážní, spojovací a těsnící materiál</t>
  </si>
  <si>
    <t>Zařízení č. 22 UT radiátory</t>
  </si>
  <si>
    <t>22-01</t>
  </si>
  <si>
    <t>Deskové otopné těleso 21/6070-HO, tvar a barva odsouhlasit s arch.</t>
  </si>
  <si>
    <t>Poznámka k položce:
Technický reprezentant: Korado PLAN VKM (barva Korado code 32 Anthrazit Metallic)</t>
  </si>
  <si>
    <t>22-02</t>
  </si>
  <si>
    <t>Deskové otopné těleso 11/6110-HO, tvar a barva odsouhlasit s arch.</t>
  </si>
  <si>
    <t>Poznámka k položce:
Technický reprezentant:Korado PLAN VKM (barva Korado code 32 Anthrazit Metallic)</t>
  </si>
  <si>
    <t>22-03</t>
  </si>
  <si>
    <t>Deskové otopné těleso 33/6100-HO, tvar a barva odsouhlasit s arch.</t>
  </si>
  <si>
    <t>22-04</t>
  </si>
  <si>
    <t>Deskové otopné těleso 22/6140-HO, tvar a barva odsouhlasit s arch.</t>
  </si>
  <si>
    <t>22-05</t>
  </si>
  <si>
    <t>Deskové otopné těleso 22/6100-HO, tvar a barva odsouhlasit s arch.</t>
  </si>
  <si>
    <t>22-06</t>
  </si>
  <si>
    <t>Deskové otopné těleso, tvar a barva odsouhlasit s arch.</t>
  </si>
  <si>
    <t>Poznámka k položce:
Technický reprezentant: Korado PLAN VKM (barva Korado code 32 Anthrazit Metallic) 22/6060-HO</t>
  </si>
  <si>
    <t>22-07</t>
  </si>
  <si>
    <t>Poznámka k položce:
Technický reprezentant: Korado PLAN VKM (barva Korado code 32 Anthrazit Metallic) 21/6060-HO</t>
  </si>
  <si>
    <t>22-08</t>
  </si>
  <si>
    <t>Poznámka k položce:
Technický reprezentant: Korado PLAN VKM (barva Korado code 32 Anthrazit Metallic) 33/6120-HO</t>
  </si>
  <si>
    <t>22-09</t>
  </si>
  <si>
    <t>Poznámka k položce:
Technický reprezentant: Korado PLAN VKM (barva Korado code 32 Anthrazit Metallic) 22/6080-HO</t>
  </si>
  <si>
    <t>22-10</t>
  </si>
  <si>
    <t>Poznámka k položce:
Technický reprezentant: Korado PLAN VKM (barva Korado code 32 Anthrazit Metallic) 21/6090-HO</t>
  </si>
  <si>
    <t>22-11</t>
  </si>
  <si>
    <t>Poznámka k položce:
Technický reprezentant: Korado PLAN VKM (barva Korado code 32 Anthrazit Metallic) 21/6100-HO</t>
  </si>
  <si>
    <t>22-12</t>
  </si>
  <si>
    <t>Poznámka k položce:
Technický reprezentant: Korado PLAN VKM (barva Korado code 32 Anthrazit Metallic) 11/6080-HO</t>
  </si>
  <si>
    <t>22-13</t>
  </si>
  <si>
    <t>Poznámka k položce:
Technický reprezentant: Korado PLAN VKM (barva Korado code 32 Anthrazit Metallic) 11/6060-HO</t>
  </si>
  <si>
    <t>22-14</t>
  </si>
  <si>
    <t>Radiátorové šroubení rohové (s vypouštěním)</t>
  </si>
  <si>
    <t>Poznámka k položce:
Technický reprezentant: VEKOLUX pro závit Rp 1/2“  0535-50.000</t>
  </si>
  <si>
    <t>22-15</t>
  </si>
  <si>
    <t>Termostatické hlavice s elektroblokováním - montáž</t>
  </si>
  <si>
    <t>22-16</t>
  </si>
  <si>
    <t>UT potrubí ocelové DN 25 vč tvarovek</t>
  </si>
  <si>
    <t>22-17</t>
  </si>
  <si>
    <t>UT potrubí ocelové DN 20 vč tvarovek</t>
  </si>
  <si>
    <t>22-18</t>
  </si>
  <si>
    <t>UT potrubí ocelové DN 15 vč tvarovek</t>
  </si>
  <si>
    <t>22-19</t>
  </si>
  <si>
    <t>Tepelná izolace trubní vnitřní průměr 25mm tl 13mm</t>
  </si>
  <si>
    <t>22-20</t>
  </si>
  <si>
    <t>Tepelná izolace trubní vnitřní průměr 20mm tl 13mm</t>
  </si>
  <si>
    <t>22-21</t>
  </si>
  <si>
    <t>22-22</t>
  </si>
  <si>
    <t>Zaregulování systému (vč. stávající části topného systému)</t>
  </si>
  <si>
    <t>22-23</t>
  </si>
  <si>
    <t>Nátěr ocelového potrubí 2x základní + 1x krycí barva</t>
  </si>
  <si>
    <t>22-24</t>
  </si>
  <si>
    <t>Zařízení č. 23 Demontáže UT</t>
  </si>
  <si>
    <t>23-01</t>
  </si>
  <si>
    <t>Stávající otopná článková tělesa včetně připojovacích armatur</t>
  </si>
  <si>
    <t>23-02</t>
  </si>
  <si>
    <t>Demontáž potrubí stoupaček + dopojovací potrubí radiátorů</t>
  </si>
  <si>
    <t>23-03</t>
  </si>
  <si>
    <t>Demontáž stávající tepelné izolace potrubí</t>
  </si>
  <si>
    <t>Zprovoznění zařízení, zaregulování, uvedení do provozu</t>
  </si>
  <si>
    <t>Poznámka k položce:
- návod k obsluze - generální a jednotlivých strojů a zařízení,, - protokol o zaškolení, , - protokol o předání,, - ostatní potřebné protokoly</t>
  </si>
  <si>
    <t>EL, SLP - Elektroinstalace + SLP</t>
  </si>
  <si>
    <t xml:space="preserve">Položky Elektroinstalací a SLP zahrnují materiál i montáž (zabudování) </t>
  </si>
  <si>
    <t>ELSLP - Elektroinstalace a Slaboproudé rozvody</t>
  </si>
  <si>
    <t xml:space="preserve">    EL-Z - Elektrozařízení</t>
  </si>
  <si>
    <t xml:space="preserve">    EL-M - Elektromontáže</t>
  </si>
  <si>
    <t xml:space="preserve">      EL-SI - Silnoproudá instalace</t>
  </si>
  <si>
    <t xml:space="preserve">        D1 - Demontáž a odpojení stáv.rozvaděčů</t>
  </si>
  <si>
    <t xml:space="preserve">        D2 - Demontáž a odpojení stáv. přívodů rozvaděčů</t>
  </si>
  <si>
    <t xml:space="preserve">        D3 - Úpravy a přepojení stáv.rozvodů</t>
  </si>
  <si>
    <t xml:space="preserve">        D4 - ÚPRAVA STÁV. KABELOVÉ TRASY ŽLABŮ V OBSAZENÉ TRASE</t>
  </si>
  <si>
    <t xml:space="preserve">        D5 - KABEL. ŽLAB PLECHOVÝ POZINK. SILNOPROUD I SLABOPROUD</t>
  </si>
  <si>
    <t xml:space="preserve">        D6 - KABELOVÝ ŽLAB DRÁTĚNÝ- ŽÁROVÝ ZINEK PRO SILNO I SLABOPROUD</t>
  </si>
  <si>
    <t xml:space="preserve">        D7 - PŘÍSLUŠENSTVÍ ŽLABŮ - ŽÁROVÝ ZINEK</t>
  </si>
  <si>
    <t xml:space="preserve">        D8 - TÁHLA A VÝLOŽNÍKY PRO ŽLABY</t>
  </si>
  <si>
    <t xml:space="preserve">        D9 - OCEL. NOSNÉ KONSTR. PRO PŘÍSTR. A EL. PRVKY</t>
  </si>
  <si>
    <t xml:space="preserve">        D10 - POMOCNÝ A KOTVÍCÍ MATERIÁL</t>
  </si>
  <si>
    <t xml:space="preserve">        D11 - TRUBKY A KRABICE</t>
  </si>
  <si>
    <t xml:space="preserve">        D12 - LIŠTA HRANATÁ DVOJITÝ ZÁMEK- 11X10 + KRYTY</t>
  </si>
  <si>
    <t xml:space="preserve">        D13 - LIŠTA HRANATÁ DVOJITÝ ZÁMEK- 17X17 + KRYTY</t>
  </si>
  <si>
    <t xml:space="preserve">        D14 - LIŠTA HRANATÁ DVOJITÝ ZÁMEK- 20X20 + KRYTY</t>
  </si>
  <si>
    <t xml:space="preserve">        D15 - LIŠTA HRANATÁ DVOJITÝ ZÁMEK- 25X20 + KRYTY</t>
  </si>
  <si>
    <t xml:space="preserve">        D16 - LIŠTA HRANATÁ DVOJITÝ ZÁMEK- 40X20 + KRYTY</t>
  </si>
  <si>
    <t xml:space="preserve">        D17 - LIŠTA HRANATÁ DVOJITÝ ZÁMEK- 40X40 + KRYTY</t>
  </si>
  <si>
    <t xml:space="preserve">        D18 - LIŠTA HRANATÁ DVOJITÝ ZÁMEK- 60X40 + KRYTY</t>
  </si>
  <si>
    <t xml:space="preserve">        D19 - PŘÍSTROJE POD OMÍTKU</t>
  </si>
  <si>
    <t xml:space="preserve">        D20 - KRYT SPÍNAČE</t>
  </si>
  <si>
    <t xml:space="preserve">        D21 - DOUTNAVKA PRO SPÍNAČE</t>
  </si>
  <si>
    <t xml:space="preserve">        D22 - RÁMEČKY PRO PŘÍSTROJE</t>
  </si>
  <si>
    <t xml:space="preserve">        D23 - ZÁSUVKY</t>
  </si>
  <si>
    <t xml:space="preserve">        D24 - ZÁSUVKOVÁ LIŠTA S VYPÍNAČEM PRO MODUL. PŘ. 45x45</t>
  </si>
  <si>
    <t xml:space="preserve">        D25 - KOVOVÁ DĚLENÁ LIŠTA PRO KABELÁŽ V KATEDŘE A PULTU</t>
  </si>
  <si>
    <t xml:space="preserve">        D26 - SPÍNAČE OSTATNÍ</t>
  </si>
  <si>
    <t xml:space="preserve">        D27 - ZÁSUVKY IP 44, IP67</t>
  </si>
  <si>
    <t xml:space="preserve">        D28 - DETEKTOR PŘÍTOMNOSTI, ZAPUŠTĚNÝ</t>
  </si>
  <si>
    <t xml:space="preserve">        D29 - DOBĚHOVÉ RELÉ PRO ŘÍZENÍ VENTILÁTORU 230 V, 200 VA</t>
  </si>
  <si>
    <t xml:space="preserve">        D30 - ZAPUŠTĚNÉ PODLAHOVÉ KRABICE, VIZ KNIHA VÝROBKŮ</t>
  </si>
  <si>
    <t xml:space="preserve">        D31 - ZAPUŠTĚNÉ - VESTAVNÉ KRABICE, VIZ KNIHA VÝROBKŮ</t>
  </si>
  <si>
    <t xml:space="preserve">        D32 - KABEL SILOVÝ,IZOLACE PVC</t>
  </si>
  <si>
    <t xml:space="preserve">        D33 - ŠŇŮRA STŘEDNÍ, vodiče</t>
  </si>
  <si>
    <t xml:space="preserve">        D34 - VODIČ JEDNOŽILOVÝ, IZOLACE PVC POSPOJ.</t>
  </si>
  <si>
    <t xml:space="preserve">        D35 - Kabely pro data, pevné uložení vč. LIŠTY při zasekání toy 16</t>
  </si>
  <si>
    <t xml:space="preserve">        D36 - DOPRAVA A PŘESUN</t>
  </si>
  <si>
    <t xml:space="preserve">        D37 - UKONČENÍ KABELŮ DO</t>
  </si>
  <si>
    <t xml:space="preserve">        D38 - UKONČENÍ VODIČŮ NA SVORKOVNICI</t>
  </si>
  <si>
    <t xml:space="preserve">        D39 - KABELOVÁ SPOJKA</t>
  </si>
  <si>
    <t xml:space="preserve">        D40 - SVORKOVNICE KRABICOVÁ</t>
  </si>
  <si>
    <t xml:space="preserve">        D41 - Montáž rozváděčů, příprava, úprava niky, zapravení</t>
  </si>
  <si>
    <t xml:space="preserve">        D42 - ZAPOJENÍ PŘÍSTROJŮ - MIMO CENÍK. POLOŽKU</t>
  </si>
  <si>
    <t xml:space="preserve">        D43 - DATOVÝ KOMUNIKÁTOR CENTRAL TESTU</t>
  </si>
  <si>
    <t xml:space="preserve">        D44 - A VYHODNOCENÍ EL. SPOTŘEBY</t>
  </si>
  <si>
    <t xml:space="preserve">        D45 - ELEKTRICKÝ VRÁTNIK KOMPATIBILNÍ S TESLA STROPKOV 4+N</t>
  </si>
  <si>
    <t xml:space="preserve">        D46 - DOPLNĚNÍ ROZVADĚČŮ, POPISY</t>
  </si>
  <si>
    <t xml:space="preserve">        D47 - EKVIPOT. SVORKOVNICE, SVORKY</t>
  </si>
  <si>
    <t xml:space="preserve">        D48 - PROTIPOŽÁRNÍ MATERIÁL ODOLNOST EI45</t>
  </si>
  <si>
    <t xml:space="preserve">      D49 - Svítidla</t>
  </si>
  <si>
    <t xml:space="preserve">        D50 - SVÍTIDLA</t>
  </si>
  <si>
    <t xml:space="preserve">        D51 - HALOGENOVÁ ECO ŽÁROVKA, PATICE E27</t>
  </si>
  <si>
    <t xml:space="preserve">        D52 - ZÁŘIVKOVÁ TRUBICE TŘÍPÁSMOVÁ TEPLOTA CHROMATIČNOSTI 3000°K</t>
  </si>
  <si>
    <t xml:space="preserve">      D53 - Slaboproudá instalace</t>
  </si>
  <si>
    <t xml:space="preserve">        D54 - Strukturovaná kabeláž a datový uzel. rozvaděč A-0Z</t>
  </si>
  <si>
    <t xml:space="preserve">        D55 - Hlavní přepínač uzlu A-0Z, 2 × 10 Gb uplink</t>
  </si>
  <si>
    <t xml:space="preserve">        D56 - Přepínač uzlu A-0Z s PoE</t>
  </si>
  <si>
    <t xml:space="preserve">        D57 - Datový rozvaděč, hlavní uzel A-0</t>
  </si>
  <si>
    <t xml:space="preserve">        D58 - Horizontální rozvody</t>
  </si>
  <si>
    <t xml:space="preserve">        D59 - Optika přepojení  A-A, A-B, A-C, A-D a ostatních optik do A-0</t>
  </si>
  <si>
    <t xml:space="preserve">        D60 - OCHRANA KNIHOVNÍHO FONDU</t>
  </si>
  <si>
    <t xml:space="preserve">        D61 - KAMEROVÝ SYSTÉM - KAMERY - dohled knihovna</t>
  </si>
  <si>
    <t xml:space="preserve">        D62 - KAMEROVÝ SYSTÉM - KAMERY - DVM MZLU</t>
  </si>
  <si>
    <t xml:space="preserve">        D63 - ELEKTRONICKÁ KONTROLA VSTUPU - EKV</t>
  </si>
  <si>
    <t xml:space="preserve">        D64 - POPLACHOVÝ ZABEZPEČOVACÍ A TÍSŇOVÝ SYSTÉM -  PZTS</t>
  </si>
  <si>
    <t xml:space="preserve">        D65 - KABELÁŽ A NOSNÉ PRVKY</t>
  </si>
  <si>
    <t xml:space="preserve">        D66 - PŘEPOJENÍ A PŘELOŽENÍ STÁV. OPTICKÝCH TRAS DO UZLU A-0</t>
  </si>
  <si>
    <t xml:space="preserve">        D67 - PŘEPOJENÍ A PŘELOŽENÍ STÁV. METALICKÝCH TRAS</t>
  </si>
  <si>
    <t xml:space="preserve">        D68 - PROTIPOŽÁRNÍ OPATŘENÍ</t>
  </si>
  <si>
    <t xml:space="preserve">        D69 - HODINOVE ZÚČTOVACÍ SAZBY</t>
  </si>
  <si>
    <t xml:space="preserve">        D70 - HOD. ZÚČTOVACÍ SAZBY HLAVA XI</t>
  </si>
  <si>
    <t xml:space="preserve">        D71 - VYPRACOVÁNÍ PROJEKTU A PD SKUTEČNÉHO PROVEDENÍ</t>
  </si>
  <si>
    <t xml:space="preserve">        D72 - ZAŠKOLENÍ A INSTRUKTÁŽ OSOBY UŽIVATELE NA ZAŘÍZENÍ</t>
  </si>
  <si>
    <t xml:space="preserve">      D73 - Demontáže, hodinová sazba, ostatní</t>
  </si>
  <si>
    <t xml:space="preserve">        D74 - DEMONTÁŽE</t>
  </si>
  <si>
    <t xml:space="preserve">        D75 - ODPOJENÍ A ZAPOJENÍ SLABOPROUDÝCH PRVKŮ PŘI UKLÁDÁNÍ</t>
  </si>
  <si>
    <t xml:space="preserve">        D76 - PRÁCE NA EL. INSTALACÍCH MIMO CENÍKOVÉ POLOŽKY</t>
  </si>
  <si>
    <t xml:space="preserve">        D77 - UTĚSŇOVACÍ HMOTY, IZOLAČNÍ MATERIÁLY</t>
  </si>
  <si>
    <t xml:space="preserve">        D78 - DEMONTÁŽ A OPĚTOVNÁ MONTÁŽ KAZET PODHLEDŮ</t>
  </si>
  <si>
    <t xml:space="preserve">        D79 - HODINOVE ZUCTOVACI SAZBY</t>
  </si>
  <si>
    <t xml:space="preserve">        D80 - KOORDINAČNÍ PRÁCE</t>
  </si>
  <si>
    <t xml:space="preserve">        D81 - VYPRACOVÁNÍ PROJEKTU A PD SKUTEČNÉHO</t>
  </si>
  <si>
    <t xml:space="preserve">        D82 - provedení, 2x tisk podoba a 1x digitál dle zaměř.</t>
  </si>
  <si>
    <t xml:space="preserve">        D83 - PROVEDENI REVIZNICH ZKOUSEK</t>
  </si>
  <si>
    <t xml:space="preserve">    D84 - Zednická výpomoc</t>
  </si>
  <si>
    <t xml:space="preserve">      D85 - OCHRANA PROTI PRACHU</t>
  </si>
  <si>
    <t xml:space="preserve">        D86 - ZEDNICKÁ VÝPOMOC</t>
  </si>
  <si>
    <t xml:space="preserve">        D87 - VRTÁNÍ DIAMANT. KORUNKOU KAPES VE ZDIVU</t>
  </si>
  <si>
    <t xml:space="preserve">        D88 - VYSEKANI KAPES VE ZDIVU</t>
  </si>
  <si>
    <t xml:space="preserve">        D89 - BOURACÍ PRÁCE, ZAPRAVENÍ</t>
  </si>
  <si>
    <t xml:space="preserve">        D90 - VYSEKANI RYH VE ZDIVU CIHELNEM</t>
  </si>
  <si>
    <t xml:space="preserve">        D91 - ZAPRAVENÍ DRÁŽEK, PRŮSTUPŮ A NIK</t>
  </si>
  <si>
    <t xml:space="preserve">        D92 - ČIŠTĚNÍ BUDOV ZAMETÁNÍM</t>
  </si>
  <si>
    <t xml:space="preserve">        D93 - PŘESUN SUTI A VYBOURANÉHO MAT.</t>
  </si>
  <si>
    <t xml:space="preserve">        D94 - DOPRAVA NA SKLÁDKU DO 30m</t>
  </si>
  <si>
    <t>ELSLP</t>
  </si>
  <si>
    <t>Elektroinstalace a Slaboproudé rozvody</t>
  </si>
  <si>
    <t>EL-Z</t>
  </si>
  <si>
    <t>Elektrozařízení</t>
  </si>
  <si>
    <t>M-001</t>
  </si>
  <si>
    <t>Rozvaděč R01.8, viz v.č. D.09-E6</t>
  </si>
  <si>
    <t>M-002</t>
  </si>
  <si>
    <t>Rozvaděč R01.9, viz v.č. D.09-E7</t>
  </si>
  <si>
    <t>M-003</t>
  </si>
  <si>
    <t>Rozvodnice učebny RUČ - viz v.č. E.09-E8</t>
  </si>
  <si>
    <t>M-004</t>
  </si>
  <si>
    <t>Rozvaděč R01.4, viz v.č. D.09-E9</t>
  </si>
  <si>
    <t>M-005</t>
  </si>
  <si>
    <t>Rozvaděč RUPS, viz v.č. D.09-E10</t>
  </si>
  <si>
    <t>M-006</t>
  </si>
  <si>
    <t>Rozvodnice RZO, viz v.č. D.09-E11</t>
  </si>
  <si>
    <t>M-007</t>
  </si>
  <si>
    <t>Rozvaděč R01.7, viz v.č. D.09-E13</t>
  </si>
  <si>
    <t>M-008</t>
  </si>
  <si>
    <t>Rozvodnice RNO, viz v.č. D.09-E16</t>
  </si>
  <si>
    <t>M-009</t>
  </si>
  <si>
    <t>Osušovač rukou</t>
  </si>
  <si>
    <t>M-010</t>
  </si>
  <si>
    <t>Záložní zdroj 30kVA, modulární, rozšiřitelný do 60kVA viz Kniha výrobků</t>
  </si>
  <si>
    <t>EL-M</t>
  </si>
  <si>
    <t>Elektromontáže</t>
  </si>
  <si>
    <t>EL-SI</t>
  </si>
  <si>
    <t>Silnoproudá instalace</t>
  </si>
  <si>
    <t>Demontáž a odpojení stáv.rozvaděčů</t>
  </si>
  <si>
    <t>M-011</t>
  </si>
  <si>
    <t>oceloplechový, zapuštěný, likvidace vč. přístrojů</t>
  </si>
  <si>
    <t>D2</t>
  </si>
  <si>
    <t>Demontáž a odpojení stáv. přívodů rozvaděčů</t>
  </si>
  <si>
    <t>M-012</t>
  </si>
  <si>
    <t>likvidace, úprava prostoru po rozvaděčích</t>
  </si>
  <si>
    <t>D3</t>
  </si>
  <si>
    <t>Úpravy a přepojení stáv.rozvodů</t>
  </si>
  <si>
    <t>M-013</t>
  </si>
  <si>
    <t>zaměření, očíslování rozvodů, rozdělení na demont. a přepojení</t>
  </si>
  <si>
    <t>M-014</t>
  </si>
  <si>
    <t>naspojkování kabeláže vč. spojek do 6mm2 na žílu</t>
  </si>
  <si>
    <t>M-015</t>
  </si>
  <si>
    <t>naspojkování kabeláže vč. spojek do 16mm2 na žílu</t>
  </si>
  <si>
    <t>D4</t>
  </si>
  <si>
    <t>ÚPRAVA STÁV. KABELOVÉ TRASY ŽLABŮ V OBSAZENÉ TRASE</t>
  </si>
  <si>
    <t>M-016</t>
  </si>
  <si>
    <t>Svazkování a fixace pro umístění nových žlabů</t>
  </si>
  <si>
    <t>D5</t>
  </si>
  <si>
    <t>KABEL. ŽLAB PLECHOVÝ POZINK. SILNOPROUD I SLABOPROUD</t>
  </si>
  <si>
    <t>M-017</t>
  </si>
  <si>
    <t>62/50 žlab s víkem vč. spojek a spoj.mat</t>
  </si>
  <si>
    <t>M-018</t>
  </si>
  <si>
    <t>62/50 koleno PL 90° vč. víka</t>
  </si>
  <si>
    <t>M-019</t>
  </si>
  <si>
    <t>62/50 koleno 45° vč. víka</t>
  </si>
  <si>
    <t>M-020</t>
  </si>
  <si>
    <t>62/50 T-kus vč. víka</t>
  </si>
  <si>
    <t>M-021</t>
  </si>
  <si>
    <t>125/100 žlab s víkem vč. spojek a spoj.mat</t>
  </si>
  <si>
    <t>M-022</t>
  </si>
  <si>
    <t>125/100 koleno PL 90° vč. víka</t>
  </si>
  <si>
    <t>M-023</t>
  </si>
  <si>
    <t>125/100 koleno 45° vč. víka</t>
  </si>
  <si>
    <t>M-024</t>
  </si>
  <si>
    <t>125/100 T-kus vč. víka</t>
  </si>
  <si>
    <t>M-025</t>
  </si>
  <si>
    <t>125/250/100 T-kus vč. víka</t>
  </si>
  <si>
    <t>M-026</t>
  </si>
  <si>
    <t>250/100 žlab s víkem vč. spojek a spoj.mat</t>
  </si>
  <si>
    <t>M-027</t>
  </si>
  <si>
    <t>250/100 koleno PL 90° vč. víka</t>
  </si>
  <si>
    <t>M-028</t>
  </si>
  <si>
    <t>250/100 koleno 45° vč. víka</t>
  </si>
  <si>
    <t>M-029</t>
  </si>
  <si>
    <t>Průchodka - ošetření vývodu kabelu ze žlabu do D28</t>
  </si>
  <si>
    <t>D6</t>
  </si>
  <si>
    <t>KABELOVÝ ŽLAB DRÁTĚNÝ- ŽÁROVÝ ZINEK PRO SILNO I SLABOPROUD</t>
  </si>
  <si>
    <t>M-030</t>
  </si>
  <si>
    <t>Žlab 50/50 - vzdálenost podpěr cca.2,0m</t>
  </si>
  <si>
    <t>M-031</t>
  </si>
  <si>
    <t>Žlab 100/50 - vzdálenost podpěr cca.1,9m</t>
  </si>
  <si>
    <t>M-032</t>
  </si>
  <si>
    <t>Žlab 150/50 - vzdálenost podpěr cca.1,8m</t>
  </si>
  <si>
    <t>M-033</t>
  </si>
  <si>
    <t>Žlab 200/50 - vzdálenost podpěr cca.1,7m</t>
  </si>
  <si>
    <t>M-034</t>
  </si>
  <si>
    <t>Žlab 100/100 - vzdálenost podpěr cca.1,8m</t>
  </si>
  <si>
    <t>M-035</t>
  </si>
  <si>
    <t>Žlab 150/100 - vzdálenost podpěr cca.1,7m</t>
  </si>
  <si>
    <t>D7</t>
  </si>
  <si>
    <t>PŘÍSLUŠENSTVÍ ŽLABŮ - ŽÁROVÝ ZINEK</t>
  </si>
  <si>
    <t>M-036</t>
  </si>
  <si>
    <t>Spojka žárový zinek pro rovné úseky žlabů</t>
  </si>
  <si>
    <t>M-037</t>
  </si>
  <si>
    <t>Spojka žárový zinek pro "T-kusy" a kolena</t>
  </si>
  <si>
    <t>M-038</t>
  </si>
  <si>
    <t>Spojka žárový zinek pro přichycení k závitové tyči</t>
  </si>
  <si>
    <t>M-039</t>
  </si>
  <si>
    <t>Podpěra - bezšroubové úchyty 150 pro žlaby</t>
  </si>
  <si>
    <t>M-040</t>
  </si>
  <si>
    <t>Podpěra - bezšroubové úchyty 300 pro žlaby</t>
  </si>
  <si>
    <t>M-041</t>
  </si>
  <si>
    <t>Podpěra - bezšroubové úchyty 400 pro žlaby</t>
  </si>
  <si>
    <t>M-042</t>
  </si>
  <si>
    <t>Podpěra - bezšroubové úchyty 500 pro žlaby</t>
  </si>
  <si>
    <t>M-043</t>
  </si>
  <si>
    <t>Závitová tyč 10mm/1m vč. kov. hmoždinky, pár, zkácení na míru</t>
  </si>
  <si>
    <t>M-044</t>
  </si>
  <si>
    <t>Držák pro osazení krabice</t>
  </si>
  <si>
    <t>D8</t>
  </si>
  <si>
    <t>TÁHLA A VÝLOŽNÍKY PRO ŽLABY</t>
  </si>
  <si>
    <t>M-045</t>
  </si>
  <si>
    <t>Různé profily, fixace na ocel konstrukci</t>
  </si>
  <si>
    <t>M-046</t>
  </si>
  <si>
    <t>U profil svislý, fixace na strop a podlahu pro AVC</t>
  </si>
  <si>
    <t>D9</t>
  </si>
  <si>
    <t>OCEL. NOSNÉ KONSTR. PRO PŘÍSTR. A EL. PRVKY</t>
  </si>
  <si>
    <t>M-047</t>
  </si>
  <si>
    <t>do 5kg</t>
  </si>
  <si>
    <t>M-048</t>
  </si>
  <si>
    <t>do 10kg</t>
  </si>
  <si>
    <t>M-049</t>
  </si>
  <si>
    <t>do 50kg</t>
  </si>
  <si>
    <t>D10</t>
  </si>
  <si>
    <t>POMOCNÝ A KOTVÍCÍ MATERIÁL</t>
  </si>
  <si>
    <t>M-050</t>
  </si>
  <si>
    <t>Hmoždinka 10 vč. vrutu</t>
  </si>
  <si>
    <t>M-051</t>
  </si>
  <si>
    <t>Hmoždinka 8 vč. vrutu</t>
  </si>
  <si>
    <t>M-052</t>
  </si>
  <si>
    <t>Hmoždinka 6 vč. vrutu</t>
  </si>
  <si>
    <t>M-053</t>
  </si>
  <si>
    <t>HMOŽDINKA 6X25 SE ZATLOUK.HŘEBEM</t>
  </si>
  <si>
    <t>M-054</t>
  </si>
  <si>
    <t>HMOŽDINKA 6X35 SE ZATLOUK.HŘEBEM</t>
  </si>
  <si>
    <t>M-055</t>
  </si>
  <si>
    <t>HMOŽDINKA 8X45 SE ZATLOUK.HŘEBEM</t>
  </si>
  <si>
    <t>M-056</t>
  </si>
  <si>
    <t>HMOŽDINKA 8X85 SE ZATLOUK.HŘEBEM</t>
  </si>
  <si>
    <t>M-057</t>
  </si>
  <si>
    <t>20 STAHOVACÍ PÁSEK plast</t>
  </si>
  <si>
    <t>M-058</t>
  </si>
  <si>
    <t>35 STAHOVACÍ PÁSEK plast</t>
  </si>
  <si>
    <t>M-059</t>
  </si>
  <si>
    <t>Páska nerezová stahovací do 1m vč. spony</t>
  </si>
  <si>
    <t>D11</t>
  </si>
  <si>
    <t>TRUBKY A KRABICE</t>
  </si>
  <si>
    <t>M-060</t>
  </si>
  <si>
    <t>KRABICE PŘÍSTROJOVÁ - POD OMÍTKU 68</t>
  </si>
  <si>
    <t>M-061</t>
  </si>
  <si>
    <t>KRABICE PŘÍSTROJ. LIŠTOVÁ PRO OVLADAČE, 85x85x28</t>
  </si>
  <si>
    <t>M-062</t>
  </si>
  <si>
    <t>Krabicová rozvodka IP65 do 5x4 mm2</t>
  </si>
  <si>
    <t>M-063</t>
  </si>
  <si>
    <t>KRABICE LIŠTOVÁ se svorkovnicí 80</t>
  </si>
  <si>
    <t>M-064</t>
  </si>
  <si>
    <t>KRABICE ODBOČNÁ 68 se svorkovnicí</t>
  </si>
  <si>
    <t>M-065</t>
  </si>
  <si>
    <t>KRABICE ODBOČNÁ PRUCHOZÍ 125</t>
  </si>
  <si>
    <t>M-066</t>
  </si>
  <si>
    <t>KRABICE ODBOČNÁ 125</t>
  </si>
  <si>
    <t>M-067</t>
  </si>
  <si>
    <t>100X40 ELEKTROINSTALAČNÍ KANÁL (2m)</t>
  </si>
  <si>
    <t>M-068</t>
  </si>
  <si>
    <t>KRABICE se svorkovnicí, IP 40 pryž průchodka</t>
  </si>
  <si>
    <t>M-069</t>
  </si>
  <si>
    <t>Krabicová rozvodka IP65 do 5x6 mm2</t>
  </si>
  <si>
    <t>M-070</t>
  </si>
  <si>
    <t>Trubka ohebná 25/18,3, střední mech. odol.750N, tmavě šedá, pevně</t>
  </si>
  <si>
    <t>M-071</t>
  </si>
  <si>
    <t>Trubka ohebná 40/31,2, střední mech. odol.750N, tmavě šedá, pevně</t>
  </si>
  <si>
    <t>M-072</t>
  </si>
  <si>
    <t>Trubka ohebná bezhalogenová 25/18,3 černá -15 až +90°C</t>
  </si>
  <si>
    <t>M-073</t>
  </si>
  <si>
    <t>Trubka tuhá hrdlová PVC 750N 20/16,9 barva tmavě šedá</t>
  </si>
  <si>
    <t>M-074</t>
  </si>
  <si>
    <t>Trubka tuhá hrdlová PVC 750N 63/57 barva tmavě šedá</t>
  </si>
  <si>
    <t>M-075</t>
  </si>
  <si>
    <t>Spojka pro trubku 20, 750N  barva tmavě šedá</t>
  </si>
  <si>
    <t>M-076</t>
  </si>
  <si>
    <t>Příchytky trubek 20/16,9 barva tmavě šedá vč. vrutu</t>
  </si>
  <si>
    <t>M-077</t>
  </si>
  <si>
    <t>16/16 lišta bezhalogen. ohnivzd. -25 až +105°C, PC-Bled A-AC3</t>
  </si>
  <si>
    <t>M-078</t>
  </si>
  <si>
    <t>16/40 lišta bezhalogen. ohnivzd. -25 až +105°C, PC-Bled A-AC3</t>
  </si>
  <si>
    <t>M-079</t>
  </si>
  <si>
    <t>D32 TRUBKA OCEL. ZÁVITOVÁ, pevně, příchytky oboustranné</t>
  </si>
  <si>
    <t>M-080</t>
  </si>
  <si>
    <t>D40 TRUBKA OCEL. ZÁVITOVÁ, pevně, příchytky oboustranné</t>
  </si>
  <si>
    <t>M-081</t>
  </si>
  <si>
    <t>D32 TRUBKA OCEL. ZÁVITOVÁ - KOLENO 90°, pevně</t>
  </si>
  <si>
    <t>D12</t>
  </si>
  <si>
    <t>LIŠTA HRANATÁ DVOJITÝ ZÁMEK- 11X10 + KRYTY</t>
  </si>
  <si>
    <t>M-082</t>
  </si>
  <si>
    <t>LV 11X10 LIŠTA VKLÁDACÍ (2m v kartonu)</t>
  </si>
  <si>
    <t>D13</t>
  </si>
  <si>
    <t>LIŠTA HRANATÁ DVOJITÝ ZÁMEK- 17X17 + KRYTY</t>
  </si>
  <si>
    <t>M-083</t>
  </si>
  <si>
    <t>17X17 LIŠTA HRANATÁ (2m v kartonu)</t>
  </si>
  <si>
    <t>M-084</t>
  </si>
  <si>
    <t>KRYT17X17 KONCOVÝ</t>
  </si>
  <si>
    <t>M-085</t>
  </si>
  <si>
    <t>KRYT 17X17 SPOJOVACÍ</t>
  </si>
  <si>
    <t>M-086</t>
  </si>
  <si>
    <t>KRYT 17X17 OHYBOVÝ</t>
  </si>
  <si>
    <t>M-087</t>
  </si>
  <si>
    <t>KRYT 17X17 ODBOČNÝ</t>
  </si>
  <si>
    <t>M-088</t>
  </si>
  <si>
    <t>KRYT 17X17 ROHOVÝ VNITŘNÍ</t>
  </si>
  <si>
    <t>D14</t>
  </si>
  <si>
    <t>LIŠTA HRANATÁ DVOJITÝ ZÁMEK- 20X20 + KRYTY</t>
  </si>
  <si>
    <t>M-089</t>
  </si>
  <si>
    <t>20X20 LIŠTA HRANATÁ (2m v kartonu) - DVOJITÝ ZÁMEK</t>
  </si>
  <si>
    <t>M-090</t>
  </si>
  <si>
    <t>KRYT 20X20 KONCOVÝ</t>
  </si>
  <si>
    <t>M-091</t>
  </si>
  <si>
    <t>KRYT 20X20 SPOJOVACÍ</t>
  </si>
  <si>
    <t>M-092</t>
  </si>
  <si>
    <t>KRYT 20X20 OHYBOVÝ</t>
  </si>
  <si>
    <t>M-093</t>
  </si>
  <si>
    <t>KRYT 20X20 ODBOČNÝ</t>
  </si>
  <si>
    <t>M-094</t>
  </si>
  <si>
    <t>KRYT 20X20 ROHOVÝ VNITŘNÍ</t>
  </si>
  <si>
    <t>D15</t>
  </si>
  <si>
    <t>LIŠTA HRANATÁ DVOJITÝ ZÁMEK- 25X20 + KRYTY</t>
  </si>
  <si>
    <t>M-095</t>
  </si>
  <si>
    <t>25X20 LIŠTA HRANATÁ (2m v kartonu)</t>
  </si>
  <si>
    <t>M-096</t>
  </si>
  <si>
    <t>KRYT 25X20 KONCOVÝ</t>
  </si>
  <si>
    <t>M-097</t>
  </si>
  <si>
    <t>KRYT 25X20 SPOJOVACÍ</t>
  </si>
  <si>
    <t>M-098</t>
  </si>
  <si>
    <t>KRYT 25X20 ODBOČNÝ</t>
  </si>
  <si>
    <t>M-099</t>
  </si>
  <si>
    <t>KRYT 25X20 ROHOVÝ VNITŘNÍ</t>
  </si>
  <si>
    <t>D16</t>
  </si>
  <si>
    <t>LIŠTA HRANATÁ DVOJITÝ ZÁMEK- 40X20 + KRYTY</t>
  </si>
  <si>
    <t>M-100</t>
  </si>
  <si>
    <t>40x20 LIŠTA HRANATÁ (2m v kartonu) - DVOJ. ZÁMEK</t>
  </si>
  <si>
    <t>M-101</t>
  </si>
  <si>
    <t>40X20 KONCOVÝ</t>
  </si>
  <si>
    <t>M-102</t>
  </si>
  <si>
    <t>40X20 SPOJOVACÍ</t>
  </si>
  <si>
    <t>M-103</t>
  </si>
  <si>
    <t>40X20 OHYBOVÝ</t>
  </si>
  <si>
    <t>M-104</t>
  </si>
  <si>
    <t>40X20 ODBOČNÝ</t>
  </si>
  <si>
    <t>D17</t>
  </si>
  <si>
    <t>LIŠTA HRANATÁ DVOJITÝ ZÁMEK- 40X40 + KRYTY</t>
  </si>
  <si>
    <t>M-105</t>
  </si>
  <si>
    <t>40X40 LIŠTA HRANATÁ (2m v kartonu) - DVOJ. ZÁMEK</t>
  </si>
  <si>
    <t>M-106</t>
  </si>
  <si>
    <t>40X40 KONCOVÝ</t>
  </si>
  <si>
    <t>M-107</t>
  </si>
  <si>
    <t>40X40 SPOJOVACÍ</t>
  </si>
  <si>
    <t>M-108</t>
  </si>
  <si>
    <t>40X40 OHYBOVÝ</t>
  </si>
  <si>
    <t>M-109</t>
  </si>
  <si>
    <t>40X40 ODBOČNÝ</t>
  </si>
  <si>
    <t>M-110</t>
  </si>
  <si>
    <t>40X40 ROHOVÝ VNITŘNÍ</t>
  </si>
  <si>
    <t>D18</t>
  </si>
  <si>
    <t>LIŠTA HRANATÁ DVOJITÝ ZÁMEK- 60X40 + KRYTY</t>
  </si>
  <si>
    <t>M-111</t>
  </si>
  <si>
    <t>60X40 LIŠTA HRANATÁ (2m v kartonu)</t>
  </si>
  <si>
    <t>M-112</t>
  </si>
  <si>
    <t>60X40 KONCOVÝ</t>
  </si>
  <si>
    <t>M-113</t>
  </si>
  <si>
    <t>60X40 SPOJOVACÍ</t>
  </si>
  <si>
    <t>M-114</t>
  </si>
  <si>
    <t>60X40 OHYBOVÝ</t>
  </si>
  <si>
    <t>D19</t>
  </si>
  <si>
    <t>PŘÍSTROJE POD OMÍTKU</t>
  </si>
  <si>
    <t>M-115</t>
  </si>
  <si>
    <t>Přístroj spínače jednopólového; řazení 1, 1So</t>
  </si>
  <si>
    <t>M-116</t>
  </si>
  <si>
    <t>Přístroj přepínače sériového; řazení 5</t>
  </si>
  <si>
    <t>M-117</t>
  </si>
  <si>
    <t>Přístroj přepínače střídavého; řazení 6, 6So (1, 1So)</t>
  </si>
  <si>
    <t>M-118</t>
  </si>
  <si>
    <t>Přístroj přepínače křížového; řazení 7, 7So</t>
  </si>
  <si>
    <t>M-119</t>
  </si>
  <si>
    <t>Přístroj přepínače střídavého dvojitého; řazení 6+6 (6+1, 5B)</t>
  </si>
  <si>
    <t>M-120</t>
  </si>
  <si>
    <t>Přístroj ovládače zapínacího dvojitého; řazení 1/0+1/0</t>
  </si>
  <si>
    <t>M-121</t>
  </si>
  <si>
    <t>Přístroj ovládače zapínacího; řazení 1/0, 1/0So, 1/0S</t>
  </si>
  <si>
    <t>D20</t>
  </si>
  <si>
    <t>KRYT SPÍNAČE</t>
  </si>
  <si>
    <t>M-122</t>
  </si>
  <si>
    <t>Kryt spínače kolébkového; b. bílá / bílá</t>
  </si>
  <si>
    <t>M-123</t>
  </si>
  <si>
    <t>Kryt spínače kolébkového, s čirým průzorem; b. bílá / bílá</t>
  </si>
  <si>
    <t>M-124</t>
  </si>
  <si>
    <t>Kryt spínače kolébkového, dělený; b. bílá / bílá</t>
  </si>
  <si>
    <t>M-125</t>
  </si>
  <si>
    <t>Kryt spínače kolébkového, dělený; b. lungo / mléčná bílá</t>
  </si>
  <si>
    <t>D21</t>
  </si>
  <si>
    <t>DOUTNAVKA PRO SPÍNAČE</t>
  </si>
  <si>
    <t>M-126</t>
  </si>
  <si>
    <t>orientační (univerzální), světlo modré, pro spínače kolébkové; řazení So</t>
  </si>
  <si>
    <t>D22</t>
  </si>
  <si>
    <t>RÁMEČKY PRO PŘÍSTROJE</t>
  </si>
  <si>
    <t>M-127</t>
  </si>
  <si>
    <t>jednonásobný; b. bílá / bílá</t>
  </si>
  <si>
    <t>M-128</t>
  </si>
  <si>
    <t>jednonásobný; b. lungo / mléčná bílá</t>
  </si>
  <si>
    <t>M-129</t>
  </si>
  <si>
    <t>dvojnásobný vodorovný; b. bílá / bílá</t>
  </si>
  <si>
    <t>M-130</t>
  </si>
  <si>
    <t>trojnásobný vodorovný; b. bílá / bílá</t>
  </si>
  <si>
    <t>M-131</t>
  </si>
  <si>
    <t>čtyřnásobný vodorovný; b. bílá / bílá</t>
  </si>
  <si>
    <t>D23</t>
  </si>
  <si>
    <t>ZÁSUVKY</t>
  </si>
  <si>
    <t>M-132</t>
  </si>
  <si>
    <t>Zás.jednonásobná, s ochr.kolíkem, s clonkami; řazení 2P+PE; b.bílá / bílá</t>
  </si>
  <si>
    <t>M-133</t>
  </si>
  <si>
    <t>Zás.dvojnásobná, s ochr.kolíky, s natočenou dutinou, s clonkami; b bílá</t>
  </si>
  <si>
    <t>M-134</t>
  </si>
  <si>
    <t>Zás.dvojnás.,ochr.kolíky,natočená dutina, ochrana před přepětím, b. bílá</t>
  </si>
  <si>
    <t>M-135</t>
  </si>
  <si>
    <t>1x zásuvka 230V, osazení do SDK stropu vedle dataprojektoru</t>
  </si>
  <si>
    <t>D24</t>
  </si>
  <si>
    <t>ZÁSUVKOVÁ LIŠTA S VYPÍNAČEM PRO MODUL. PŘ. 45x45</t>
  </si>
  <si>
    <t>M-136</t>
  </si>
  <si>
    <t>Trajitá průchozí zás, 2P vyp. se sig. dout., 2x koncovka, spol 4 rám.</t>
  </si>
  <si>
    <t>D25</t>
  </si>
  <si>
    <t>KOVOVÁ DĚLENÁ LIŠTA PRO KABELÁŽ V KATEDŘE A PULTU</t>
  </si>
  <si>
    <t>M-137</t>
  </si>
  <si>
    <t>Do 65x150 vč. krytů 2x 65, přepážky a spon pro kabely</t>
  </si>
  <si>
    <t>M-138</t>
  </si>
  <si>
    <t>Vnější roh do 65x150</t>
  </si>
  <si>
    <t>M-139</t>
  </si>
  <si>
    <t>Vnitřní roh do 65x150</t>
  </si>
  <si>
    <t>M-140</t>
  </si>
  <si>
    <t>Koncovkový díl do 65X150</t>
  </si>
  <si>
    <t>M-141</t>
  </si>
  <si>
    <t>Odbočka T do 65X150</t>
  </si>
  <si>
    <t>D26</t>
  </si>
  <si>
    <t>SPÍNAČE OSTATNÍ</t>
  </si>
  <si>
    <t>M-142</t>
  </si>
  <si>
    <t>Spínač stiskací, zapuštěný, se sign. doutnavkou; řazení 3; b. bílá / bílá</t>
  </si>
  <si>
    <t>M-143</t>
  </si>
  <si>
    <t>Spínač jednopólový IP 54; řazení 1; b. modrá</t>
  </si>
  <si>
    <t>M-144</t>
  </si>
  <si>
    <t>Přepínač sériový IP 54; řazení 5; b. modrá</t>
  </si>
  <si>
    <t>M-145</t>
  </si>
  <si>
    <t>Prosklené tlačítko rozpínací, krabice na zeď</t>
  </si>
  <si>
    <t>D27</t>
  </si>
  <si>
    <t>ZÁSUVKY IP 44, IP67</t>
  </si>
  <si>
    <t>M-146</t>
  </si>
  <si>
    <t>Zás.jednonásobná, IP 54, ochr.kolík, s víčkem; řazení 2P+PE; b.modrá</t>
  </si>
  <si>
    <t>M-147</t>
  </si>
  <si>
    <t>Zás. prům., nástěnná montáž; řazení 3P+PE; IP 44, 16 A</t>
  </si>
  <si>
    <t>D28</t>
  </si>
  <si>
    <t>DETEKTOR PŘÍTOMNOSTI, ZAPUŠTĚNÝ</t>
  </si>
  <si>
    <t>M-148</t>
  </si>
  <si>
    <t>nastavení prahu osvětlení, citlivosti a zpoždění; b. bílá</t>
  </si>
  <si>
    <t>M-149</t>
  </si>
  <si>
    <t>Vnitřní snímač prostorové teploty k termostatu (okr. 19.15, 14.22)</t>
  </si>
  <si>
    <t>D29</t>
  </si>
  <si>
    <t>DOBĚHOVÉ RELÉ PRO ŘÍZENÍ VENTILÁTORU 230 V, 200 VA</t>
  </si>
  <si>
    <t>M-150</t>
  </si>
  <si>
    <t>1s - 90 min., montáž, nastavení, odzkoušení</t>
  </si>
  <si>
    <t>D30</t>
  </si>
  <si>
    <t>ZAPUŠTĚNÉ PODLAHOVÉ KRABICE, VIZ KNIHA VÝROBKŮ</t>
  </si>
  <si>
    <t>M-151</t>
  </si>
  <si>
    <t>Zapuštěná podlahová krabice, ZK1 až ZK5, 3x 230V, 3x LAN, TYP A</t>
  </si>
  <si>
    <t>M-152</t>
  </si>
  <si>
    <t>Zapuštěná podlahová krabice, ZK6, průchozí, 15 průchodek, TYP B</t>
  </si>
  <si>
    <t>D31</t>
  </si>
  <si>
    <t>ZAPUŠTĚNÉ - VESTAVNÉ KRABICE, VIZ KNIHA VÝROBKŮ</t>
  </si>
  <si>
    <t>M-153</t>
  </si>
  <si>
    <t>Vestavná krabice do stolu, typ C</t>
  </si>
  <si>
    <t>M-154</t>
  </si>
  <si>
    <t>Vestavná krabice do stolu, 2x 230V, 1x LAN, typ D</t>
  </si>
  <si>
    <t>M-155</t>
  </si>
  <si>
    <t>Vestavná krabice do stolu, 3x 230V, typ E</t>
  </si>
  <si>
    <t>M-156</t>
  </si>
  <si>
    <t>Vestavná krabice do stolu, 3x 230V, 3x LAN,  typ F</t>
  </si>
  <si>
    <t>D32</t>
  </si>
  <si>
    <t>KABEL SILOVÝ,IZOLACE PVC</t>
  </si>
  <si>
    <t>M-157</t>
  </si>
  <si>
    <t>CYKY-D 3x1.5 , pevně</t>
  </si>
  <si>
    <t>M-158</t>
  </si>
  <si>
    <t>CYKY-J 3x1.5 , pevně</t>
  </si>
  <si>
    <t>M-159</t>
  </si>
  <si>
    <t>CYKY-O 3x1.5 , pevně</t>
  </si>
  <si>
    <t>M-160</t>
  </si>
  <si>
    <t>CYKY-J 3x2.5 , pevně</t>
  </si>
  <si>
    <t>M-161</t>
  </si>
  <si>
    <t>CYKY-J 3x4, pevně</t>
  </si>
  <si>
    <t>M-162</t>
  </si>
  <si>
    <t>CYKY-J 3x6, pevně</t>
  </si>
  <si>
    <t>M-163</t>
  </si>
  <si>
    <t>CYKY-J 5x1.5 , pevně</t>
  </si>
  <si>
    <t>M-164</t>
  </si>
  <si>
    <t>CYKY-J 5x2.5 , pevně</t>
  </si>
  <si>
    <t>M-165</t>
  </si>
  <si>
    <t>CYKY-J 5x4 , pevně</t>
  </si>
  <si>
    <t>M-166</t>
  </si>
  <si>
    <t>CYKY-J 5x6 , pevně</t>
  </si>
  <si>
    <t>M-167</t>
  </si>
  <si>
    <t>CYKY-J 5x10, pevně</t>
  </si>
  <si>
    <t>M-168</t>
  </si>
  <si>
    <t>CYKY-J 5x16 pevně</t>
  </si>
  <si>
    <t>M-169</t>
  </si>
  <si>
    <t>J-Y(ST)Y 2x2x0,8 mm, zatažení do chráničky toy 16</t>
  </si>
  <si>
    <t>M-170</t>
  </si>
  <si>
    <t>1-CHKE-v 2x1,5</t>
  </si>
  <si>
    <t>D33</t>
  </si>
  <si>
    <t>ŠŇŮRA STŘEDNÍ, vodiče</t>
  </si>
  <si>
    <t>M-171</t>
  </si>
  <si>
    <t>H07V-K 1č mm2, protah. vodič</t>
  </si>
  <si>
    <t>M-172</t>
  </si>
  <si>
    <t>H05VV-F 3Gx2.5 mm2,volně (CYSY)</t>
  </si>
  <si>
    <t>D34</t>
  </si>
  <si>
    <t>VODIČ JEDNOŽILOVÝ, IZOLACE PVC POSPOJ.</t>
  </si>
  <si>
    <t>M-173</t>
  </si>
  <si>
    <t>H07V-U 4 mm2, zž, pevně</t>
  </si>
  <si>
    <t>M-174</t>
  </si>
  <si>
    <t>H07V-U 6 mm2, zž, pevně</t>
  </si>
  <si>
    <t>M-175</t>
  </si>
  <si>
    <t>H07V-K 35mm2, zž, pevně</t>
  </si>
  <si>
    <t>D35</t>
  </si>
  <si>
    <t>Kabely pro data, pevné uložení vč. LIŠTY při zasekání toy 16</t>
  </si>
  <si>
    <t>M-176</t>
  </si>
  <si>
    <t>FTP 4 P cat.6e stíněný vč. vkládací lišty 20/20 nebo chráničky toy 16</t>
  </si>
  <si>
    <t>M-177</t>
  </si>
  <si>
    <t>Ukončení kabelu konektorem RJ45</t>
  </si>
  <si>
    <t>D36</t>
  </si>
  <si>
    <t>DOPRAVA A PŘESUN</t>
  </si>
  <si>
    <t>M-178</t>
  </si>
  <si>
    <t>Doprava kabelů na staveniště do průřezu 5x16</t>
  </si>
  <si>
    <t>M-179</t>
  </si>
  <si>
    <t>Doprava kabelů na staveniště, vrácení bubnu (na 300m)</t>
  </si>
  <si>
    <t>D37</t>
  </si>
  <si>
    <t>UKONČENÍ KABELŮ DO</t>
  </si>
  <si>
    <t>M-180</t>
  </si>
  <si>
    <t>4x10  mm2</t>
  </si>
  <si>
    <t>M-181</t>
  </si>
  <si>
    <t>5x10  mm2</t>
  </si>
  <si>
    <t>M-182</t>
  </si>
  <si>
    <t>5x16  mm2</t>
  </si>
  <si>
    <t>M-183</t>
  </si>
  <si>
    <t>5x35  mm2</t>
  </si>
  <si>
    <t>D38</t>
  </si>
  <si>
    <t>UKONČENÍ VODIČŮ NA SVORKOVNICI</t>
  </si>
  <si>
    <t>M-184</t>
  </si>
  <si>
    <t>Do  16 mm2</t>
  </si>
  <si>
    <t>D39</t>
  </si>
  <si>
    <t>KABELOVÁ SPOJKA</t>
  </si>
  <si>
    <t>M-185</t>
  </si>
  <si>
    <t>na plastové kabely 3x1,5, 3x2,5</t>
  </si>
  <si>
    <t>M-186</t>
  </si>
  <si>
    <t>na plastové kabely 5x4</t>
  </si>
  <si>
    <t>M-187</t>
  </si>
  <si>
    <t>na plastové kabely 5x16</t>
  </si>
  <si>
    <t>D40</t>
  </si>
  <si>
    <t>SVORKOVNICE KRABICOVÁ</t>
  </si>
  <si>
    <t>M-188</t>
  </si>
  <si>
    <t>3x1-2,5mm2</t>
  </si>
  <si>
    <t>M-189</t>
  </si>
  <si>
    <t>4x1-2,5mm2</t>
  </si>
  <si>
    <t>M-190</t>
  </si>
  <si>
    <t>5x1-2,5mm2</t>
  </si>
  <si>
    <t>D41</t>
  </si>
  <si>
    <t>Montáž rozváděčů, příprava, úprava niky, zapravení</t>
  </si>
  <si>
    <t>M-191</t>
  </si>
  <si>
    <t>Plastových 20 kg  nástěnných</t>
  </si>
  <si>
    <t>M-192</t>
  </si>
  <si>
    <t>Oceloplechových do 100 kg  nástěnných</t>
  </si>
  <si>
    <t>M-193</t>
  </si>
  <si>
    <t>Plastových 50 kg  zapuštěných</t>
  </si>
  <si>
    <t>M-194</t>
  </si>
  <si>
    <t>Oceloplechových do 50 kg  zapuštěná s požární odolností</t>
  </si>
  <si>
    <t>M-195</t>
  </si>
  <si>
    <t>Oceloplechových do 100 kg  zapuštěnných s požární odolností</t>
  </si>
  <si>
    <t>D42</t>
  </si>
  <si>
    <t>ZAPOJENÍ PŘÍSTROJŮ - MIMO CENÍK. POLOŽKU</t>
  </si>
  <si>
    <t>M-196</t>
  </si>
  <si>
    <t>ventilátory, osušovače, TUV, rack, ZK,  ...</t>
  </si>
  <si>
    <t>D43</t>
  </si>
  <si>
    <t>DATOVÝ KOMUNIKÁTOR CENTRAL TESTU</t>
  </si>
  <si>
    <t>D44</t>
  </si>
  <si>
    <t>A VYHODNOCENÍ EL. SPOTŘEBY</t>
  </si>
  <si>
    <t>M-197</t>
  </si>
  <si>
    <t>protokol LON-bus a DALI</t>
  </si>
  <si>
    <t>M-198</t>
  </si>
  <si>
    <t>Měření na kabelu, rozpárování, pár, protokol</t>
  </si>
  <si>
    <t>M-199</t>
  </si>
  <si>
    <t>Ukončení v na přístroji rozvaděče</t>
  </si>
  <si>
    <t>M-200</t>
  </si>
  <si>
    <t>Ukončení v 19" racku</t>
  </si>
  <si>
    <t>M-201</t>
  </si>
  <si>
    <t>Parametrizace datových bodů-dispečink</t>
  </si>
  <si>
    <t>M-202</t>
  </si>
  <si>
    <t>Dispečink - instalace v systému Mendelu (NO, el. energie)</t>
  </si>
  <si>
    <t>D45</t>
  </si>
  <si>
    <t>ELEKTRICKÝ VRÁTNIK KOMPATIBILNÍ S TESLA STROPKOV 4+N</t>
  </si>
  <si>
    <t>M-203</t>
  </si>
  <si>
    <t>se 16 tlačítky, nástěnné provedení (upřesnit dle vstup. dveří), viz v.č. E5</t>
  </si>
  <si>
    <t>D46</t>
  </si>
  <si>
    <t>DOPLNĚNÍ ROZVADĚČŮ, POPISY</t>
  </si>
  <si>
    <t>M-204</t>
  </si>
  <si>
    <t>Výstražné tabulky (samolep)</t>
  </si>
  <si>
    <t>M-205</t>
  </si>
  <si>
    <t>Popisné štítky kabelů, popisy, bužírky</t>
  </si>
  <si>
    <t>M-206</t>
  </si>
  <si>
    <t>Popisný gravírovaný štítek TOTAL STOP, ostatní text v TZ</t>
  </si>
  <si>
    <t>D47</t>
  </si>
  <si>
    <t>EKVIPOT. SVORKOVNICE, SVORKY</t>
  </si>
  <si>
    <t>M-207</t>
  </si>
  <si>
    <t>Hlavní vč. krytu nástěnná (EPS1)</t>
  </si>
  <si>
    <t>M-208</t>
  </si>
  <si>
    <t>Hlavní vč. krytu v krabici zapuštěná</t>
  </si>
  <si>
    <t>M-209</t>
  </si>
  <si>
    <t>doplňková PE vč. krytu nástěnná (SPE2)</t>
  </si>
  <si>
    <t>M-210</t>
  </si>
  <si>
    <t>Svorka Cu pás. 20x500x0,5mm vč. svorky</t>
  </si>
  <si>
    <t>M-211</t>
  </si>
  <si>
    <t>Svorky a oka pro pospojování</t>
  </si>
  <si>
    <t>M-212</t>
  </si>
  <si>
    <t>Uzemňovací svorka na trubky/potrubí 17,2 mm, nerez</t>
  </si>
  <si>
    <t>M-213</t>
  </si>
  <si>
    <t>Uzemňovací svorka na trubky/potrubí 21,3 mm, nerez</t>
  </si>
  <si>
    <t>M-214</t>
  </si>
  <si>
    <t>Uzemňovací svorka na trubky/potrubí 26,9 mm, nerez</t>
  </si>
  <si>
    <t>M-215</t>
  </si>
  <si>
    <t>Uzemňovací svorka na trubky/potrubí 33,7 mm, nerez</t>
  </si>
  <si>
    <t>M-216</t>
  </si>
  <si>
    <t>Uzemňovací svorka na trubky/potrubí 66,3 mm, nerez</t>
  </si>
  <si>
    <t>M-217</t>
  </si>
  <si>
    <t>Sv. na roury 3/4"-6" pro vodiče Rd 6-8/10 4-25mm2</t>
  </si>
  <si>
    <t>M-218</t>
  </si>
  <si>
    <t>Svářečské práce, svar do 50mm</t>
  </si>
  <si>
    <t>D48</t>
  </si>
  <si>
    <t>PROTIPOŽÁRNÍ MATERIÁL ODOLNOST EI45</t>
  </si>
  <si>
    <t>M-219</t>
  </si>
  <si>
    <t>Pěna cartouche 700 ml</t>
  </si>
  <si>
    <t>M-220</t>
  </si>
  <si>
    <t>Výplňová hmota průstupů, cartouche 310 ml</t>
  </si>
  <si>
    <t>M-221</t>
  </si>
  <si>
    <t>Deska minerální tl. 12mm</t>
  </si>
  <si>
    <t>M-222</t>
  </si>
  <si>
    <t>Kabel. přepážka 90</t>
  </si>
  <si>
    <t>M-223</t>
  </si>
  <si>
    <t>Kabelová certifikovaná ucpávka</t>
  </si>
  <si>
    <t>M-224</t>
  </si>
  <si>
    <t>Protipožání materiál do kabelových průstupů - výplňová hmota</t>
  </si>
  <si>
    <t>M-225</t>
  </si>
  <si>
    <t>Protipožání záklopy svítide a detektorů v podhledech ČCHÚC</t>
  </si>
  <si>
    <t>D49</t>
  </si>
  <si>
    <t>Svítidla</t>
  </si>
  <si>
    <t>D50</t>
  </si>
  <si>
    <t>SVÍTIDLA</t>
  </si>
  <si>
    <t>M-226</t>
  </si>
  <si>
    <t>Svítidlo Ozn. A1 - viz Kniha svítidel</t>
  </si>
  <si>
    <t>M-227</t>
  </si>
  <si>
    <t>Svítidlo Ozn. A3 - viz Kniha svítidel</t>
  </si>
  <si>
    <t>M-228</t>
  </si>
  <si>
    <t>Svítidlo Ozn. A4 - viz Kniha svítidel</t>
  </si>
  <si>
    <t>M-229</t>
  </si>
  <si>
    <t>Svítidlo Ozn. B1 - viz Kniha svítidel</t>
  </si>
  <si>
    <t>M-230</t>
  </si>
  <si>
    <t>Svítidlo Ozn. B2 - viz Kniha svítidel</t>
  </si>
  <si>
    <t>M-231</t>
  </si>
  <si>
    <t>Svítidlo Ozn. C1 - viz Kniha svítidel</t>
  </si>
  <si>
    <t>M-232</t>
  </si>
  <si>
    <t>Svítidlo Ozn. D1 - viz Kniha svítidel</t>
  </si>
  <si>
    <t>M-233</t>
  </si>
  <si>
    <t>Svítidlo Ozn. D2 - viz Kniha svítidel</t>
  </si>
  <si>
    <t>234</t>
  </si>
  <si>
    <t>M-234</t>
  </si>
  <si>
    <t>Svítidlo Ozn. D3 - viz Kniha svítidel</t>
  </si>
  <si>
    <t>235</t>
  </si>
  <si>
    <t>M-235</t>
  </si>
  <si>
    <t>Svítidlo Ozn. D4 - viz Kniha svítidel</t>
  </si>
  <si>
    <t>M-236</t>
  </si>
  <si>
    <t>Svítidlo Ozn. E1 - viz Kniha svítidel</t>
  </si>
  <si>
    <t>M-237</t>
  </si>
  <si>
    <t>Svítidlo Ozn. E2 - viz Kniha svítidel</t>
  </si>
  <si>
    <t>M-238</t>
  </si>
  <si>
    <t>Svítidlo Ozn. G1 - viz Kniha svítidel</t>
  </si>
  <si>
    <t>M-239</t>
  </si>
  <si>
    <t>Svítidlo Ozn. G2s - viz Kniha svítidel</t>
  </si>
  <si>
    <t>M-240</t>
  </si>
  <si>
    <t>Svítidlo Ozn. G2 - viz Kniha svítidel</t>
  </si>
  <si>
    <t>M-241</t>
  </si>
  <si>
    <t>Svítidlo Ozn. G3 - viz Kniha svítidel</t>
  </si>
  <si>
    <t>M-242</t>
  </si>
  <si>
    <t>Svítidlo Ozn. H1 - viz Kniha svítidel</t>
  </si>
  <si>
    <t>M-243</t>
  </si>
  <si>
    <t>Svítidlo Ozn. CH - viz Kniha svítidel</t>
  </si>
  <si>
    <t>M-244</t>
  </si>
  <si>
    <t>Svítidlo Ozn. N1 - viz Kniha svítidel</t>
  </si>
  <si>
    <t>M-245</t>
  </si>
  <si>
    <t>Svítidlo Ozn. N2 - viz Kniha svítidel</t>
  </si>
  <si>
    <t>M-246</t>
  </si>
  <si>
    <t>Svítidlo Ozn. N3 - viz Kniha svítidel</t>
  </si>
  <si>
    <t>M-247</t>
  </si>
  <si>
    <t>Svítidlo Ozn. N4 - viz Kniha svítidel</t>
  </si>
  <si>
    <t>M-248</t>
  </si>
  <si>
    <t>Svítidlo Ozn. N5 - viz Kniha svítidel</t>
  </si>
  <si>
    <t>M-249</t>
  </si>
  <si>
    <t>Svítidlo Piktogram EXIT</t>
  </si>
  <si>
    <t>D51</t>
  </si>
  <si>
    <t>HALOGENOVÁ ECO ŽÁROVKA, PATICE E27</t>
  </si>
  <si>
    <t>M-250</t>
  </si>
  <si>
    <t>57W, klasik</t>
  </si>
  <si>
    <t>D52</t>
  </si>
  <si>
    <t>ZÁŘIVKOVÁ TRUBICE TŘÍPÁSMOVÁ TEPLOTA CHROMATIČNOSTI 3000°K</t>
  </si>
  <si>
    <t>M-251</t>
  </si>
  <si>
    <t>Zářivková trubice T5, 24W/830,</t>
  </si>
  <si>
    <t>M-252</t>
  </si>
  <si>
    <t>Zářivková trubice T5, 28W/830</t>
  </si>
  <si>
    <t>M-253</t>
  </si>
  <si>
    <t>Zářivková trubice T5, 35W/830</t>
  </si>
  <si>
    <t>M-254</t>
  </si>
  <si>
    <t>Zářivková trubice T5, 39W/830</t>
  </si>
  <si>
    <t>M-255</t>
  </si>
  <si>
    <t>Zářivková trubice T5, 49W/830</t>
  </si>
  <si>
    <t>M-256</t>
  </si>
  <si>
    <t>Zářivková trubice T5, 54W/830</t>
  </si>
  <si>
    <t>M-257</t>
  </si>
  <si>
    <t>Zářivková trubice T8, 18W/830</t>
  </si>
  <si>
    <t>M-258</t>
  </si>
  <si>
    <t>Zářivková trubice T8, 36W/830</t>
  </si>
  <si>
    <t>M-259</t>
  </si>
  <si>
    <t>Zářivková trubice T8, 58W/830</t>
  </si>
  <si>
    <t>D53</t>
  </si>
  <si>
    <t>Slaboproudá instalace</t>
  </si>
  <si>
    <t>D54</t>
  </si>
  <si>
    <t>Strukturovaná kabeláž a datový uzel. rozvaděč A-0Z</t>
  </si>
  <si>
    <t>SLP-001</t>
  </si>
  <si>
    <t>Rozvaděč stojan. 42U/800x600, šedý, dveře sklo</t>
  </si>
  <si>
    <t>SLP-002</t>
  </si>
  <si>
    <t>Sada koleček 2ks s brzdou a 2ks bez brzd</t>
  </si>
  <si>
    <t>SLP-003</t>
  </si>
  <si>
    <t>Ventilační jednotka 2U černá, 4 ventilátory, 19", horizontální</t>
  </si>
  <si>
    <t>SLP-004</t>
  </si>
  <si>
    <t>Rozvodný panel ACAR 5x 230V včetně vany, černý</t>
  </si>
  <si>
    <t>SLP-005</t>
  </si>
  <si>
    <t>Patch panel osaz. 24 portů UTP 1U, CAT6a s vyvazovací lištou</t>
  </si>
  <si>
    <t>SLP-006</t>
  </si>
  <si>
    <t>Vyvazovací panel 1U oboustranný plastová lišta černá</t>
  </si>
  <si>
    <t>SLP-007</t>
  </si>
  <si>
    <t>Ukládací plato 450mm 1U-4b.černé, nosnost 45kg</t>
  </si>
  <si>
    <t>SLP-008</t>
  </si>
  <si>
    <t>Vana optická 19" 1U ALU s výsuvnou policí bez čela</t>
  </si>
  <si>
    <t>SLP-009</t>
  </si>
  <si>
    <t>Čelo optické vany 1U ALU pro 24 SC simplex / E2000 / LC duplex</t>
  </si>
  <si>
    <t>SLP-010</t>
  </si>
  <si>
    <t>Hřebínek pro 6 smrštitelných ochran HS</t>
  </si>
  <si>
    <t>SLP-011</t>
  </si>
  <si>
    <t>Optická kazeta 12 svarů HS s víčkem</t>
  </si>
  <si>
    <t>SLP-012</t>
  </si>
  <si>
    <t>Pigtail 9/125 LCapc SM OS1 1,5m SXPI-LC-APC-OS1-1,5M</t>
  </si>
  <si>
    <t>SLP-013</t>
  </si>
  <si>
    <t>Příprava optického kabelu, odstranění primární a sekundární ochrany</t>
  </si>
  <si>
    <t>SLP-014</t>
  </si>
  <si>
    <t>Svaření optického vlákna</t>
  </si>
  <si>
    <t>SLP-015</t>
  </si>
  <si>
    <t>Ochrana sváru</t>
  </si>
  <si>
    <t>SLP-016</t>
  </si>
  <si>
    <t>Měření optického vlákna</t>
  </si>
  <si>
    <t>SLP-017</t>
  </si>
  <si>
    <t>Optická spojka LC, duplex, SM,</t>
  </si>
  <si>
    <t>SLP-018</t>
  </si>
  <si>
    <t>Patch kabel, 9/125 LCpc/LCpc 2m OS1 SM duplex, 2M</t>
  </si>
  <si>
    <t>SLP-019</t>
  </si>
  <si>
    <t>Patch cord 1m</t>
  </si>
  <si>
    <t>SLP-020</t>
  </si>
  <si>
    <t>Patch cord 2m</t>
  </si>
  <si>
    <t>SLP-021</t>
  </si>
  <si>
    <t>Připojení napájení 230V</t>
  </si>
  <si>
    <t>SLP-022</t>
  </si>
  <si>
    <t>Uzemnění datového rozvaděče</t>
  </si>
  <si>
    <t>kpl.</t>
  </si>
  <si>
    <t>SLP-023</t>
  </si>
  <si>
    <t>Práce v datovém rozvaděči</t>
  </si>
  <si>
    <t>D55</t>
  </si>
  <si>
    <t>Hlavní přepínač uzlu A-0Z, 2 × 10 Gb uplink</t>
  </si>
  <si>
    <t>SLP-024</t>
  </si>
  <si>
    <t>Switch 10/100/1000 48port, specifikace viz TZ, Cisco WS-C2960X-48TD-L</t>
  </si>
  <si>
    <t>D56</t>
  </si>
  <si>
    <t>Přepínač uzlu A-0Z s PoE</t>
  </si>
  <si>
    <t>SLP-025</t>
  </si>
  <si>
    <t>Switch 10/100/1000 24port PoE+ viz TZ, Cisco WS-C2960X-24PD-L</t>
  </si>
  <si>
    <t>SLP-026</t>
  </si>
  <si>
    <t>SFP-10G-LR (10G SFP+ LR modul) OEM</t>
  </si>
  <si>
    <t>SLP-027</t>
  </si>
  <si>
    <t>GLC-LH-SMD (1G SFP+ LR modul) OEM</t>
  </si>
  <si>
    <t>D57</t>
  </si>
  <si>
    <t>Datový rozvaděč, hlavní uzel A-0</t>
  </si>
  <si>
    <t>SLP-028</t>
  </si>
  <si>
    <t>Rozvaděč stojan.45U/800x800, šedý, dveře sklo</t>
  </si>
  <si>
    <t>SLP-029</t>
  </si>
  <si>
    <t>SLP-030</t>
  </si>
  <si>
    <t>SLP-031</t>
  </si>
  <si>
    <t>Vyvazovací panel 1U oboustranný</t>
  </si>
  <si>
    <t>SLP-032</t>
  </si>
  <si>
    <t>SLP-033</t>
  </si>
  <si>
    <t>SLP-034</t>
  </si>
  <si>
    <t>SLP-035</t>
  </si>
  <si>
    <t>SLP-036</t>
  </si>
  <si>
    <t>Pigtail 50/125, LCpc MM OM2 1,5m</t>
  </si>
  <si>
    <t>SLP-037</t>
  </si>
  <si>
    <t>SLP-038</t>
  </si>
  <si>
    <t>SLP-039</t>
  </si>
  <si>
    <t>SLP-040</t>
  </si>
  <si>
    <t>SLP-041</t>
  </si>
  <si>
    <t>SLP-042</t>
  </si>
  <si>
    <t>Optická spojka LC, duplex, MM</t>
  </si>
  <si>
    <t>SLP-043</t>
  </si>
  <si>
    <t>SLP-044</t>
  </si>
  <si>
    <t>SLP-045</t>
  </si>
  <si>
    <t>Patch kabel LC-LC duplex MM 50/125um 2m</t>
  </si>
  <si>
    <t>SLP-046</t>
  </si>
  <si>
    <t>SLP-047</t>
  </si>
  <si>
    <t>SLP-048</t>
  </si>
  <si>
    <t>SLP-049</t>
  </si>
  <si>
    <t>Stojan na stočené rezervy opt. kabelů</t>
  </si>
  <si>
    <t>SLP-050</t>
  </si>
  <si>
    <t>SLP-051</t>
  </si>
  <si>
    <t>SLP-052</t>
  </si>
  <si>
    <t>D58</t>
  </si>
  <si>
    <t>Horizontální rozvody</t>
  </si>
  <si>
    <t>SLP-053</t>
  </si>
  <si>
    <t>Kabel UTP drát Cat 6a, LSZH</t>
  </si>
  <si>
    <t>SLP-054</t>
  </si>
  <si>
    <t>Kabel UTP Cat 6a -  měření</t>
  </si>
  <si>
    <t>SLP-055</t>
  </si>
  <si>
    <t>Datová zásuvka na omítku,Cat6a</t>
  </si>
  <si>
    <t>SLP-056</t>
  </si>
  <si>
    <t>Datová dvojzásuvka na omítku , Cat6a</t>
  </si>
  <si>
    <t>SLP-057</t>
  </si>
  <si>
    <t>Datová dvojzásuvka pod omítku, CAt6a</t>
  </si>
  <si>
    <t>SLP-058</t>
  </si>
  <si>
    <t>Datový port - zapojení</t>
  </si>
  <si>
    <t>SLP-059</t>
  </si>
  <si>
    <t>AP-WIFI- aktivní prvek (viz TZ, Cisco Aironet AIR-2702I-E-K9)</t>
  </si>
  <si>
    <t>SLP-060</t>
  </si>
  <si>
    <t>Telefonní linka - přepojení stávajících, úprava rozvodů</t>
  </si>
  <si>
    <t>D59</t>
  </si>
  <si>
    <t>Optika přepojení  A-A, A-B, A-C, A-D a ostatních optik do A-0</t>
  </si>
  <si>
    <t>SLP-061</t>
  </si>
  <si>
    <t>SLP-062</t>
  </si>
  <si>
    <t>SLP-063</t>
  </si>
  <si>
    <t>SLP-064</t>
  </si>
  <si>
    <t>SLP-065</t>
  </si>
  <si>
    <t>SLP-066</t>
  </si>
  <si>
    <t>SLP-067</t>
  </si>
  <si>
    <t>SLP-068</t>
  </si>
  <si>
    <t>SLP-069</t>
  </si>
  <si>
    <t>SLP-070</t>
  </si>
  <si>
    <t>Switch 10/100/1000 48port    (viz TZ, Cisco Catalyst WS-C2960X-48TD-L)</t>
  </si>
  <si>
    <t>SLP-071</t>
  </si>
  <si>
    <t>SLP-072</t>
  </si>
  <si>
    <t>SLP-073</t>
  </si>
  <si>
    <t>SLP-074</t>
  </si>
  <si>
    <t>Demontáž a značení stávajících kabelů</t>
  </si>
  <si>
    <t>D60</t>
  </si>
  <si>
    <t>OCHRANA KNIHOVNÍHO FONDU</t>
  </si>
  <si>
    <t>SLP-075</t>
  </si>
  <si>
    <t>Demontáž ochranných rámů a zdroje</t>
  </si>
  <si>
    <t>SLP-076</t>
  </si>
  <si>
    <t>Detekční brána-trojanténní systém,chrom, duální s vyhodnocov. jednotkou</t>
  </si>
  <si>
    <t>SLP-077</t>
  </si>
  <si>
    <t>Montáž ochranných rámů, vyhodnocovací jednotky  a zdroje</t>
  </si>
  <si>
    <t>SLP-078</t>
  </si>
  <si>
    <t>Seřízení systému</t>
  </si>
  <si>
    <t>SLP-079</t>
  </si>
  <si>
    <t>Drobný montážní materiál, kotvy do betonu - sada pro kompletaci</t>
  </si>
  <si>
    <t>D61</t>
  </si>
  <si>
    <t>KAMEROVÝ SYSTÉM - KAMERY - dohled knihovna</t>
  </si>
  <si>
    <t>SLP-080</t>
  </si>
  <si>
    <t>Vnitřní barevná 2 Mpix IP kamera, WDR, rozlišení: 1920x1080 @ 25fps, citlivost: 0.1 Lux + IR 15m, PoE</t>
  </si>
  <si>
    <t>SLP-081</t>
  </si>
  <si>
    <t>8 kamerové NVR s PUSH video Full HD kamery v rozlišení 1080p, lze použít až 2x 4TB HDD, výstup HDMI, IP kamery se napájí z NVR (8x PoE)</t>
  </si>
  <si>
    <t>SLP-082</t>
  </si>
  <si>
    <t>HDD 2 TB pro provoz 7x24, specializovaný pro NVR (např WD purple)</t>
  </si>
  <si>
    <t>SLP-083</t>
  </si>
  <si>
    <t>Monitor LED 24", Full HD - umístění na výdejním stolu</t>
  </si>
  <si>
    <t>SLP-084</t>
  </si>
  <si>
    <t>Konfigurace KS</t>
  </si>
  <si>
    <t>SLP-085</t>
  </si>
  <si>
    <t>Drobný montážní materiál a konektory - sada pro kompletaci</t>
  </si>
  <si>
    <t>D62</t>
  </si>
  <si>
    <t>KAMEROVÝ SYSTÉM - KAMERY - DVM MZLU</t>
  </si>
  <si>
    <t>SLP-086</t>
  </si>
  <si>
    <t>Barevná k. antivandal DOME, rozlišení:1920x1080 @ 25fps,(par.viz TZ)</t>
  </si>
  <si>
    <t>SLP-087</t>
  </si>
  <si>
    <t>Profesionální LCD LED Monitor 42" (strážnice) Mendelu specifikace v TZ</t>
  </si>
  <si>
    <t>SLP-088</t>
  </si>
  <si>
    <t>Propojovací kabel HDMI - PC</t>
  </si>
  <si>
    <t>SLP-089</t>
  </si>
  <si>
    <t>Atypický držák pro uchycení monitoru do stropu (podhled)</t>
  </si>
  <si>
    <t>SLP-090</t>
  </si>
  <si>
    <t>SW pro IP kamery -  licence DVM</t>
  </si>
  <si>
    <t>350</t>
  </si>
  <si>
    <t>SLP-091</t>
  </si>
  <si>
    <t>Připojení  IP kamery/enkodéru do systému MENDELU</t>
  </si>
  <si>
    <t>SLP-092</t>
  </si>
  <si>
    <t>SLP-093</t>
  </si>
  <si>
    <t>D63</t>
  </si>
  <si>
    <t>ELEKTRONICKÁ KONTROLA VSTUPU - EKV</t>
  </si>
  <si>
    <t>SLP-094</t>
  </si>
  <si>
    <t>Datový  koncentrátor DTE –ACU30-485-002</t>
  </si>
  <si>
    <t>SLP-095</t>
  </si>
  <si>
    <t>Zálohovaný zdroj v krytu 13,8V/3A s odpojovačem</t>
  </si>
  <si>
    <t>SLP-096</t>
  </si>
  <si>
    <t>Akumulátor 12V/ 17Ah</t>
  </si>
  <si>
    <t>SLP-097</t>
  </si>
  <si>
    <t>Jednotka KEY41</t>
  </si>
  <si>
    <t>SLP-098</t>
  </si>
  <si>
    <t>Krabice K 9100 upravená</t>
  </si>
  <si>
    <t>SLP-099</t>
  </si>
  <si>
    <t>Čtečka proximity karet do systému IIS Mendelu rozhraní Wiegand (WLF3)</t>
  </si>
  <si>
    <t>SLP-100</t>
  </si>
  <si>
    <t>Atypický držák čtečky na hliníkový profil</t>
  </si>
  <si>
    <t>SLP-101</t>
  </si>
  <si>
    <t>Kování koule-klika  (součást dodávky dveří)</t>
  </si>
  <si>
    <t>SLP-102</t>
  </si>
  <si>
    <t>Skříňkový  zámek 12V=, nízkoodběrový</t>
  </si>
  <si>
    <t>SLP-103</t>
  </si>
  <si>
    <t>Napojení do stávajícího systému EKV - IIS Mendelu</t>
  </si>
  <si>
    <t>D64</t>
  </si>
  <si>
    <t>POPLACHOVÝ ZABEZPEČOVACÍ A TÍSŇOVÝ SYSTÉM -  PZTS</t>
  </si>
  <si>
    <t>SLP-104</t>
  </si>
  <si>
    <t>Kombinovaný optický a tepelný detektor 58°C, reléový výstup, samoresetovací patice, dvojbarevná programovatelná LED signalizující poplach, zaprášení a poruchu detektoru, programovatelná citlivost, dosah poloměr 6m</t>
  </si>
  <si>
    <t>SLP-105</t>
  </si>
  <si>
    <t>Systémový posilovací zdroj 2,75A v   krytu   s plošným spojem A158 a prostorem pro akumulátor 18Ah</t>
  </si>
  <si>
    <t>SLP-106</t>
  </si>
  <si>
    <t>Akumulátor 12V/17 Ah</t>
  </si>
  <si>
    <t>SLP-107</t>
  </si>
  <si>
    <t>PIR detektor s funkcí trojitého vyvážení T-EOL, antimasking, dosah 15m</t>
  </si>
  <si>
    <t>SLP-108</t>
  </si>
  <si>
    <t>4-paprsková IR závora, dosah 60 m, bez synchronizace</t>
  </si>
  <si>
    <t>SLP-109</t>
  </si>
  <si>
    <t>Programování ústředny PZTS</t>
  </si>
  <si>
    <t>SLP-110</t>
  </si>
  <si>
    <t>Demontáž stávajících detektorů a kabeláže</t>
  </si>
  <si>
    <t>SLP-111</t>
  </si>
  <si>
    <t>Demontáž RIO 109  (viz TZ)</t>
  </si>
  <si>
    <t>371</t>
  </si>
  <si>
    <t>SLP-112</t>
  </si>
  <si>
    <t>Připojení napájení 230V (kabelář vč zástrček a konektorů)</t>
  </si>
  <si>
    <t>372</t>
  </si>
  <si>
    <t>SLP-113</t>
  </si>
  <si>
    <t>Poplachová ústředna sběrnicová- 2 sběrnice, 120 sběrnicových zón, 15 sekcí, 300 uživatelských kódů, GSM/GPRS/LAN komunikátor, SW F-link, akumulátor 17 Ah</t>
  </si>
  <si>
    <t>373</t>
  </si>
  <si>
    <t>SLP-114</t>
  </si>
  <si>
    <t>SLP-115</t>
  </si>
  <si>
    <t>Modul telefonního komunikátoru</t>
  </si>
  <si>
    <t>375</t>
  </si>
  <si>
    <t>SLP-116</t>
  </si>
  <si>
    <t>Sběrnicová klávesnice s displejem a RFID čtečkou</t>
  </si>
  <si>
    <t>SLP-117</t>
  </si>
  <si>
    <t>Sběrnicová klávesnice s  RFID čtečkou</t>
  </si>
  <si>
    <t>SLP-118</t>
  </si>
  <si>
    <t>Sběrnicový kombinovaný detektor opticko-kouřový + teplotní , SMI</t>
  </si>
  <si>
    <t>SLP-119</t>
  </si>
  <si>
    <t>Sběrnicový PIR detektor pohybu s dosahem 12m</t>
  </si>
  <si>
    <t>SLP-120</t>
  </si>
  <si>
    <t>Čočka s chodbovou charakteristikou</t>
  </si>
  <si>
    <t>SLP-121</t>
  </si>
  <si>
    <t>Sběrnicový modul pro připojení drátového detektoru</t>
  </si>
  <si>
    <t>SLP-122</t>
  </si>
  <si>
    <t>Sběrnicový magnetický detektor otevření dveří nebo oken</t>
  </si>
  <si>
    <t>SLP-123</t>
  </si>
  <si>
    <t>Rozbočovač sběrnice - varianta B plošného spoje</t>
  </si>
  <si>
    <t>SLP-124</t>
  </si>
  <si>
    <t>Víceúčelová plastová montážní krabice</t>
  </si>
  <si>
    <t>SLP-125</t>
  </si>
  <si>
    <t>SLP-126</t>
  </si>
  <si>
    <t>Připojení PZTS na PCO Mendelu</t>
  </si>
  <si>
    <t>SLP-127</t>
  </si>
  <si>
    <t>Demontáž stávající ústředny, klávesnic, detektorů a kabeláže</t>
  </si>
  <si>
    <t>SLP-128</t>
  </si>
  <si>
    <t>Drobný montážní materiál a konektory sada šroubů, vrutů, podložek</t>
  </si>
  <si>
    <t>SLP-129</t>
  </si>
  <si>
    <t>Vyhledání a připojení telefonní linky</t>
  </si>
  <si>
    <t>D65</t>
  </si>
  <si>
    <t>KABELÁŽ A NOSNÉ PRVKY</t>
  </si>
  <si>
    <t>SLP-130</t>
  </si>
  <si>
    <t>Lišta vkládací 40x20</t>
  </si>
  <si>
    <t>SLP-131</t>
  </si>
  <si>
    <t>Lišta vkládací 18x13</t>
  </si>
  <si>
    <t>SLP-132</t>
  </si>
  <si>
    <t>Trubka ohebná D16 pod omítku</t>
  </si>
  <si>
    <t>SLP-133</t>
  </si>
  <si>
    <t>Trubka ohebná D20 pod omítku</t>
  </si>
  <si>
    <t>SLP-134</t>
  </si>
  <si>
    <t>Trubka ohebná D25 pod omítku</t>
  </si>
  <si>
    <t>394</t>
  </si>
  <si>
    <t>SLP-135</t>
  </si>
  <si>
    <t>Trubka ohebná D16  v podhledu</t>
  </si>
  <si>
    <t>SLP-136</t>
  </si>
  <si>
    <t>Trubka ohebná D20 v podhledu</t>
  </si>
  <si>
    <t>396</t>
  </si>
  <si>
    <t>SLP-137</t>
  </si>
  <si>
    <t>Trubka ohebná D32 do podlahy</t>
  </si>
  <si>
    <t>397</t>
  </si>
  <si>
    <t>SLP-138</t>
  </si>
  <si>
    <t>Trubka ohebná D40 do podlahy</t>
  </si>
  <si>
    <t>398</t>
  </si>
  <si>
    <t>SLP-139</t>
  </si>
  <si>
    <t>CHRÁNIČKA OPT. KABELU 50/44 pevně</t>
  </si>
  <si>
    <t>399</t>
  </si>
  <si>
    <t>SLP-140</t>
  </si>
  <si>
    <t>SPOJKA HDPE 50 šroubovací</t>
  </si>
  <si>
    <t>400</t>
  </si>
  <si>
    <t>SLP-141</t>
  </si>
  <si>
    <t>Krabice univerzální D68 pod omítku</t>
  </si>
  <si>
    <t>401</t>
  </si>
  <si>
    <t>SLP-142</t>
  </si>
  <si>
    <t>Kabel CYKY-J 3x1,5</t>
  </si>
  <si>
    <t>402</t>
  </si>
  <si>
    <t>SLP-143</t>
  </si>
  <si>
    <t>Kabel CYKY-O 2x1,5</t>
  </si>
  <si>
    <t>403</t>
  </si>
  <si>
    <t>SLP-144</t>
  </si>
  <si>
    <t>Kabel 6x0,22</t>
  </si>
  <si>
    <t>404</t>
  </si>
  <si>
    <t>SLP-145</t>
  </si>
  <si>
    <t>Kabel 2x0,5+4x0,22</t>
  </si>
  <si>
    <t>405</t>
  </si>
  <si>
    <t>SLP-146</t>
  </si>
  <si>
    <t>Kabel SYKFY 3x2x0,5</t>
  </si>
  <si>
    <t>406</t>
  </si>
  <si>
    <t>SLP-147</t>
  </si>
  <si>
    <t>Kabel repro 2x2,5 průhledná izolace</t>
  </si>
  <si>
    <t>407</t>
  </si>
  <si>
    <t>SLP-148</t>
  </si>
  <si>
    <t>Kabel dvoulinka 2x1,5 CR</t>
  </si>
  <si>
    <t>408</t>
  </si>
  <si>
    <t>SLP-149</t>
  </si>
  <si>
    <t>Kabel FTP Cat 6a</t>
  </si>
  <si>
    <t>409</t>
  </si>
  <si>
    <t>SLP-150</t>
  </si>
  <si>
    <t>Patch kabel Cat 6a RJ45/RJ45, 0,5m</t>
  </si>
  <si>
    <t>410</t>
  </si>
  <si>
    <t>SLP-151</t>
  </si>
  <si>
    <t>Patch kabel Cat 6a RJ45/RJ45, 2,0m</t>
  </si>
  <si>
    <t>411</t>
  </si>
  <si>
    <t>SLP-152</t>
  </si>
  <si>
    <t>Kabel audio s konektory , Jack 3,5mm M/M 15m</t>
  </si>
  <si>
    <t>412</t>
  </si>
  <si>
    <t>SLP-153</t>
  </si>
  <si>
    <t>Kabel audio s konektory , Jack 3,5mm M/M 3m</t>
  </si>
  <si>
    <t>413</t>
  </si>
  <si>
    <t>SLP-154</t>
  </si>
  <si>
    <t>Kabel audio s konektory , Jack 3,5mm M/M 0,5m</t>
  </si>
  <si>
    <t>414</t>
  </si>
  <si>
    <t>SLP-155</t>
  </si>
  <si>
    <t>Optický kabel SM 48vl.pro zatažení, všeobecné použití</t>
  </si>
  <si>
    <t>415</t>
  </si>
  <si>
    <t>SLP-156</t>
  </si>
  <si>
    <t>Kabel HDMI 15m vč. konektorů</t>
  </si>
  <si>
    <t>416</t>
  </si>
  <si>
    <t>SLP-157</t>
  </si>
  <si>
    <t>Kabel HDMI 8m vč. konektorů</t>
  </si>
  <si>
    <t>417</t>
  </si>
  <si>
    <t>SLP-158</t>
  </si>
  <si>
    <t>Kabel HDMI 5m vč. konektorů</t>
  </si>
  <si>
    <t>418</t>
  </si>
  <si>
    <t>SLP-159</t>
  </si>
  <si>
    <t>Kabel HDMI 3m vč. konektorů</t>
  </si>
  <si>
    <t>419</t>
  </si>
  <si>
    <t>SLP-160</t>
  </si>
  <si>
    <t>Kabel HDMI 0,5m vč. konektorů</t>
  </si>
  <si>
    <t>D66</t>
  </si>
  <si>
    <t>PŘEPOJENÍ A PŘELOŽENÍ STÁV. OPTICKÝCH TRAS DO UZLU A-0</t>
  </si>
  <si>
    <t>420</t>
  </si>
  <si>
    <t>SLP-161</t>
  </si>
  <si>
    <t>Vyhledání stáv. tras funkční kabeláže (14x do 48vl.)</t>
  </si>
  <si>
    <t>421</t>
  </si>
  <si>
    <t>SLP-162</t>
  </si>
  <si>
    <t>Vytažení a zkrácení funkční kabeláže, zatažení  do žlabů a tr. pod omítku</t>
  </si>
  <si>
    <t>422</t>
  </si>
  <si>
    <t>SLP-163</t>
  </si>
  <si>
    <t>Úprava funkční kabelážev místě ukončení</t>
  </si>
  <si>
    <t>D67</t>
  </si>
  <si>
    <t>PŘEPOJENÍ A PŘELOŽENÍ STÁV. METALICKÝCH TRAS</t>
  </si>
  <si>
    <t>423</t>
  </si>
  <si>
    <t>SLP-164</t>
  </si>
  <si>
    <t>Vyhledání stáv. tras funkční a nefunkční kabeláže</t>
  </si>
  <si>
    <t>424</t>
  </si>
  <si>
    <t>SLP-165</t>
  </si>
  <si>
    <t>Vytažení a demontáž nefunkční kabeláže</t>
  </si>
  <si>
    <t>425</t>
  </si>
  <si>
    <t>SLP-166</t>
  </si>
  <si>
    <t>Přepojení funkční metalické kabeláže do připravených tras, zatažení</t>
  </si>
  <si>
    <t>426</t>
  </si>
  <si>
    <t>SLP-167</t>
  </si>
  <si>
    <t>Přeložky funkční metalické kabeláže v prostoru šachty za obložení</t>
  </si>
  <si>
    <t>427</t>
  </si>
  <si>
    <t>SLP-168</t>
  </si>
  <si>
    <t>Demontáž nosných prvků po kabeláži (výtah. šachta a chodby 1.-5. NP</t>
  </si>
  <si>
    <t>D68</t>
  </si>
  <si>
    <t>PROTIPOŽÁRNÍ OPATŘENÍ</t>
  </si>
  <si>
    <t>428</t>
  </si>
  <si>
    <t>SLP-169</t>
  </si>
  <si>
    <t>Požární utěsnění EI45, průrazů pro samostatné trasy slabopr.</t>
  </si>
  <si>
    <t>D69</t>
  </si>
  <si>
    <t>HODINOVE ZÚČTOVACÍ SAZBY</t>
  </si>
  <si>
    <t>429</t>
  </si>
  <si>
    <t>SLP-170</t>
  </si>
  <si>
    <t>Napojení na stávající zařízeni EZS</t>
  </si>
  <si>
    <t>430</t>
  </si>
  <si>
    <t>SLP-171</t>
  </si>
  <si>
    <t>Napojení na stávající zařízeni EKV</t>
  </si>
  <si>
    <t>SLP-172</t>
  </si>
  <si>
    <t>Příprava ke komplexní zkoušce</t>
  </si>
  <si>
    <t>432</t>
  </si>
  <si>
    <t>SLP-173</t>
  </si>
  <si>
    <t>Zabezpečeni pracoviště</t>
  </si>
  <si>
    <t>433</t>
  </si>
  <si>
    <t>SLP-174</t>
  </si>
  <si>
    <t>Zednická - zednické a malířské zapravení vč. materiálu do 50m2</t>
  </si>
  <si>
    <t>D70</t>
  </si>
  <si>
    <t>HOD. ZÚČTOVACÍ SAZBY HLAVA XI</t>
  </si>
  <si>
    <t>434</t>
  </si>
  <si>
    <t>SLP-175</t>
  </si>
  <si>
    <t>Kompl.zkouš., vých.rev.,zkuš.pr.</t>
  </si>
  <si>
    <t>435</t>
  </si>
  <si>
    <t>SLP-176</t>
  </si>
  <si>
    <t>Výchozí revize</t>
  </si>
  <si>
    <t>436</t>
  </si>
  <si>
    <t>SLP-177</t>
  </si>
  <si>
    <t>Vyhot. zprávy o vých.revizi</t>
  </si>
  <si>
    <t>437</t>
  </si>
  <si>
    <t>SLP-178</t>
  </si>
  <si>
    <t>Zkušební provoz</t>
  </si>
  <si>
    <t>438</t>
  </si>
  <si>
    <t>SLP-179</t>
  </si>
  <si>
    <t>Uvedení do provozu</t>
  </si>
  <si>
    <t>D71</t>
  </si>
  <si>
    <t>VYPRACOVÁNÍ PROJEKTU A PD SKUTEČNÉHO PROVEDENÍ</t>
  </si>
  <si>
    <t>439</t>
  </si>
  <si>
    <t>SLP-180</t>
  </si>
  <si>
    <t>2x tisk podoba a 1x digitál (á 470,-/h) SLABOPROUD</t>
  </si>
  <si>
    <t>D72</t>
  </si>
  <si>
    <t>ZAŠKOLENÍ A INSTRUKTÁŽ OSOBY UŽIVATELE NA ZAŘÍZENÍ</t>
  </si>
  <si>
    <t>440</t>
  </si>
  <si>
    <t>SLP-181</t>
  </si>
  <si>
    <t>El.zabezpeč. signal.(ústředna)</t>
  </si>
  <si>
    <t>441</t>
  </si>
  <si>
    <t>SLP-182</t>
  </si>
  <si>
    <t>Kamerový systém</t>
  </si>
  <si>
    <t>D73</t>
  </si>
  <si>
    <t>Demontáže, hodinová sazba, ostatní</t>
  </si>
  <si>
    <t>D74</t>
  </si>
  <si>
    <t>DEMONTÁŽE</t>
  </si>
  <si>
    <t>442</t>
  </si>
  <si>
    <t>SLP-183</t>
  </si>
  <si>
    <t>stáv. ventilátorů , vývodů v rozvaděčích</t>
  </si>
  <si>
    <t>443</t>
  </si>
  <si>
    <t>SLP-184</t>
  </si>
  <si>
    <t>úprava stáv. kabeláže přepojovaných okruhů v rozv.</t>
  </si>
  <si>
    <t>444</t>
  </si>
  <si>
    <t>SLP-185</t>
  </si>
  <si>
    <t>úprava stáv. kabeláže přepojovaných okruhů v 1. - 5.NP, viz v.č. E5</t>
  </si>
  <si>
    <t>445</t>
  </si>
  <si>
    <t>SLP-186</t>
  </si>
  <si>
    <t>likvidace el. zařízení (kabely, TV rozv., skříně, nosné prvky, technologii, ...)</t>
  </si>
  <si>
    <t>446</t>
  </si>
  <si>
    <t>SLP-187</t>
  </si>
  <si>
    <t>ekologiská likvidace - odvoz do ekodvora do 30km</t>
  </si>
  <si>
    <t>447</t>
  </si>
  <si>
    <t>SLP-188</t>
  </si>
  <si>
    <t>stáv. svítidel, přístrojů, kabelů ze zdi, ...</t>
  </si>
  <si>
    <t>448</t>
  </si>
  <si>
    <t>SLP-189</t>
  </si>
  <si>
    <t>ekologiská likvidace svítidel vč. zdrojů</t>
  </si>
  <si>
    <t>449</t>
  </si>
  <si>
    <t>SLP-190</t>
  </si>
  <si>
    <t>koaxiálních a datových kabelů TV oktuhů</t>
  </si>
  <si>
    <t>450</t>
  </si>
  <si>
    <t>SLP-191</t>
  </si>
  <si>
    <t>roštů vč. krytů, nosných prvků po demont. kabelech</t>
  </si>
  <si>
    <t>D75</t>
  </si>
  <si>
    <t>ODPOJENÍ A ZAPOJENÍ SLABOPROUDÝCH PRVKŮ PŘI UKLÁDÁNÍ</t>
  </si>
  <si>
    <t>451</t>
  </si>
  <si>
    <t>SLP-192</t>
  </si>
  <si>
    <t>kabeláže pod omítku (kamera, prvek EZS, prvek IT, ...)</t>
  </si>
  <si>
    <t>D76</t>
  </si>
  <si>
    <t>PRÁCE NA EL. INSTALACÍCH MIMO CENÍKOVÉ POLOŽKY</t>
  </si>
  <si>
    <t>452</t>
  </si>
  <si>
    <t>SLP-193</t>
  </si>
  <si>
    <t>Uprava el. instalace dle uživatele, materiál, místnost</t>
  </si>
  <si>
    <t>D77</t>
  </si>
  <si>
    <t>UTĚSŇOVACÍ HMOTY, IZOLAČNÍ MATERIÁLY</t>
  </si>
  <si>
    <t>453</t>
  </si>
  <si>
    <t>SLP-194</t>
  </si>
  <si>
    <t>Silikonový tmel, kartuš 330ml</t>
  </si>
  <si>
    <t>454</t>
  </si>
  <si>
    <t>SLP-195</t>
  </si>
  <si>
    <t>Silikonový tmel, kartuš 330ml venkovní, UV odolný</t>
  </si>
  <si>
    <t>455</t>
  </si>
  <si>
    <t>SLP-196</t>
  </si>
  <si>
    <t>Sádra štukatérská bílá</t>
  </si>
  <si>
    <t>456</t>
  </si>
  <si>
    <t>SLP-197</t>
  </si>
  <si>
    <t>Izol.hadice smrštitelná</t>
  </si>
  <si>
    <t>D78</t>
  </si>
  <si>
    <t>DEMONTÁŽ A OPĚTOVNÁ MONTÁŽ KAZET PODHLEDŮ</t>
  </si>
  <si>
    <t>457</t>
  </si>
  <si>
    <t>SLP-198</t>
  </si>
  <si>
    <t>Standardní kazety SDK 600x600</t>
  </si>
  <si>
    <t>458</t>
  </si>
  <si>
    <t>SLP-199</t>
  </si>
  <si>
    <t>Náhradní kazeta SDK 600x600, položení</t>
  </si>
  <si>
    <t>D79</t>
  </si>
  <si>
    <t>HODINOVE ZUCTOVACI SAZBY</t>
  </si>
  <si>
    <t>459</t>
  </si>
  <si>
    <t>SLP-200</t>
  </si>
  <si>
    <t>Úprava zapojení nouzového osvětlení v RH</t>
  </si>
  <si>
    <t>460</t>
  </si>
  <si>
    <t>SLP-201</t>
  </si>
  <si>
    <t>Příprava ke komplexni zkoušce</t>
  </si>
  <si>
    <t>461</t>
  </si>
  <si>
    <t>SLP-202</t>
  </si>
  <si>
    <t>Zabezpeceni pracoviste</t>
  </si>
  <si>
    <t>462</t>
  </si>
  <si>
    <t>SLP-203</t>
  </si>
  <si>
    <t>Zmapování stáv. zapojení funkčních okruhů, popis</t>
  </si>
  <si>
    <t>D80</t>
  </si>
  <si>
    <t>KOORDINAČNÍ PRÁCE</t>
  </si>
  <si>
    <t>463</t>
  </si>
  <si>
    <t>SLP-204</t>
  </si>
  <si>
    <t>s uživatelem v místnostech s instalací</t>
  </si>
  <si>
    <t>464</t>
  </si>
  <si>
    <t>SLP-205</t>
  </si>
  <si>
    <t>s ostatními profesemi</t>
  </si>
  <si>
    <t>465</t>
  </si>
  <si>
    <t>SLP-206</t>
  </si>
  <si>
    <t>Napojeni na stavajici zarizeni</t>
  </si>
  <si>
    <t>466</t>
  </si>
  <si>
    <t>SLP-207</t>
  </si>
  <si>
    <t>Montáž mimo ceníkové položky</t>
  </si>
  <si>
    <t>D81</t>
  </si>
  <si>
    <t>VYPRACOVÁNÍ PROJEKTU A PD SKUTEČNÉHO</t>
  </si>
  <si>
    <t>D82</t>
  </si>
  <si>
    <t>provedení, 2x tisk podoba a 1x digitál dle zaměř.</t>
  </si>
  <si>
    <t>467</t>
  </si>
  <si>
    <t>SLP-208</t>
  </si>
  <si>
    <t>při provádění prací a změn během stavby (á 470,-/h) SILNOPROUD</t>
  </si>
  <si>
    <t>D83</t>
  </si>
  <si>
    <t>PROVEDENI REVIZNICH ZKOUSEK</t>
  </si>
  <si>
    <t>468</t>
  </si>
  <si>
    <t>Pol1</t>
  </si>
  <si>
    <t>Revizni technik silnoproud</t>
  </si>
  <si>
    <t>D84</t>
  </si>
  <si>
    <t>Zednická výpomoc</t>
  </si>
  <si>
    <t>D85</t>
  </si>
  <si>
    <t>OCHRANA PROTI PRACHU</t>
  </si>
  <si>
    <t>OST-01</t>
  </si>
  <si>
    <t>zakrývací fólie</t>
  </si>
  <si>
    <t>D86</t>
  </si>
  <si>
    <t>ZEDNICKÁ VÝPOMOC</t>
  </si>
  <si>
    <t>470</t>
  </si>
  <si>
    <t>OST-02</t>
  </si>
  <si>
    <t>pro elektromontáže</t>
  </si>
  <si>
    <t>D87</t>
  </si>
  <si>
    <t>VRTÁNÍ DIAMANT. KORUNKOU KAPES VE ZDIVU</t>
  </si>
  <si>
    <t>471</t>
  </si>
  <si>
    <t>OST-03</t>
  </si>
  <si>
    <t>na krabice D68 s odsáváním prachu</t>
  </si>
  <si>
    <t>D88</t>
  </si>
  <si>
    <t>VYSEKANI KAPES VE ZDIVU</t>
  </si>
  <si>
    <t>472</t>
  </si>
  <si>
    <t>OST-04</t>
  </si>
  <si>
    <t>do 30 dm2</t>
  </si>
  <si>
    <t>D89</t>
  </si>
  <si>
    <t>BOURACÍ PRÁCE, ZAPRAVENÍ</t>
  </si>
  <si>
    <t>473</t>
  </si>
  <si>
    <t>OST-05</t>
  </si>
  <si>
    <t>vývody z rozvaděčů (stoupaček, podhledů, ...), otvor do 500x100</t>
  </si>
  <si>
    <t>D90</t>
  </si>
  <si>
    <t>VYSEKANI RYH VE ZDIVU CIHELNEM</t>
  </si>
  <si>
    <t>474</t>
  </si>
  <si>
    <t>OST-06</t>
  </si>
  <si>
    <t>Drážka v cihelné stěně do 50x50</t>
  </si>
  <si>
    <t>475</t>
  </si>
  <si>
    <t>OST-07</t>
  </si>
  <si>
    <t>Drážka v cihelné stěně do 30x50</t>
  </si>
  <si>
    <t>476</t>
  </si>
  <si>
    <t>OST-08</t>
  </si>
  <si>
    <t>Drážka v cihelné stěně do 30x30</t>
  </si>
  <si>
    <t>477</t>
  </si>
  <si>
    <t>OST-09</t>
  </si>
  <si>
    <t>Drážka v betonové stěně do 30x30</t>
  </si>
  <si>
    <t>478</t>
  </si>
  <si>
    <t>OST-10</t>
  </si>
  <si>
    <t>Průraz cihelné zdivo do 80mm, délka  do 1000mm</t>
  </si>
  <si>
    <t>479</t>
  </si>
  <si>
    <t>OST-11</t>
  </si>
  <si>
    <t>Průraz cihelné zdivo do 40mm, délka  do 1400mm</t>
  </si>
  <si>
    <t>480</t>
  </si>
  <si>
    <t>OST-12</t>
  </si>
  <si>
    <t>Průraz cihelné zdivo 150x100, délka  do 1000mm</t>
  </si>
  <si>
    <t>481</t>
  </si>
  <si>
    <t>OST-13</t>
  </si>
  <si>
    <t>Průraz cihelné zdivo 200x100, délka  do 1000mm</t>
  </si>
  <si>
    <t>482</t>
  </si>
  <si>
    <t>OST-14</t>
  </si>
  <si>
    <t>Průraz cihelné zdivo 250x100, délka  do 500mm</t>
  </si>
  <si>
    <t>D91</t>
  </si>
  <si>
    <t>ZAPRAVENÍ DRÁŽEK, PRŮSTUPŮ A NIK</t>
  </si>
  <si>
    <t>483</t>
  </si>
  <si>
    <t>OST-15</t>
  </si>
  <si>
    <t>Malta fajnová</t>
  </si>
  <si>
    <t>484</t>
  </si>
  <si>
    <t>OST-16</t>
  </si>
  <si>
    <t>Zapravení drážek, úklid</t>
  </si>
  <si>
    <t>D92</t>
  </si>
  <si>
    <t>ČIŠTĚNÍ BUDOV ZAMETÁNÍM</t>
  </si>
  <si>
    <t>485</t>
  </si>
  <si>
    <t>OST-17</t>
  </si>
  <si>
    <t>Suchý a mokrý proces vč. oken</t>
  </si>
  <si>
    <t>D93</t>
  </si>
  <si>
    <t>PŘESUN SUTI A VYBOURANÉHO MAT.</t>
  </si>
  <si>
    <t>486</t>
  </si>
  <si>
    <t>OST-18</t>
  </si>
  <si>
    <t>do kontejneru</t>
  </si>
  <si>
    <t>D94</t>
  </si>
  <si>
    <t>DOPRAVA NA SKLÁDKU DO 30m</t>
  </si>
  <si>
    <t>487</t>
  </si>
  <si>
    <t>OST-19</t>
  </si>
  <si>
    <t>Do 30km, poplatek, uložení</t>
  </si>
  <si>
    <t>MaR - Měření a regulace</t>
  </si>
  <si>
    <t>Výkazy výměr (též Soupis prací a dodávek včetně nabídkového ocenění):
Výkaz výměr je zpracován v souladu se zák. č.137/2006 Sb. (§44, odst. (4), písm. b).
Při vyplňování výkazu výměr je nutné respektovat dále uvedené pokyny:
1) Při zpracování nabídky je nutné využít všech částí (dílů) projektu pro provádění stavby (zák. č. 137/2006 Sb., §44, odst. (4), písm. a), tj. technické zprávy, seznamu pozic, všech výkresů, tabulek a specifikací materiálů.
2) Součástí nabídkové ceny musí být veškeré náklady, aby cena byla konečná a zahrnovala celou dodávku a montáž.
3) Každá uchazečem vyplněná položka musí obsahovat veškeré technicky a logicky dovoditelné součásti dodávky a montáže (včetně údajů o podmínkách a úhradě licencí potřebných SW).
4) Dodávky a montáže uvedené v nabídce musí být, včetně veškerého souvisejícího doplňkového, podružného a montážního materiálu tak, aby celé zařízení bylo funkční a splňovalo všechny předpisy, které se na ně vztahují.
5) Označení výrobků konkrétním výrobcem v projektu pro provádění stavby vyjadřuje standard požadované kvality (zák.č. 137/2006Sb, §44, odst. 9).
Pokud uchazeč nabídne produkt od jiného výrobce je povinen dodržet standard a zároveň přejímá odpovědnost za správnost náhrady - splnění všech
parametrů a koordinaci se všemi navazujícími profesemi, eventuální nutnost úpravy projektu pro provádění stavby půjde k tíží uchazeče (vybraného dodavatele).
6) Všechny položky jsou uvedeny bez DPH dle platné legislativy !!!. 
7) Uvedené jednotkové a celkové ceny jsou ceny včetně montáže.
8) Pro zpracování cenové nabídky je třeba prostudovat také technickou zprávu a výkresovou dokumentaci.</t>
  </si>
  <si>
    <t xml:space="preserve">    A - Periferie</t>
  </si>
  <si>
    <t xml:space="preserve">      D1 - Zařízení č. 1 - Větrání knihovny UVIS</t>
  </si>
  <si>
    <t xml:space="preserve">    B - Řídící systém (součástí rozváděče R01.10)</t>
  </si>
  <si>
    <t xml:space="preserve">    C - Rozváděče, rozvodnice a jiné skříně</t>
  </si>
  <si>
    <t xml:space="preserve">      Rozváděč R01.10 - Rozváděč R01.10</t>
  </si>
  <si>
    <t xml:space="preserve">    D - Elektroinstalační materiál</t>
  </si>
  <si>
    <t xml:space="preserve">      D2 - Kabelové vodiče</t>
  </si>
  <si>
    <t xml:space="preserve">        D3 - Nosný kabelový materiál</t>
  </si>
  <si>
    <t xml:space="preserve">        D4 - Ostatní elektroinstalační materiál</t>
  </si>
  <si>
    <t xml:space="preserve">      D5 - Zprovozňování</t>
  </si>
  <si>
    <t xml:space="preserve">        D6 - Dokumentace</t>
  </si>
  <si>
    <t>A</t>
  </si>
  <si>
    <t>Periferie</t>
  </si>
  <si>
    <t>Zařízení č. 1 - Větrání knihovny UVIS</t>
  </si>
  <si>
    <t>1BT1</t>
  </si>
  <si>
    <t>Snímač venkovní teploty, NTC20k, rozsah -40 až 60 °C, IP30</t>
  </si>
  <si>
    <t>1BT2, -7</t>
  </si>
  <si>
    <t>Snímač teploty NTC20k, průměrovací, rozsah -30°...70°C, délka 3m</t>
  </si>
  <si>
    <t>1BT3, -13</t>
  </si>
  <si>
    <t>Snímač teploty NTC20k, příložný, rozsah 0°...110°C, IP30</t>
  </si>
  <si>
    <t>1BT4, -6</t>
  </si>
  <si>
    <t>Snímač teploty NTC20k, kanálový, rozsah -40°...80°C, délka 280mm, IP54</t>
  </si>
  <si>
    <t>1BT5_</t>
  </si>
  <si>
    <t>Snímač teploty NTC20k, prostorový, rozsah 10°...30°C, IP30</t>
  </si>
  <si>
    <t>1SP1÷4</t>
  </si>
  <si>
    <t>Spínač tlakové diference (manostat), rozsah 20..200Pa, IP54, včetně přípojné sady</t>
  </si>
  <si>
    <t>1ST1</t>
  </si>
  <si>
    <t>Termostat protimrazové ochrany, rozsah -10°...+12°C, kapilára 6 m, IP65, autoreset, , včetně 6ks úchytů kapiláry</t>
  </si>
  <si>
    <t>1M4</t>
  </si>
  <si>
    <t>Třícestný regulační ventil DN_, Kvs _, PN16, pro vodu, vnější závit, včetně montážního šroubení a dalšího potřebného montážního materiálu</t>
  </si>
  <si>
    <t>1M4.1</t>
  </si>
  <si>
    <t>El. pohon regulačního ventilu, síla 200N, zdvih 8mm, napájení 24Vac, ovládání 0..10Vdc nebo 4..20mA, chod 60s, IP54</t>
  </si>
  <si>
    <t>1M5, -6</t>
  </si>
  <si>
    <t>Servopohon VZT klapky, 10Nm, napájení 24Vac/dc, ovládání O/Z, havarijní pružina, chod 45s/20s, IP54, mechanický indikátor polohy, ruční ovládání</t>
  </si>
  <si>
    <t>1SQ1</t>
  </si>
  <si>
    <t>Detektor kouře ve VZT potrubí, nap. 24Vac, 1P kontakt max. 2A</t>
  </si>
  <si>
    <t>B</t>
  </si>
  <si>
    <t>Řídící systém (součástí rozváděče R01.10)</t>
  </si>
  <si>
    <t>1N1</t>
  </si>
  <si>
    <t>DDC regulátor s uživatelským panelem pro max. 22 I/O (8AI 0-10V nebo NTC20K, 4DI, 4AO 0-10V, 6DO), napájení 24 Vac, , včetně aplikačního modulu s komunikací C-bus a LON</t>
  </si>
  <si>
    <t>1XN1</t>
  </si>
  <si>
    <t>Blok A svorkovnice Phoenix, 22 svorek, , včetně plochého kabelu délky 2,5m</t>
  </si>
  <si>
    <t>1XN2</t>
  </si>
  <si>
    <t>Blok B svorkovnice Phoenix, 34 svorek, , včetně plochého kabelu délky 2,5m</t>
  </si>
  <si>
    <t>(B.1)</t>
  </si>
  <si>
    <t>Montážní sada pro montáž DDC regulátoru do dveří (těsnění, svorky)</t>
  </si>
  <si>
    <t>1N2</t>
  </si>
  <si>
    <t>Modul Smart DIO, napájení 24 Vac, pevná svorkovnice, 4DI, 4DO, 4AI / 0-10V nebo 4xNTC20K, 2AO /2x 0-10V</t>
  </si>
  <si>
    <t>1N3</t>
  </si>
  <si>
    <t>Digitální vstupní modul (12 DI), napájení 24 Vac, na DIN lištu, Watchdog, LON,, včetně patřičného svorkovnicového modulu vč. modulové propojky a popisovacího štítku</t>
  </si>
  <si>
    <t>(B.2)</t>
  </si>
  <si>
    <t>FTT/LPT impedanční zakončovací modul s vyjímatelnou svorkovnicí pro napojení PC s vývojovým prostředím pro LonWorks aplikace</t>
  </si>
  <si>
    <t>(B.3)</t>
  </si>
  <si>
    <t>Aplikační program DDC podstanice XL50</t>
  </si>
  <si>
    <t>bod</t>
  </si>
  <si>
    <t>(B.4)</t>
  </si>
  <si>
    <t>Zprovoznění, zaregulování, komplexní zkoušky, zaškolení, doprava, apod.</t>
  </si>
  <si>
    <t>C</t>
  </si>
  <si>
    <t>Rozváděče, rozvodnice a jiné skříně</t>
  </si>
  <si>
    <t>Rozváděč R01.10</t>
  </si>
  <si>
    <t>C1</t>
  </si>
  <si>
    <t>Skříňový oceloplechový rozváděč 800x2000x400mm, IP66, jednokřídlý, včetně montážního panelu, soklu 100mm, vnitřního osvětlení s dveřním kontaktem a kapsy na dok.</t>
  </si>
  <si>
    <t>C2</t>
  </si>
  <si>
    <t>Elektrovýzbroj rozváděče (jističe, motorové spínače, stykače, napájecí zdroj(e), pomocná relé, přepěť. ochrana D, signálky a ovládací prvky na dveře, řadové svorky, vývodky, propojovací vodiče CYA a hřebeny, atp.)</t>
  </si>
  <si>
    <t>C3</t>
  </si>
  <si>
    <t>Řídící systém vyspecifikován výše – viz oddíl „B“</t>
  </si>
  <si>
    <t>Elektroinstalační materiál</t>
  </si>
  <si>
    <t>Kabelové vodiče</t>
  </si>
  <si>
    <t>Kabelový vodič 2-žilový, drát, průřez 1,5mm2</t>
  </si>
  <si>
    <t>Poznámka k položce:
CYKY-J 2x1,5</t>
  </si>
  <si>
    <t>Kabelový vodič 3-žilový, drát, průřez 1,5mm2</t>
  </si>
  <si>
    <t>Poznámka k položce:
CYKY-J 3x1,5</t>
  </si>
  <si>
    <t>Kabelový vodič 3-žilový, drát, průřez 2,5mm2</t>
  </si>
  <si>
    <t>Poznámka k položce:
CYKY-J 3x2,5</t>
  </si>
  <si>
    <t>Kabelový vodič 5-žilový, drát, průřez 1,5mm2</t>
  </si>
  <si>
    <t>Poznámka k položce:
CYKY-J 5x1,5</t>
  </si>
  <si>
    <t>Kabelový vodič 5-žilový, drát, průřez 2,5mm2</t>
  </si>
  <si>
    <t>Poznámka k položce:
CYKY-J 5x2,5</t>
  </si>
  <si>
    <t>Kabelový vodič 3-žilový, drát, průřez 1,5mm2, BEZHLAOG.</t>
  </si>
  <si>
    <t>Poznámka k položce:
1-CHKE-R 3Jx1,5</t>
  </si>
  <si>
    <t>Kabelový vodič 2-žilový, drát, stíněný, průřez 1mm2</t>
  </si>
  <si>
    <t>Poznámka k položce:
JYTY-O 2x1</t>
  </si>
  <si>
    <t>Kabelový vodič 4-žilový, drát, stíněný, průřez 1mm2</t>
  </si>
  <si>
    <t>Poznámka k položce:
JYTY-O 4x1</t>
  </si>
  <si>
    <t>Kabelový vodič 7-žilový, drát, stíněný, průřez 1mm2</t>
  </si>
  <si>
    <t>Poznámka k položce:
JYTY-O 7x1</t>
  </si>
  <si>
    <t>Kabelový vodič 1x 2-párový, drát, stíněný, průřez 0,8mm2, BEZHLAOG.</t>
  </si>
  <si>
    <t>Poznámka k položce:
J-H(st)H 1x2x0,8</t>
  </si>
  <si>
    <t>Kabelový vodič 2x 2-párový, drát, stíněný, průřez 0,8mm2, BEZHLAOG.</t>
  </si>
  <si>
    <t>Poznámka k položce:
J-H(st)H 2x2x0,8</t>
  </si>
  <si>
    <t>Vodič 1-žilový, lanko, průřez 6mm2, ZŽ</t>
  </si>
  <si>
    <t>Poznámka k položce:
CYA 6 zž</t>
  </si>
  <si>
    <t>Vodič 1-žilový, lanko, průřez 10mm2, ZŽ</t>
  </si>
  <si>
    <t>Poznámka k položce:
CYA 10 zž</t>
  </si>
  <si>
    <t>Nosný kabelový materiál</t>
  </si>
  <si>
    <t>Ocelodrátěný kanál vel. 50x50mm, vč. spojek, spojovacího a nosného materiálu</t>
  </si>
  <si>
    <t>Ocelodrátěný kanál vel. 100x50mm, vč. plného víka s úpínkami, spojek, spojovacího a nosného materiálu</t>
  </si>
  <si>
    <t>Ocelodrátěný kanál vel. 250x50mm, vč. plného víka s úpínkami, spojek, spojovacího a nosného materiálu</t>
  </si>
  <si>
    <t>Oceloplechový kanál 125x50mm, neděrovaný, včetně víka, sponek, spojek se šrouby a nosné konzoly</t>
  </si>
  <si>
    <t>Plastová trubka tuhá, vnější průměr 16mm, odolnost 320N/5cm, sv. šedá RAL 7035</t>
  </si>
  <si>
    <t>Plastová trubka ohebná, vnitřní průměr 16mm, odolnost 320N/5cm, sv. šedá RAL 7035</t>
  </si>
  <si>
    <t>Plastová trubka, ohebná, vnitřní průměr 20mm, UV stabilní, vyšší mech. odolnost</t>
  </si>
  <si>
    <t>Montážní materiál pro plastové trubky (spojky, příchytky, vývodky, apod.)</t>
  </si>
  <si>
    <t>Ostatní elektroinstalační materiál</t>
  </si>
  <si>
    <t>Ostatní drobný montážní materiál (montážni a instalační krabice, hmoždinky, vruty, tmely, sádra, apod.)</t>
  </si>
  <si>
    <t>Ekvipotenciálová svorkovnice s krytem</t>
  </si>
  <si>
    <t>Zprovozňování</t>
  </si>
  <si>
    <t>Funkční kontrola</t>
  </si>
  <si>
    <t>Zaškolení obsluhy a/nebo údržby provozovatele</t>
  </si>
  <si>
    <t>Výchozí el. revize zařízení MaR</t>
  </si>
  <si>
    <t>Měření el. proudů jednotlivých zařízení</t>
  </si>
  <si>
    <t>99.6</t>
  </si>
  <si>
    <t>Dokumentace</t>
  </si>
  <si>
    <t>99.7</t>
  </si>
  <si>
    <t>Dokumentace výrobní, dílenská</t>
  </si>
  <si>
    <t>99.8</t>
  </si>
  <si>
    <t>Poznámka k položce:
(tištěná 3 paré + CD)</t>
  </si>
  <si>
    <t>99.9</t>
  </si>
  <si>
    <t>Poznámka k položce:
- návod k obsluze - generální a jednotlivých přístrojů,  - protokol o zaškolení,  - protokol o uvedení zařízení do provozu,  - protokol o předání zařízení,  - barevné schéma zařízení A3, v zatavené fólii, 2ks,  - ostatní potřebné protokoly (pokud budou potřebné)</t>
  </si>
  <si>
    <t>OST - Ostatní a vedlejší náklady</t>
  </si>
  <si>
    <t>00 - Vedlejší náklady</t>
  </si>
  <si>
    <t>11 - Ostatní náklady</t>
  </si>
  <si>
    <t>00</t>
  </si>
  <si>
    <t>Vedlejší náklady</t>
  </si>
  <si>
    <t>00.01</t>
  </si>
  <si>
    <t>Dočasné vybavení - kanceláře na stavbě pro účastníky výstavy</t>
  </si>
  <si>
    <t>00.02</t>
  </si>
  <si>
    <t>Telefon a Internet pro potřebu účastníků výstavby</t>
  </si>
  <si>
    <t>00.03</t>
  </si>
  <si>
    <t>Dočasné oplocení, ochranné zábradlí brány, branky apod.</t>
  </si>
  <si>
    <t>00.04</t>
  </si>
  <si>
    <t>Sociální zařízení pro pracovníky dodavatele</t>
  </si>
  <si>
    <t>00.05</t>
  </si>
  <si>
    <t>Vývěsní štíty pro Klienta, dodavatele, konzultanta a architekty</t>
  </si>
  <si>
    <t>00.06</t>
  </si>
  <si>
    <t>Ochrana inženýrských sítí</t>
  </si>
  <si>
    <t>00.07</t>
  </si>
  <si>
    <t>Protipožární opatření v průběhu výstavby</t>
  </si>
  <si>
    <t>00.08</t>
  </si>
  <si>
    <t>Vodné, stočné pro stavbu</t>
  </si>
  <si>
    <t>00.09</t>
  </si>
  <si>
    <t>Osvětlení a spotřeba el. energie pro stavbu</t>
  </si>
  <si>
    <t>00.10</t>
  </si>
  <si>
    <t>Průběžný úklid a odvoz odpadků v době výstavby</t>
  </si>
  <si>
    <t>00.11</t>
  </si>
  <si>
    <t>Dočasná opatření proti prachu ze stavební činnosti interierové provizorní prachotěsné příčky</t>
  </si>
  <si>
    <t>00.12</t>
  </si>
  <si>
    <t>Dočasná opatření proti poškození rozvodů TZB interierové provizorní podchycení</t>
  </si>
  <si>
    <t>Ostatní náklady</t>
  </si>
  <si>
    <t>11.01</t>
  </si>
  <si>
    <t>Dokumentace skutečného provedení stavby</t>
  </si>
  <si>
    <t>11.02</t>
  </si>
  <si>
    <t>Geodeticke práce</t>
  </si>
  <si>
    <t>11.03</t>
  </si>
  <si>
    <t>Inženýrská činnost</t>
  </si>
  <si>
    <t>11.03.1</t>
  </si>
  <si>
    <t>Dílenská dokumentace</t>
  </si>
  <si>
    <t>11.04</t>
  </si>
  <si>
    <t>Fotodokumentace postupu prací</t>
  </si>
  <si>
    <t>11.05</t>
  </si>
  <si>
    <t>Posudky, rozbory a návrhy na doplnění fasádních omítek v místě dozdívek</t>
  </si>
  <si>
    <t>11.07</t>
  </si>
  <si>
    <t>Kontrola hluku, znečištění a všechny ostatní závazky vyplývající ze zákona</t>
  </si>
  <si>
    <t>1) Rekapitulace stavby</t>
  </si>
  <si>
    <t>2) Rekapitulace objektů stavby a soupisů prací</t>
  </si>
  <si>
    <t>/</t>
  </si>
  <si>
    <t>1) Krycí list soupisu</t>
  </si>
  <si>
    <t>2) Rekapitulace</t>
  </si>
  <si>
    <t>3) Soupis prací</t>
  </si>
  <si>
    <t>Rekapitulace stavby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</si>
</sst>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1">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i/>
      <sz val="8"/>
      <color rgb="FF003366"/>
      <name val="Trebuchet MS"/>
      <family val="2"/>
    </font>
    <font>
      <sz val="8"/>
      <color rgb="FFFAE682"/>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8"/>
      <color rgb="FF0000FF"/>
      <name val="Trebuchet MS"/>
      <family val="2"/>
    </font>
    <font>
      <i/>
      <sz val="7"/>
      <color rgb="FF969696"/>
      <name val="Trebuchet MS"/>
      <family val="2"/>
    </font>
    <font>
      <u val="single"/>
      <sz val="8"/>
      <color theme="10"/>
      <name val="Trebuchet MS"/>
      <family val="2"/>
    </font>
    <font>
      <sz val="18"/>
      <color theme="10"/>
      <name val="Wingdings 2"/>
      <family val="1"/>
    </font>
    <font>
      <sz val="10"/>
      <color rgb="FF960000"/>
      <name val="Trebuchet MS"/>
      <family val="2"/>
    </font>
    <font>
      <sz val="10"/>
      <name val="Trebuchet MS"/>
      <family val="2"/>
    </font>
    <font>
      <u val="single"/>
      <sz val="10"/>
      <color theme="10"/>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8">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6" fillId="0" borderId="0" applyNumberFormat="0" applyFill="0" applyBorder="0" applyAlignment="0" applyProtection="0"/>
  </cellStyleXfs>
  <cellXfs count="344">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xf>
    <xf numFmtId="0" fontId="14" fillId="2" borderId="0" xfId="0" applyFont="1" applyFill="1" applyAlignment="1">
      <alignment horizontal="left" vertical="center"/>
    </xf>
    <xf numFmtId="0" fontId="0" fillId="2" borderId="0" xfId="0" applyFill="1"/>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5" fillId="0" borderId="0" xfId="0" applyFont="1" applyBorder="1" applyAlignment="1" applyProtection="1">
      <alignment horizontal="left" vertical="center"/>
      <protection/>
    </xf>
    <xf numFmtId="0" fontId="0" fillId="0" borderId="5" xfId="0" applyBorder="1" applyProtection="1">
      <protection/>
    </xf>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18" fillId="0" borderId="0" xfId="0" applyFont="1" applyBorder="1" applyAlignment="1" applyProtection="1">
      <alignment horizontal="lef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0"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5"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18"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1"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6" xfId="0" applyFont="1" applyBorder="1" applyAlignment="1" applyProtection="1">
      <alignment vertical="center"/>
      <protection/>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7" xfId="0" applyFont="1" applyFill="1" applyBorder="1" applyAlignment="1" applyProtection="1">
      <alignment horizontal="center" vertical="center"/>
      <protection/>
    </xf>
    <xf numFmtId="0" fontId="18" fillId="0" borderId="18" xfId="0" applyFont="1" applyBorder="1" applyAlignment="1" applyProtection="1">
      <alignment horizontal="center" vertical="center" wrapText="1"/>
      <protection/>
    </xf>
    <xf numFmtId="0" fontId="18" fillId="0" borderId="19" xfId="0" applyFont="1" applyBorder="1" applyAlignment="1" applyProtection="1">
      <alignment horizontal="center" vertical="center" wrapText="1"/>
      <protection/>
    </xf>
    <xf numFmtId="0" fontId="18" fillId="0" borderId="20" xfId="0" applyFont="1" applyBorder="1" applyAlignment="1" applyProtection="1">
      <alignment horizontal="center" vertical="center" wrapText="1"/>
      <protection/>
    </xf>
    <xf numFmtId="0" fontId="0" fillId="0" borderId="21"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0" fontId="4" fillId="0" borderId="0" xfId="0" applyFont="1" applyAlignment="1" applyProtection="1">
      <alignment horizontal="center" vertical="center"/>
      <protection/>
    </xf>
    <xf numFmtId="4" fontId="22" fillId="0" borderId="16" xfId="0" applyNumberFormat="1" applyFont="1" applyBorder="1" applyAlignment="1" applyProtection="1">
      <alignment vertical="center"/>
      <protection/>
    </xf>
    <xf numFmtId="4" fontId="22" fillId="0" borderId="0" xfId="0" applyNumberFormat="1" applyFont="1" applyBorder="1" applyAlignment="1" applyProtection="1">
      <alignment vertical="center"/>
      <protection/>
    </xf>
    <xf numFmtId="166" fontId="22" fillId="0" borderId="0" xfId="0" applyNumberFormat="1" applyFont="1" applyBorder="1" applyAlignment="1" applyProtection="1">
      <alignment vertical="center"/>
      <protection/>
    </xf>
    <xf numFmtId="4" fontId="22" fillId="0" borderId="15" xfId="0" applyNumberFormat="1" applyFont="1" applyBorder="1" applyAlignment="1" applyProtection="1">
      <alignment vertical="center"/>
      <protection/>
    </xf>
    <xf numFmtId="0" fontId="4" fillId="0" borderId="0" xfId="0" applyFont="1" applyAlignment="1">
      <alignment horizontal="left" vertical="center"/>
    </xf>
    <xf numFmtId="0" fontId="24" fillId="0" borderId="0" xfId="0" applyFont="1" applyAlignment="1">
      <alignment horizontal="left" vertical="center"/>
    </xf>
    <xf numFmtId="0" fontId="5" fillId="0" borderId="4"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horizontal="center" vertical="center"/>
      <protection/>
    </xf>
    <xf numFmtId="0" fontId="5" fillId="0" borderId="4" xfId="0" applyFont="1" applyBorder="1" applyAlignment="1">
      <alignment vertical="center"/>
    </xf>
    <xf numFmtId="4" fontId="28" fillId="0" borderId="16"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5" xfId="0" applyNumberFormat="1" applyFont="1" applyBorder="1" applyAlignment="1" applyProtection="1">
      <alignment vertical="center"/>
      <protection/>
    </xf>
    <xf numFmtId="0" fontId="5" fillId="0" borderId="0" xfId="0" applyFont="1" applyAlignment="1">
      <alignment horizontal="left" vertical="center"/>
    </xf>
    <xf numFmtId="4" fontId="28" fillId="0" borderId="22" xfId="0" applyNumberFormat="1" applyFont="1" applyBorder="1" applyAlignment="1" applyProtection="1">
      <alignment vertical="center"/>
      <protection/>
    </xf>
    <xf numFmtId="4" fontId="28" fillId="0" borderId="23" xfId="0" applyNumberFormat="1" applyFont="1" applyBorder="1" applyAlignment="1" applyProtection="1">
      <alignment vertical="center"/>
      <protection/>
    </xf>
    <xf numFmtId="166" fontId="28" fillId="0" borderId="23" xfId="0" applyNumberFormat="1" applyFont="1" applyBorder="1" applyAlignment="1" applyProtection="1">
      <alignment vertical="center"/>
      <protection/>
    </xf>
    <xf numFmtId="4" fontId="28" fillId="0" borderId="24" xfId="0" applyNumberFormat="1" applyFont="1" applyBorder="1" applyAlignment="1" applyProtection="1">
      <alignment vertical="center"/>
      <protection/>
    </xf>
    <xf numFmtId="0" fontId="0" fillId="0" borderId="0" xfId="0" applyProtection="1">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0" fillId="0" borderId="0" xfId="0" applyFont="1" applyBorder="1" applyAlignment="1" applyProtection="1">
      <alignment horizontal="left" vertical="center"/>
      <protection/>
    </xf>
    <xf numFmtId="4" fontId="23"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29"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18"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 fillId="5" borderId="19" xfId="0" applyFont="1" applyFill="1" applyBorder="1" applyAlignment="1" applyProtection="1">
      <alignment horizontal="center" vertical="center" wrapText="1"/>
      <protection/>
    </xf>
    <xf numFmtId="0" fontId="30" fillId="5" borderId="19" xfId="0" applyFont="1" applyFill="1" applyBorder="1" applyAlignment="1" applyProtection="1">
      <alignment horizontal="center" vertical="center" wrapText="1"/>
      <protection locked="0"/>
    </xf>
    <xf numFmtId="0" fontId="3" fillId="5" borderId="20"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3" fillId="0" borderId="0" xfId="0" applyNumberFormat="1" applyFont="1" applyAlignment="1" applyProtection="1">
      <alignment/>
      <protection/>
    </xf>
    <xf numFmtId="166" fontId="31" fillId="0" borderId="13" xfId="0" applyNumberFormat="1" applyFont="1" applyBorder="1" applyAlignment="1" applyProtection="1">
      <alignment/>
      <protection/>
    </xf>
    <xf numFmtId="166" fontId="31" fillId="0" borderId="14" xfId="0" applyNumberFormat="1" applyFont="1" applyBorder="1" applyAlignment="1" applyProtection="1">
      <alignment/>
      <protection/>
    </xf>
    <xf numFmtId="4" fontId="32"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16"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33" fillId="0" borderId="0" xfId="0" applyFont="1" applyAlignment="1" applyProtection="1">
      <alignment horizontal="lef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16"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16"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33" fillId="0" borderId="0" xfId="0" applyFont="1" applyBorder="1" applyAlignment="1" applyProtection="1">
      <alignment horizontal="lef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16"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4" fillId="0" borderId="27" xfId="0" applyFont="1" applyBorder="1" applyAlignment="1" applyProtection="1">
      <alignment horizontal="center" vertical="center"/>
      <protection/>
    </xf>
    <xf numFmtId="49" fontId="34" fillId="0" borderId="27" xfId="0" applyNumberFormat="1" applyFont="1" applyBorder="1" applyAlignment="1" applyProtection="1">
      <alignment horizontal="left" vertical="center" wrapText="1"/>
      <protection/>
    </xf>
    <xf numFmtId="0" fontId="34" fillId="0" borderId="27" xfId="0" applyFont="1" applyBorder="1" applyAlignment="1" applyProtection="1">
      <alignment horizontal="left" vertical="center" wrapText="1"/>
      <protection/>
    </xf>
    <xf numFmtId="0" fontId="34" fillId="0" borderId="27" xfId="0" applyFont="1" applyBorder="1" applyAlignment="1" applyProtection="1">
      <alignment horizontal="center" vertical="center" wrapText="1"/>
      <protection/>
    </xf>
    <xf numFmtId="167" fontId="34" fillId="0" borderId="27" xfId="0" applyNumberFormat="1" applyFont="1" applyBorder="1" applyAlignment="1" applyProtection="1">
      <alignment vertical="center"/>
      <protection/>
    </xf>
    <xf numFmtId="4" fontId="34" fillId="3" borderId="27" xfId="0" applyNumberFormat="1" applyFont="1" applyFill="1" applyBorder="1" applyAlignment="1" applyProtection="1">
      <alignment vertical="center"/>
      <protection locked="0"/>
    </xf>
    <xf numFmtId="4" fontId="34" fillId="0" borderId="27" xfId="0" applyNumberFormat="1" applyFont="1" applyBorder="1" applyAlignment="1" applyProtection="1">
      <alignment vertical="center"/>
      <protection/>
    </xf>
    <xf numFmtId="0" fontId="34" fillId="0" borderId="4" xfId="0" applyFont="1" applyBorder="1" applyAlignment="1">
      <alignment vertical="center"/>
    </xf>
    <xf numFmtId="0" fontId="34" fillId="3" borderId="27"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16"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Border="1" applyAlignment="1" applyProtection="1">
      <alignment horizontal="left" vertical="center"/>
      <protection/>
    </xf>
    <xf numFmtId="167" fontId="0" fillId="3" borderId="27" xfId="0" applyNumberFormat="1" applyFont="1" applyFill="1" applyBorder="1" applyAlignment="1" applyProtection="1">
      <alignment vertical="center"/>
      <protection locked="0"/>
    </xf>
    <xf numFmtId="0" fontId="11" fillId="0" borderId="22" xfId="0" applyFont="1" applyBorder="1" applyAlignment="1" applyProtection="1">
      <alignment vertical="center"/>
      <protection/>
    </xf>
    <xf numFmtId="0" fontId="11" fillId="0" borderId="23" xfId="0" applyFont="1" applyBorder="1" applyAlignment="1" applyProtection="1">
      <alignment vertical="center"/>
      <protection/>
    </xf>
    <xf numFmtId="0" fontId="11" fillId="0" borderId="24" xfId="0" applyFont="1" applyBorder="1" applyAlignment="1" applyProtection="1">
      <alignment vertical="center"/>
      <protection/>
    </xf>
    <xf numFmtId="0" fontId="2" fillId="0" borderId="23" xfId="0" applyFont="1" applyBorder="1" applyAlignment="1" applyProtection="1">
      <alignment horizontal="center" vertical="center"/>
      <protection/>
    </xf>
    <xf numFmtId="0" fontId="0" fillId="0" borderId="23" xfId="0" applyFont="1" applyBorder="1" applyAlignment="1" applyProtection="1">
      <alignment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35" fillId="0" borderId="0" xfId="0" applyFont="1" applyBorder="1" applyAlignment="1" applyProtection="1">
      <alignment vertical="center" wrapText="1"/>
      <protection/>
    </xf>
    <xf numFmtId="0" fontId="35" fillId="0" borderId="0" xfId="0" applyFont="1" applyAlignment="1" applyProtection="1">
      <alignment vertical="center" wrapText="1"/>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3" fillId="0" borderId="4" xfId="0" applyFont="1" applyBorder="1" applyAlignment="1" applyProtection="1">
      <alignment/>
      <protection/>
    </xf>
    <xf numFmtId="0" fontId="13" fillId="0" borderId="0" xfId="0" applyFont="1" applyAlignment="1" applyProtection="1">
      <alignment/>
      <protection/>
    </xf>
    <xf numFmtId="0" fontId="13" fillId="0" borderId="0" xfId="0" applyFont="1" applyBorder="1" applyAlignment="1" applyProtection="1">
      <alignment horizontal="left"/>
      <protection/>
    </xf>
    <xf numFmtId="0" fontId="13" fillId="0" borderId="0" xfId="0" applyFont="1" applyAlignment="1" applyProtection="1">
      <alignment/>
      <protection locked="0"/>
    </xf>
    <xf numFmtId="4" fontId="13" fillId="0" borderId="0" xfId="0" applyNumberFormat="1" applyFont="1" applyBorder="1" applyAlignment="1" applyProtection="1">
      <alignment/>
      <protection/>
    </xf>
    <xf numFmtId="0" fontId="13" fillId="0" borderId="4" xfId="0" applyFont="1" applyBorder="1" applyAlignment="1">
      <alignment/>
    </xf>
    <xf numFmtId="0" fontId="13" fillId="0" borderId="16" xfId="0" applyFont="1" applyBorder="1" applyAlignment="1" applyProtection="1">
      <alignment/>
      <protection/>
    </xf>
    <xf numFmtId="0" fontId="13" fillId="0" borderId="0" xfId="0" applyFont="1" applyBorder="1" applyAlignment="1" applyProtection="1">
      <alignment/>
      <protection/>
    </xf>
    <xf numFmtId="166" fontId="13" fillId="0" borderId="0" xfId="0" applyNumberFormat="1" applyFont="1" applyBorder="1" applyAlignment="1" applyProtection="1">
      <alignment/>
      <protection/>
    </xf>
    <xf numFmtId="166" fontId="13" fillId="0" borderId="15" xfId="0" applyNumberFormat="1" applyFont="1" applyBorder="1" applyAlignment="1" applyProtection="1">
      <alignment/>
      <protection/>
    </xf>
    <xf numFmtId="0" fontId="13" fillId="0" borderId="0" xfId="0" applyFont="1" applyAlignment="1">
      <alignment horizontal="left"/>
    </xf>
    <xf numFmtId="0" fontId="13" fillId="0" borderId="0" xfId="0" applyFont="1" applyAlignment="1">
      <alignment horizontal="center"/>
    </xf>
    <xf numFmtId="4" fontId="13" fillId="0" borderId="0" xfId="0" applyNumberFormat="1" applyFont="1" applyAlignment="1">
      <alignment vertical="center"/>
    </xf>
    <xf numFmtId="0" fontId="13" fillId="0" borderId="0" xfId="0" applyFont="1" applyAlignment="1" applyProtection="1">
      <alignment horizontal="left"/>
      <protection/>
    </xf>
    <xf numFmtId="4" fontId="13" fillId="0" borderId="0" xfId="0" applyNumberFormat="1" applyFont="1" applyAlignment="1" applyProtection="1">
      <alignment/>
      <protection/>
    </xf>
    <xf numFmtId="0" fontId="0" fillId="0" borderId="22" xfId="0" applyFont="1" applyBorder="1" applyAlignment="1" applyProtection="1">
      <alignment vertical="center"/>
      <protection/>
    </xf>
    <xf numFmtId="0" fontId="0" fillId="0" borderId="24" xfId="0" applyFont="1" applyBorder="1" applyAlignment="1" applyProtection="1">
      <alignment vertical="center"/>
      <protection/>
    </xf>
    <xf numFmtId="0" fontId="6" fillId="0" borderId="0" xfId="0" applyFont="1" applyBorder="1" applyAlignment="1" applyProtection="1">
      <alignment horizontal="left"/>
      <protection/>
    </xf>
    <xf numFmtId="4" fontId="6" fillId="0" borderId="0" xfId="0" applyNumberFormat="1" applyFont="1" applyBorder="1" applyAlignment="1" applyProtection="1">
      <alignment/>
      <protection/>
    </xf>
    <xf numFmtId="0" fontId="19" fillId="0" borderId="0" xfId="0" applyFont="1" applyAlignment="1">
      <alignment horizontal="left" vertical="top" wrapText="1"/>
    </xf>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20"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0" fillId="0" borderId="0" xfId="0" applyFont="1" applyBorder="1" applyAlignment="1" applyProtection="1">
      <alignmen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19"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7"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0" xfId="0" applyFont="1" applyAlignment="1" applyProtection="1">
      <alignment vertical="center"/>
      <protection/>
    </xf>
    <xf numFmtId="0" fontId="3" fillId="0" borderId="0" xfId="0" applyFont="1" applyAlignment="1" applyProtection="1">
      <alignment vertical="center"/>
      <protection/>
    </xf>
    <xf numFmtId="0" fontId="22" fillId="0" borderId="21" xfId="0" applyFont="1" applyBorder="1" applyAlignment="1">
      <alignment horizontal="center" vertical="center"/>
    </xf>
    <xf numFmtId="0" fontId="0" fillId="0" borderId="13"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center"/>
    </xf>
    <xf numFmtId="0" fontId="0" fillId="0" borderId="16" xfId="0" applyFont="1" applyBorder="1" applyAlignment="1" applyProtection="1">
      <alignment vertical="center"/>
      <protection/>
    </xf>
    <xf numFmtId="0" fontId="3" fillId="5" borderId="8"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18" fillId="0" borderId="0" xfId="0" applyFont="1" applyBorder="1" applyAlignment="1" applyProtection="1">
      <alignment horizontal="left" vertical="center" wrapText="1"/>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wrapText="1"/>
      <protection/>
    </xf>
    <xf numFmtId="0" fontId="18" fillId="0" borderId="0" xfId="0" applyFont="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36" fillId="2" borderId="0" xfId="20" applyFill="1"/>
    <xf numFmtId="0" fontId="37" fillId="0" borderId="0" xfId="20" applyFont="1" applyAlignment="1">
      <alignment horizontal="center" vertical="center"/>
    </xf>
    <xf numFmtId="0" fontId="38" fillId="2" borderId="0" xfId="0" applyFont="1" applyFill="1" applyAlignment="1">
      <alignment horizontal="left" vertical="center"/>
    </xf>
    <xf numFmtId="0" fontId="39" fillId="2" borderId="0" xfId="0" applyFont="1" applyFill="1" applyAlignment="1">
      <alignment vertical="center"/>
    </xf>
    <xf numFmtId="0" fontId="40" fillId="2" borderId="0" xfId="20" applyFont="1" applyFill="1" applyAlignment="1">
      <alignment vertical="center"/>
    </xf>
    <xf numFmtId="0" fontId="14" fillId="2" borderId="0" xfId="0" applyFont="1" applyFill="1" applyAlignment="1" applyProtection="1">
      <alignment horizontal="left" vertical="center"/>
      <protection/>
    </xf>
    <xf numFmtId="0" fontId="39" fillId="2" borderId="0" xfId="0" applyFont="1" applyFill="1" applyAlignment="1" applyProtection="1">
      <alignment vertical="center"/>
      <protection/>
    </xf>
    <xf numFmtId="0" fontId="38" fillId="2" borderId="0" xfId="0" applyFont="1" applyFill="1" applyAlignment="1" applyProtection="1">
      <alignment horizontal="left" vertical="center"/>
      <protection/>
    </xf>
    <xf numFmtId="0" fontId="40" fillId="2" borderId="0" xfId="20" applyFont="1" applyFill="1" applyAlignment="1" applyProtection="1">
      <alignment vertical="center"/>
      <protection/>
    </xf>
    <xf numFmtId="0" fontId="40" fillId="2" borderId="0" xfId="20" applyFont="1" applyFill="1" applyAlignment="1">
      <alignment vertical="center"/>
    </xf>
    <xf numFmtId="0" fontId="39" fillId="2" borderId="0" xfId="0" applyFont="1" applyFill="1" applyAlignment="1" applyProtection="1">
      <alignmen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266700</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276225</xdr:colOff>
      <xdr:row>1</xdr:row>
      <xdr:rowOff>0</xdr:rowOff>
    </xdr:to>
    <xdr:pic>
      <xdr:nvPicPr>
        <xdr:cNvPr id="2" name="Obrázek 1">
          <a:hlinkClick r:id="rId3"/>
        </xdr:cNv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0"/>
  <sheetViews>
    <sheetView showGridLines="0" tabSelected="1"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338" t="s">
        <v>0</v>
      </c>
      <c r="B1" s="339"/>
      <c r="C1" s="339"/>
      <c r="D1" s="340" t="s">
        <v>1</v>
      </c>
      <c r="E1" s="339"/>
      <c r="F1" s="339"/>
      <c r="G1" s="339"/>
      <c r="H1" s="339"/>
      <c r="I1" s="339"/>
      <c r="J1" s="339"/>
      <c r="K1" s="341" t="s">
        <v>4474</v>
      </c>
      <c r="L1" s="341"/>
      <c r="M1" s="341"/>
      <c r="N1" s="341"/>
      <c r="O1" s="341"/>
      <c r="P1" s="341"/>
      <c r="Q1" s="341"/>
      <c r="R1" s="341"/>
      <c r="S1" s="341"/>
      <c r="T1" s="339"/>
      <c r="U1" s="339"/>
      <c r="V1" s="339"/>
      <c r="W1" s="341" t="s">
        <v>4475</v>
      </c>
      <c r="X1" s="341"/>
      <c r="Y1" s="341"/>
      <c r="Z1" s="341"/>
      <c r="AA1" s="341"/>
      <c r="AB1" s="341"/>
      <c r="AC1" s="341"/>
      <c r="AD1" s="341"/>
      <c r="AE1" s="341"/>
      <c r="AF1" s="341"/>
      <c r="AG1" s="341"/>
      <c r="AH1" s="341"/>
      <c r="AI1" s="333"/>
      <c r="AJ1" s="17"/>
      <c r="AK1" s="17"/>
      <c r="AL1" s="17"/>
      <c r="AM1" s="17"/>
      <c r="AN1" s="17"/>
      <c r="AO1" s="17"/>
      <c r="AP1" s="17"/>
      <c r="AQ1" s="17"/>
      <c r="AR1" s="17"/>
      <c r="AS1" s="17"/>
      <c r="AT1" s="17"/>
      <c r="AU1" s="17"/>
      <c r="AV1" s="17"/>
      <c r="AW1" s="17"/>
      <c r="AX1" s="17"/>
      <c r="AY1" s="17"/>
      <c r="AZ1" s="17"/>
      <c r="BA1" s="16" t="s">
        <v>2</v>
      </c>
      <c r="BB1" s="16" t="s">
        <v>3</v>
      </c>
      <c r="BC1" s="17"/>
      <c r="BD1" s="17"/>
      <c r="BE1" s="17"/>
      <c r="BF1" s="17"/>
      <c r="BG1" s="17"/>
      <c r="BH1" s="17"/>
      <c r="BI1" s="17"/>
      <c r="BJ1" s="17"/>
      <c r="BK1" s="17"/>
      <c r="BL1" s="17"/>
      <c r="BM1" s="17"/>
      <c r="BN1" s="17"/>
      <c r="BO1" s="17"/>
      <c r="BP1" s="17"/>
      <c r="BQ1" s="17"/>
      <c r="BR1" s="17"/>
      <c r="BT1" s="18" t="s">
        <v>4</v>
      </c>
      <c r="BU1" s="18" t="s">
        <v>4</v>
      </c>
      <c r="BV1" s="18" t="s">
        <v>5</v>
      </c>
    </row>
    <row r="2" spans="3:72" ht="36.95" customHeight="1">
      <c r="AR2" s="290"/>
      <c r="AS2" s="290"/>
      <c r="AT2" s="290"/>
      <c r="AU2" s="290"/>
      <c r="AV2" s="290"/>
      <c r="AW2" s="290"/>
      <c r="AX2" s="290"/>
      <c r="AY2" s="290"/>
      <c r="AZ2" s="290"/>
      <c r="BA2" s="290"/>
      <c r="BB2" s="290"/>
      <c r="BC2" s="290"/>
      <c r="BD2" s="290"/>
      <c r="BE2" s="290"/>
      <c r="BS2" s="19" t="s">
        <v>6</v>
      </c>
      <c r="BT2" s="19" t="s">
        <v>7</v>
      </c>
    </row>
    <row r="3" spans="2:72"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2"/>
      <c r="BS3" s="19" t="s">
        <v>6</v>
      </c>
      <c r="BT3" s="19" t="s">
        <v>8</v>
      </c>
    </row>
    <row r="4" spans="2:71" ht="36.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6"/>
      <c r="AS4" s="27" t="s">
        <v>10</v>
      </c>
      <c r="BE4" s="28" t="s">
        <v>11</v>
      </c>
      <c r="BS4" s="19" t="s">
        <v>12</v>
      </c>
    </row>
    <row r="5" spans="2:71" ht="14.45" customHeight="1">
      <c r="B5" s="23"/>
      <c r="C5" s="24"/>
      <c r="D5" s="29" t="s">
        <v>13</v>
      </c>
      <c r="E5" s="24"/>
      <c r="F5" s="24"/>
      <c r="G5" s="24"/>
      <c r="H5" s="24"/>
      <c r="I5" s="24"/>
      <c r="J5" s="24"/>
      <c r="K5" s="293" t="s">
        <v>14</v>
      </c>
      <c r="L5" s="294"/>
      <c r="M5" s="294"/>
      <c r="N5" s="294"/>
      <c r="O5" s="294"/>
      <c r="P5" s="294"/>
      <c r="Q5" s="294"/>
      <c r="R5" s="294"/>
      <c r="S5" s="294"/>
      <c r="T5" s="294"/>
      <c r="U5" s="294"/>
      <c r="V5" s="294"/>
      <c r="W5" s="294"/>
      <c r="X5" s="294"/>
      <c r="Y5" s="294"/>
      <c r="Z5" s="294"/>
      <c r="AA5" s="294"/>
      <c r="AB5" s="294"/>
      <c r="AC5" s="294"/>
      <c r="AD5" s="294"/>
      <c r="AE5" s="294"/>
      <c r="AF5" s="294"/>
      <c r="AG5" s="294"/>
      <c r="AH5" s="294"/>
      <c r="AI5" s="294"/>
      <c r="AJ5" s="294"/>
      <c r="AK5" s="294"/>
      <c r="AL5" s="294"/>
      <c r="AM5" s="294"/>
      <c r="AN5" s="294"/>
      <c r="AO5" s="294"/>
      <c r="AP5" s="24"/>
      <c r="AQ5" s="26"/>
      <c r="BE5" s="289" t="s">
        <v>15</v>
      </c>
      <c r="BS5" s="19" t="s">
        <v>6</v>
      </c>
    </row>
    <row r="6" spans="2:71" ht="36.95" customHeight="1">
      <c r="B6" s="23"/>
      <c r="C6" s="24"/>
      <c r="D6" s="31" t="s">
        <v>16</v>
      </c>
      <c r="E6" s="24"/>
      <c r="F6" s="24"/>
      <c r="G6" s="24"/>
      <c r="H6" s="24"/>
      <c r="I6" s="24"/>
      <c r="J6" s="24"/>
      <c r="K6" s="295" t="s">
        <v>17</v>
      </c>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4"/>
      <c r="AL6" s="294"/>
      <c r="AM6" s="294"/>
      <c r="AN6" s="294"/>
      <c r="AO6" s="294"/>
      <c r="AP6" s="24"/>
      <c r="AQ6" s="26"/>
      <c r="BE6" s="290"/>
      <c r="BS6" s="19" t="s">
        <v>18</v>
      </c>
    </row>
    <row r="7" spans="2:71" ht="14.45" customHeight="1">
      <c r="B7" s="23"/>
      <c r="C7" s="24"/>
      <c r="D7" s="32" t="s">
        <v>19</v>
      </c>
      <c r="E7" s="24"/>
      <c r="F7" s="24"/>
      <c r="G7" s="24"/>
      <c r="H7" s="24"/>
      <c r="I7" s="24"/>
      <c r="J7" s="24"/>
      <c r="K7" s="30" t="s">
        <v>20</v>
      </c>
      <c r="L7" s="24"/>
      <c r="M7" s="24"/>
      <c r="N7" s="24"/>
      <c r="O7" s="24"/>
      <c r="P7" s="24"/>
      <c r="Q7" s="24"/>
      <c r="R7" s="24"/>
      <c r="S7" s="24"/>
      <c r="T7" s="24"/>
      <c r="U7" s="24"/>
      <c r="V7" s="24"/>
      <c r="W7" s="24"/>
      <c r="X7" s="24"/>
      <c r="Y7" s="24"/>
      <c r="Z7" s="24"/>
      <c r="AA7" s="24"/>
      <c r="AB7" s="24"/>
      <c r="AC7" s="24"/>
      <c r="AD7" s="24"/>
      <c r="AE7" s="24"/>
      <c r="AF7" s="24"/>
      <c r="AG7" s="24"/>
      <c r="AH7" s="24"/>
      <c r="AI7" s="24"/>
      <c r="AJ7" s="24"/>
      <c r="AK7" s="32" t="s">
        <v>21</v>
      </c>
      <c r="AL7" s="24"/>
      <c r="AM7" s="24"/>
      <c r="AN7" s="30" t="s">
        <v>20</v>
      </c>
      <c r="AO7" s="24"/>
      <c r="AP7" s="24"/>
      <c r="AQ7" s="26"/>
      <c r="BE7" s="290"/>
      <c r="BS7" s="19" t="s">
        <v>22</v>
      </c>
    </row>
    <row r="8" spans="2:71" ht="14.45" customHeight="1">
      <c r="B8" s="23"/>
      <c r="C8" s="24"/>
      <c r="D8" s="32" t="s">
        <v>23</v>
      </c>
      <c r="E8" s="24"/>
      <c r="F8" s="24"/>
      <c r="G8" s="24"/>
      <c r="H8" s="24"/>
      <c r="I8" s="24"/>
      <c r="J8" s="24"/>
      <c r="K8" s="30" t="s">
        <v>24</v>
      </c>
      <c r="L8" s="24"/>
      <c r="M8" s="24"/>
      <c r="N8" s="24"/>
      <c r="O8" s="24"/>
      <c r="P8" s="24"/>
      <c r="Q8" s="24"/>
      <c r="R8" s="24"/>
      <c r="S8" s="24"/>
      <c r="T8" s="24"/>
      <c r="U8" s="24"/>
      <c r="V8" s="24"/>
      <c r="W8" s="24"/>
      <c r="X8" s="24"/>
      <c r="Y8" s="24"/>
      <c r="Z8" s="24"/>
      <c r="AA8" s="24"/>
      <c r="AB8" s="24"/>
      <c r="AC8" s="24"/>
      <c r="AD8" s="24"/>
      <c r="AE8" s="24"/>
      <c r="AF8" s="24"/>
      <c r="AG8" s="24"/>
      <c r="AH8" s="24"/>
      <c r="AI8" s="24"/>
      <c r="AJ8" s="24"/>
      <c r="AK8" s="32" t="s">
        <v>25</v>
      </c>
      <c r="AL8" s="24"/>
      <c r="AM8" s="24"/>
      <c r="AN8" s="33" t="s">
        <v>26</v>
      </c>
      <c r="AO8" s="24"/>
      <c r="AP8" s="24"/>
      <c r="AQ8" s="26"/>
      <c r="BE8" s="290"/>
      <c r="BS8" s="19" t="s">
        <v>27</v>
      </c>
    </row>
    <row r="9" spans="2:7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6"/>
      <c r="BE9" s="290"/>
      <c r="BS9" s="19" t="s">
        <v>28</v>
      </c>
    </row>
    <row r="10" spans="2:71" ht="14.45" customHeight="1">
      <c r="B10" s="23"/>
      <c r="C10" s="24"/>
      <c r="D10" s="32" t="s">
        <v>29</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2" t="s">
        <v>30</v>
      </c>
      <c r="AL10" s="24"/>
      <c r="AM10" s="24"/>
      <c r="AN10" s="30" t="s">
        <v>20</v>
      </c>
      <c r="AO10" s="24"/>
      <c r="AP10" s="24"/>
      <c r="AQ10" s="26"/>
      <c r="BE10" s="290"/>
      <c r="BS10" s="19" t="s">
        <v>18</v>
      </c>
    </row>
    <row r="11" spans="2:71" ht="18.4" customHeight="1">
      <c r="B11" s="23"/>
      <c r="C11" s="24"/>
      <c r="D11" s="24"/>
      <c r="E11" s="30" t="s">
        <v>31</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2" t="s">
        <v>32</v>
      </c>
      <c r="AL11" s="24"/>
      <c r="AM11" s="24"/>
      <c r="AN11" s="30" t="s">
        <v>20</v>
      </c>
      <c r="AO11" s="24"/>
      <c r="AP11" s="24"/>
      <c r="AQ11" s="26"/>
      <c r="BE11" s="290"/>
      <c r="BS11" s="19" t="s">
        <v>18</v>
      </c>
    </row>
    <row r="12" spans="2:7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6"/>
      <c r="BE12" s="290"/>
      <c r="BS12" s="19" t="s">
        <v>18</v>
      </c>
    </row>
    <row r="13" spans="2:71" ht="14.45" customHeight="1">
      <c r="B13" s="23"/>
      <c r="C13" s="24"/>
      <c r="D13" s="32" t="s">
        <v>33</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2" t="s">
        <v>30</v>
      </c>
      <c r="AL13" s="24"/>
      <c r="AM13" s="24"/>
      <c r="AN13" s="34" t="s">
        <v>34</v>
      </c>
      <c r="AO13" s="24"/>
      <c r="AP13" s="24"/>
      <c r="AQ13" s="26"/>
      <c r="BE13" s="290"/>
      <c r="BS13" s="19" t="s">
        <v>18</v>
      </c>
    </row>
    <row r="14" spans="2:71" ht="13.5">
      <c r="B14" s="23"/>
      <c r="C14" s="24"/>
      <c r="D14" s="24"/>
      <c r="E14" s="296" t="s">
        <v>34</v>
      </c>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32" t="s">
        <v>32</v>
      </c>
      <c r="AL14" s="24"/>
      <c r="AM14" s="24"/>
      <c r="AN14" s="34" t="s">
        <v>34</v>
      </c>
      <c r="AO14" s="24"/>
      <c r="AP14" s="24"/>
      <c r="AQ14" s="26"/>
      <c r="BE14" s="290"/>
      <c r="BS14" s="19" t="s">
        <v>18</v>
      </c>
    </row>
    <row r="15" spans="2:7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6"/>
      <c r="BE15" s="290"/>
      <c r="BS15" s="19" t="s">
        <v>4</v>
      </c>
    </row>
    <row r="16" spans="2:71" ht="14.45" customHeight="1">
      <c r="B16" s="23"/>
      <c r="C16" s="24"/>
      <c r="D16" s="32" t="s">
        <v>35</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2" t="s">
        <v>30</v>
      </c>
      <c r="AL16" s="24"/>
      <c r="AM16" s="24"/>
      <c r="AN16" s="30" t="s">
        <v>20</v>
      </c>
      <c r="AO16" s="24"/>
      <c r="AP16" s="24"/>
      <c r="AQ16" s="26"/>
      <c r="BE16" s="290"/>
      <c r="BS16" s="19" t="s">
        <v>4</v>
      </c>
    </row>
    <row r="17" spans="2:71" ht="18.4" customHeight="1">
      <c r="B17" s="23"/>
      <c r="C17" s="24"/>
      <c r="D17" s="24"/>
      <c r="E17" s="30" t="s">
        <v>36</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2" t="s">
        <v>32</v>
      </c>
      <c r="AL17" s="24"/>
      <c r="AM17" s="24"/>
      <c r="AN17" s="30" t="s">
        <v>20</v>
      </c>
      <c r="AO17" s="24"/>
      <c r="AP17" s="24"/>
      <c r="AQ17" s="26"/>
      <c r="BE17" s="290"/>
      <c r="BS17" s="19" t="s">
        <v>37</v>
      </c>
    </row>
    <row r="18" spans="2:7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6"/>
      <c r="BE18" s="290"/>
      <c r="BS18" s="19" t="s">
        <v>6</v>
      </c>
    </row>
    <row r="19" spans="2:71" ht="14.45" customHeight="1">
      <c r="B19" s="23"/>
      <c r="C19" s="24"/>
      <c r="D19" s="32"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6"/>
      <c r="BE19" s="290"/>
      <c r="BS19" s="19" t="s">
        <v>6</v>
      </c>
    </row>
    <row r="20" spans="2:71" ht="22.5" customHeight="1">
      <c r="B20" s="23"/>
      <c r="C20" s="24"/>
      <c r="D20" s="24"/>
      <c r="E20" s="297" t="s">
        <v>20</v>
      </c>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4"/>
      <c r="AP20" s="24"/>
      <c r="AQ20" s="26"/>
      <c r="BE20" s="290"/>
      <c r="BS20" s="19" t="s">
        <v>37</v>
      </c>
    </row>
    <row r="21" spans="2:57"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6"/>
      <c r="BE21" s="290"/>
    </row>
    <row r="22" spans="2:57" ht="6.95" customHeight="1">
      <c r="B22" s="23"/>
      <c r="C22" s="24"/>
      <c r="D22" s="35"/>
      <c r="E22" s="35"/>
      <c r="F22" s="35"/>
      <c r="G22" s="35"/>
      <c r="H22" s="35"/>
      <c r="I22" s="35"/>
      <c r="J22" s="35"/>
      <c r="K22" s="35"/>
      <c r="L22" s="35"/>
      <c r="M22" s="35"/>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24"/>
      <c r="AQ22" s="26"/>
      <c r="BE22" s="290"/>
    </row>
    <row r="23" spans="2:57" s="1" customFormat="1" ht="25.9" customHeight="1">
      <c r="B23" s="36"/>
      <c r="C23" s="37"/>
      <c r="D23" s="38" t="s">
        <v>39</v>
      </c>
      <c r="E23" s="39"/>
      <c r="F23" s="39"/>
      <c r="G23" s="39"/>
      <c r="H23" s="39"/>
      <c r="I23" s="39"/>
      <c r="J23" s="39"/>
      <c r="K23" s="39"/>
      <c r="L23" s="39"/>
      <c r="M23" s="39"/>
      <c r="N23" s="39"/>
      <c r="O23" s="39"/>
      <c r="P23" s="39"/>
      <c r="Q23" s="39"/>
      <c r="R23" s="39"/>
      <c r="S23" s="39"/>
      <c r="T23" s="39"/>
      <c r="U23" s="39"/>
      <c r="V23" s="39"/>
      <c r="W23" s="39"/>
      <c r="X23" s="39"/>
      <c r="Y23" s="39"/>
      <c r="Z23" s="39"/>
      <c r="AA23" s="39"/>
      <c r="AB23" s="39"/>
      <c r="AC23" s="39"/>
      <c r="AD23" s="39"/>
      <c r="AE23" s="39"/>
      <c r="AF23" s="39"/>
      <c r="AG23" s="39"/>
      <c r="AH23" s="39"/>
      <c r="AI23" s="39"/>
      <c r="AJ23" s="39"/>
      <c r="AK23" s="298">
        <f>ROUND(AG51,2)</f>
        <v>0</v>
      </c>
      <c r="AL23" s="299"/>
      <c r="AM23" s="299"/>
      <c r="AN23" s="299"/>
      <c r="AO23" s="299"/>
      <c r="AP23" s="37"/>
      <c r="AQ23" s="40"/>
      <c r="BE23" s="291"/>
    </row>
    <row r="24" spans="2:57" s="1" customFormat="1" ht="6.95" customHeight="1">
      <c r="B24" s="36"/>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40"/>
      <c r="BE24" s="291"/>
    </row>
    <row r="25" spans="2:57" s="1" customFormat="1" ht="13.5">
      <c r="B25" s="36"/>
      <c r="C25" s="37"/>
      <c r="D25" s="37"/>
      <c r="E25" s="37"/>
      <c r="F25" s="37"/>
      <c r="G25" s="37"/>
      <c r="H25" s="37"/>
      <c r="I25" s="37"/>
      <c r="J25" s="37"/>
      <c r="K25" s="37"/>
      <c r="L25" s="300" t="s">
        <v>40</v>
      </c>
      <c r="M25" s="301"/>
      <c r="N25" s="301"/>
      <c r="O25" s="301"/>
      <c r="P25" s="37"/>
      <c r="Q25" s="37"/>
      <c r="R25" s="37"/>
      <c r="S25" s="37"/>
      <c r="T25" s="37"/>
      <c r="U25" s="37"/>
      <c r="V25" s="37"/>
      <c r="W25" s="300" t="s">
        <v>41</v>
      </c>
      <c r="X25" s="301"/>
      <c r="Y25" s="301"/>
      <c r="Z25" s="301"/>
      <c r="AA25" s="301"/>
      <c r="AB25" s="301"/>
      <c r="AC25" s="301"/>
      <c r="AD25" s="301"/>
      <c r="AE25" s="301"/>
      <c r="AF25" s="37"/>
      <c r="AG25" s="37"/>
      <c r="AH25" s="37"/>
      <c r="AI25" s="37"/>
      <c r="AJ25" s="37"/>
      <c r="AK25" s="300" t="s">
        <v>42</v>
      </c>
      <c r="AL25" s="301"/>
      <c r="AM25" s="301"/>
      <c r="AN25" s="301"/>
      <c r="AO25" s="301"/>
      <c r="AP25" s="37"/>
      <c r="AQ25" s="40"/>
      <c r="BE25" s="291"/>
    </row>
    <row r="26" spans="2:57" s="2" customFormat="1" ht="14.45" customHeight="1">
      <c r="B26" s="42"/>
      <c r="C26" s="43"/>
      <c r="D26" s="44" t="s">
        <v>43</v>
      </c>
      <c r="E26" s="43"/>
      <c r="F26" s="44" t="s">
        <v>44</v>
      </c>
      <c r="G26" s="43"/>
      <c r="H26" s="43"/>
      <c r="I26" s="43"/>
      <c r="J26" s="43"/>
      <c r="K26" s="43"/>
      <c r="L26" s="302">
        <v>0.21</v>
      </c>
      <c r="M26" s="303"/>
      <c r="N26" s="303"/>
      <c r="O26" s="303"/>
      <c r="P26" s="43"/>
      <c r="Q26" s="43"/>
      <c r="R26" s="43"/>
      <c r="S26" s="43"/>
      <c r="T26" s="43"/>
      <c r="U26" s="43"/>
      <c r="V26" s="43"/>
      <c r="W26" s="304">
        <f>ROUND(AZ51,2)</f>
        <v>0</v>
      </c>
      <c r="X26" s="303"/>
      <c r="Y26" s="303"/>
      <c r="Z26" s="303"/>
      <c r="AA26" s="303"/>
      <c r="AB26" s="303"/>
      <c r="AC26" s="303"/>
      <c r="AD26" s="303"/>
      <c r="AE26" s="303"/>
      <c r="AF26" s="43"/>
      <c r="AG26" s="43"/>
      <c r="AH26" s="43"/>
      <c r="AI26" s="43"/>
      <c r="AJ26" s="43"/>
      <c r="AK26" s="304">
        <f>ROUND(AV51,2)</f>
        <v>0</v>
      </c>
      <c r="AL26" s="303"/>
      <c r="AM26" s="303"/>
      <c r="AN26" s="303"/>
      <c r="AO26" s="303"/>
      <c r="AP26" s="43"/>
      <c r="AQ26" s="45"/>
      <c r="BE26" s="292"/>
    </row>
    <row r="27" spans="2:57" s="2" customFormat="1" ht="14.45" customHeight="1">
      <c r="B27" s="42"/>
      <c r="C27" s="43"/>
      <c r="D27" s="43"/>
      <c r="E27" s="43"/>
      <c r="F27" s="44" t="s">
        <v>45</v>
      </c>
      <c r="G27" s="43"/>
      <c r="H27" s="43"/>
      <c r="I27" s="43"/>
      <c r="J27" s="43"/>
      <c r="K27" s="43"/>
      <c r="L27" s="302">
        <v>0.15</v>
      </c>
      <c r="M27" s="303"/>
      <c r="N27" s="303"/>
      <c r="O27" s="303"/>
      <c r="P27" s="43"/>
      <c r="Q27" s="43"/>
      <c r="R27" s="43"/>
      <c r="S27" s="43"/>
      <c r="T27" s="43"/>
      <c r="U27" s="43"/>
      <c r="V27" s="43"/>
      <c r="W27" s="304">
        <f>ROUND(BA51,2)</f>
        <v>0</v>
      </c>
      <c r="X27" s="303"/>
      <c r="Y27" s="303"/>
      <c r="Z27" s="303"/>
      <c r="AA27" s="303"/>
      <c r="AB27" s="303"/>
      <c r="AC27" s="303"/>
      <c r="AD27" s="303"/>
      <c r="AE27" s="303"/>
      <c r="AF27" s="43"/>
      <c r="AG27" s="43"/>
      <c r="AH27" s="43"/>
      <c r="AI27" s="43"/>
      <c r="AJ27" s="43"/>
      <c r="AK27" s="304">
        <f>ROUND(AW51,2)</f>
        <v>0</v>
      </c>
      <c r="AL27" s="303"/>
      <c r="AM27" s="303"/>
      <c r="AN27" s="303"/>
      <c r="AO27" s="303"/>
      <c r="AP27" s="43"/>
      <c r="AQ27" s="45"/>
      <c r="BE27" s="292"/>
    </row>
    <row r="28" spans="2:57" s="2" customFormat="1" ht="14.45" customHeight="1" hidden="1">
      <c r="B28" s="42"/>
      <c r="C28" s="43"/>
      <c r="D28" s="43"/>
      <c r="E28" s="43"/>
      <c r="F28" s="44" t="s">
        <v>46</v>
      </c>
      <c r="G28" s="43"/>
      <c r="H28" s="43"/>
      <c r="I28" s="43"/>
      <c r="J28" s="43"/>
      <c r="K28" s="43"/>
      <c r="L28" s="302">
        <v>0.21</v>
      </c>
      <c r="M28" s="303"/>
      <c r="N28" s="303"/>
      <c r="O28" s="303"/>
      <c r="P28" s="43"/>
      <c r="Q28" s="43"/>
      <c r="R28" s="43"/>
      <c r="S28" s="43"/>
      <c r="T28" s="43"/>
      <c r="U28" s="43"/>
      <c r="V28" s="43"/>
      <c r="W28" s="304">
        <f>ROUND(BB51,2)</f>
        <v>0</v>
      </c>
      <c r="X28" s="303"/>
      <c r="Y28" s="303"/>
      <c r="Z28" s="303"/>
      <c r="AA28" s="303"/>
      <c r="AB28" s="303"/>
      <c r="AC28" s="303"/>
      <c r="AD28" s="303"/>
      <c r="AE28" s="303"/>
      <c r="AF28" s="43"/>
      <c r="AG28" s="43"/>
      <c r="AH28" s="43"/>
      <c r="AI28" s="43"/>
      <c r="AJ28" s="43"/>
      <c r="AK28" s="304">
        <v>0</v>
      </c>
      <c r="AL28" s="303"/>
      <c r="AM28" s="303"/>
      <c r="AN28" s="303"/>
      <c r="AO28" s="303"/>
      <c r="AP28" s="43"/>
      <c r="AQ28" s="45"/>
      <c r="BE28" s="292"/>
    </row>
    <row r="29" spans="2:57" s="2" customFormat="1" ht="14.45" customHeight="1" hidden="1">
      <c r="B29" s="42"/>
      <c r="C29" s="43"/>
      <c r="D29" s="43"/>
      <c r="E29" s="43"/>
      <c r="F29" s="44" t="s">
        <v>47</v>
      </c>
      <c r="G29" s="43"/>
      <c r="H29" s="43"/>
      <c r="I29" s="43"/>
      <c r="J29" s="43"/>
      <c r="K29" s="43"/>
      <c r="L29" s="302">
        <v>0.15</v>
      </c>
      <c r="M29" s="303"/>
      <c r="N29" s="303"/>
      <c r="O29" s="303"/>
      <c r="P29" s="43"/>
      <c r="Q29" s="43"/>
      <c r="R29" s="43"/>
      <c r="S29" s="43"/>
      <c r="T29" s="43"/>
      <c r="U29" s="43"/>
      <c r="V29" s="43"/>
      <c r="W29" s="304">
        <f>ROUND(BC51,2)</f>
        <v>0</v>
      </c>
      <c r="X29" s="303"/>
      <c r="Y29" s="303"/>
      <c r="Z29" s="303"/>
      <c r="AA29" s="303"/>
      <c r="AB29" s="303"/>
      <c r="AC29" s="303"/>
      <c r="AD29" s="303"/>
      <c r="AE29" s="303"/>
      <c r="AF29" s="43"/>
      <c r="AG29" s="43"/>
      <c r="AH29" s="43"/>
      <c r="AI29" s="43"/>
      <c r="AJ29" s="43"/>
      <c r="AK29" s="304">
        <v>0</v>
      </c>
      <c r="AL29" s="303"/>
      <c r="AM29" s="303"/>
      <c r="AN29" s="303"/>
      <c r="AO29" s="303"/>
      <c r="AP29" s="43"/>
      <c r="AQ29" s="45"/>
      <c r="BE29" s="292"/>
    </row>
    <row r="30" spans="2:57" s="2" customFormat="1" ht="14.45" customHeight="1" hidden="1">
      <c r="B30" s="42"/>
      <c r="C30" s="43"/>
      <c r="D30" s="43"/>
      <c r="E30" s="43"/>
      <c r="F30" s="44" t="s">
        <v>48</v>
      </c>
      <c r="G30" s="43"/>
      <c r="H30" s="43"/>
      <c r="I30" s="43"/>
      <c r="J30" s="43"/>
      <c r="K30" s="43"/>
      <c r="L30" s="302">
        <v>0</v>
      </c>
      <c r="M30" s="303"/>
      <c r="N30" s="303"/>
      <c r="O30" s="303"/>
      <c r="P30" s="43"/>
      <c r="Q30" s="43"/>
      <c r="R30" s="43"/>
      <c r="S30" s="43"/>
      <c r="T30" s="43"/>
      <c r="U30" s="43"/>
      <c r="V30" s="43"/>
      <c r="W30" s="304">
        <f>ROUND(BD51,2)</f>
        <v>0</v>
      </c>
      <c r="X30" s="303"/>
      <c r="Y30" s="303"/>
      <c r="Z30" s="303"/>
      <c r="AA30" s="303"/>
      <c r="AB30" s="303"/>
      <c r="AC30" s="303"/>
      <c r="AD30" s="303"/>
      <c r="AE30" s="303"/>
      <c r="AF30" s="43"/>
      <c r="AG30" s="43"/>
      <c r="AH30" s="43"/>
      <c r="AI30" s="43"/>
      <c r="AJ30" s="43"/>
      <c r="AK30" s="304">
        <v>0</v>
      </c>
      <c r="AL30" s="303"/>
      <c r="AM30" s="303"/>
      <c r="AN30" s="303"/>
      <c r="AO30" s="303"/>
      <c r="AP30" s="43"/>
      <c r="AQ30" s="45"/>
      <c r="BE30" s="292"/>
    </row>
    <row r="31" spans="2:57" s="1" customFormat="1" ht="6.95" customHeight="1">
      <c r="B31" s="36"/>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40"/>
      <c r="BE31" s="291"/>
    </row>
    <row r="32" spans="2:57" s="1" customFormat="1" ht="25.9" customHeight="1">
      <c r="B32" s="36"/>
      <c r="C32" s="46"/>
      <c r="D32" s="47" t="s">
        <v>49</v>
      </c>
      <c r="E32" s="48"/>
      <c r="F32" s="48"/>
      <c r="G32" s="48"/>
      <c r="H32" s="48"/>
      <c r="I32" s="48"/>
      <c r="J32" s="48"/>
      <c r="K32" s="48"/>
      <c r="L32" s="48"/>
      <c r="M32" s="48"/>
      <c r="N32" s="48"/>
      <c r="O32" s="48"/>
      <c r="P32" s="48"/>
      <c r="Q32" s="48"/>
      <c r="R32" s="48"/>
      <c r="S32" s="48"/>
      <c r="T32" s="49" t="s">
        <v>50</v>
      </c>
      <c r="U32" s="48"/>
      <c r="V32" s="48"/>
      <c r="W32" s="48"/>
      <c r="X32" s="305" t="s">
        <v>51</v>
      </c>
      <c r="Y32" s="306"/>
      <c r="Z32" s="306"/>
      <c r="AA32" s="306"/>
      <c r="AB32" s="306"/>
      <c r="AC32" s="48"/>
      <c r="AD32" s="48"/>
      <c r="AE32" s="48"/>
      <c r="AF32" s="48"/>
      <c r="AG32" s="48"/>
      <c r="AH32" s="48"/>
      <c r="AI32" s="48"/>
      <c r="AJ32" s="48"/>
      <c r="AK32" s="307">
        <f>SUM(AK23:AK30)</f>
        <v>0</v>
      </c>
      <c r="AL32" s="306"/>
      <c r="AM32" s="306"/>
      <c r="AN32" s="306"/>
      <c r="AO32" s="308"/>
      <c r="AP32" s="46"/>
      <c r="AQ32" s="50"/>
      <c r="BE32" s="291"/>
    </row>
    <row r="33" spans="2:43" s="1" customFormat="1" ht="6.95" customHeight="1">
      <c r="B33" s="36"/>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40"/>
    </row>
    <row r="34" spans="2:43" s="1" customFormat="1" ht="6.95" customHeight="1">
      <c r="B34" s="51"/>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3"/>
    </row>
    <row r="38" spans="2:44" s="1" customFormat="1" ht="6.95" customHeight="1">
      <c r="B38" s="54"/>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6"/>
    </row>
    <row r="39" spans="2:44" s="1" customFormat="1" ht="36.95" customHeight="1">
      <c r="B39" s="36"/>
      <c r="C39" s="57" t="s">
        <v>52</v>
      </c>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6"/>
    </row>
    <row r="40" spans="2:44" s="1" customFormat="1" ht="6.95" customHeight="1">
      <c r="B40" s="36"/>
      <c r="C40" s="58"/>
      <c r="D40" s="58"/>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c r="AM40" s="58"/>
      <c r="AN40" s="58"/>
      <c r="AO40" s="58"/>
      <c r="AP40" s="58"/>
      <c r="AQ40" s="58"/>
      <c r="AR40" s="56"/>
    </row>
    <row r="41" spans="2:44" s="3" customFormat="1" ht="14.45" customHeight="1">
      <c r="B41" s="59"/>
      <c r="C41" s="60" t="s">
        <v>13</v>
      </c>
      <c r="D41" s="61"/>
      <c r="E41" s="61"/>
      <c r="F41" s="61"/>
      <c r="G41" s="61"/>
      <c r="H41" s="61"/>
      <c r="I41" s="61"/>
      <c r="J41" s="61"/>
      <c r="K41" s="61"/>
      <c r="L41" s="61" t="str">
        <f>K5</f>
        <v>PFB140081</v>
      </c>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2:44" s="4" customFormat="1" ht="36.95" customHeight="1">
      <c r="B42" s="63"/>
      <c r="C42" s="64" t="s">
        <v>16</v>
      </c>
      <c r="D42" s="65"/>
      <c r="E42" s="65"/>
      <c r="F42" s="65"/>
      <c r="G42" s="65"/>
      <c r="H42" s="65"/>
      <c r="I42" s="65"/>
      <c r="J42" s="65"/>
      <c r="K42" s="65"/>
      <c r="L42" s="309" t="str">
        <f>K6</f>
        <v>Stavební úpravy pro rozšíření univerzitní infrastruktury ÚVIS MENDELU</v>
      </c>
      <c r="M42" s="310"/>
      <c r="N42" s="310"/>
      <c r="O42" s="310"/>
      <c r="P42" s="310"/>
      <c r="Q42" s="310"/>
      <c r="R42" s="310"/>
      <c r="S42" s="310"/>
      <c r="T42" s="310"/>
      <c r="U42" s="310"/>
      <c r="V42" s="310"/>
      <c r="W42" s="310"/>
      <c r="X42" s="310"/>
      <c r="Y42" s="310"/>
      <c r="Z42" s="310"/>
      <c r="AA42" s="310"/>
      <c r="AB42" s="310"/>
      <c r="AC42" s="310"/>
      <c r="AD42" s="310"/>
      <c r="AE42" s="310"/>
      <c r="AF42" s="310"/>
      <c r="AG42" s="310"/>
      <c r="AH42" s="310"/>
      <c r="AI42" s="310"/>
      <c r="AJ42" s="310"/>
      <c r="AK42" s="310"/>
      <c r="AL42" s="310"/>
      <c r="AM42" s="310"/>
      <c r="AN42" s="310"/>
      <c r="AO42" s="310"/>
      <c r="AP42" s="65"/>
      <c r="AQ42" s="65"/>
      <c r="AR42" s="66"/>
    </row>
    <row r="43" spans="2:44" s="1" customFormat="1" ht="6.95" customHeight="1">
      <c r="B43" s="36"/>
      <c r="C43" s="58"/>
      <c r="D43" s="58"/>
      <c r="E43" s="58"/>
      <c r="F43" s="58"/>
      <c r="G43" s="58"/>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6"/>
    </row>
    <row r="44" spans="2:44" s="1" customFormat="1" ht="13.5">
      <c r="B44" s="36"/>
      <c r="C44" s="60" t="s">
        <v>23</v>
      </c>
      <c r="D44" s="58"/>
      <c r="E44" s="58"/>
      <c r="F44" s="58"/>
      <c r="G44" s="58"/>
      <c r="H44" s="58"/>
      <c r="I44" s="58"/>
      <c r="J44" s="58"/>
      <c r="K44" s="58"/>
      <c r="L44" s="67" t="str">
        <f>IF(K8="","",K8)</f>
        <v>Brno</v>
      </c>
      <c r="M44" s="58"/>
      <c r="N44" s="58"/>
      <c r="O44" s="58"/>
      <c r="P44" s="58"/>
      <c r="Q44" s="58"/>
      <c r="R44" s="58"/>
      <c r="S44" s="58"/>
      <c r="T44" s="58"/>
      <c r="U44" s="58"/>
      <c r="V44" s="58"/>
      <c r="W44" s="58"/>
      <c r="X44" s="58"/>
      <c r="Y44" s="58"/>
      <c r="Z44" s="58"/>
      <c r="AA44" s="58"/>
      <c r="AB44" s="58"/>
      <c r="AC44" s="58"/>
      <c r="AD44" s="58"/>
      <c r="AE44" s="58"/>
      <c r="AF44" s="58"/>
      <c r="AG44" s="58"/>
      <c r="AH44" s="58"/>
      <c r="AI44" s="60" t="s">
        <v>25</v>
      </c>
      <c r="AJ44" s="58"/>
      <c r="AK44" s="58"/>
      <c r="AL44" s="58"/>
      <c r="AM44" s="311" t="str">
        <f>IF(AN8="","",AN8)</f>
        <v>1.7.2016</v>
      </c>
      <c r="AN44" s="312"/>
      <c r="AO44" s="58"/>
      <c r="AP44" s="58"/>
      <c r="AQ44" s="58"/>
      <c r="AR44" s="56"/>
    </row>
    <row r="45" spans="2:44" s="1" customFormat="1" ht="6.95" customHeight="1">
      <c r="B45" s="36"/>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6"/>
    </row>
    <row r="46" spans="2:56" s="1" customFormat="1" ht="13.5">
      <c r="B46" s="36"/>
      <c r="C46" s="60" t="s">
        <v>29</v>
      </c>
      <c r="D46" s="58"/>
      <c r="E46" s="58"/>
      <c r="F46" s="58"/>
      <c r="G46" s="58"/>
      <c r="H46" s="58"/>
      <c r="I46" s="58"/>
      <c r="J46" s="58"/>
      <c r="K46" s="58"/>
      <c r="L46" s="61" t="str">
        <f>IF(E11="","",E11)</f>
        <v>Mendelova univerzita v Brně</v>
      </c>
      <c r="M46" s="58"/>
      <c r="N46" s="58"/>
      <c r="O46" s="58"/>
      <c r="P46" s="58"/>
      <c r="Q46" s="58"/>
      <c r="R46" s="58"/>
      <c r="S46" s="58"/>
      <c r="T46" s="58"/>
      <c r="U46" s="58"/>
      <c r="V46" s="58"/>
      <c r="W46" s="58"/>
      <c r="X46" s="58"/>
      <c r="Y46" s="58"/>
      <c r="Z46" s="58"/>
      <c r="AA46" s="58"/>
      <c r="AB46" s="58"/>
      <c r="AC46" s="58"/>
      <c r="AD46" s="58"/>
      <c r="AE46" s="58"/>
      <c r="AF46" s="58"/>
      <c r="AG46" s="58"/>
      <c r="AH46" s="58"/>
      <c r="AI46" s="60" t="s">
        <v>35</v>
      </c>
      <c r="AJ46" s="58"/>
      <c r="AK46" s="58"/>
      <c r="AL46" s="58"/>
      <c r="AM46" s="313" t="str">
        <f>IF(E17="","",E17)</f>
        <v xml:space="preserve"> </v>
      </c>
      <c r="AN46" s="312"/>
      <c r="AO46" s="312"/>
      <c r="AP46" s="312"/>
      <c r="AQ46" s="58"/>
      <c r="AR46" s="56"/>
      <c r="AS46" s="314" t="s">
        <v>53</v>
      </c>
      <c r="AT46" s="315"/>
      <c r="AU46" s="69"/>
      <c r="AV46" s="69"/>
      <c r="AW46" s="69"/>
      <c r="AX46" s="69"/>
      <c r="AY46" s="69"/>
      <c r="AZ46" s="69"/>
      <c r="BA46" s="69"/>
      <c r="BB46" s="69"/>
      <c r="BC46" s="69"/>
      <c r="BD46" s="70"/>
    </row>
    <row r="47" spans="2:56" s="1" customFormat="1" ht="13.5">
      <c r="B47" s="36"/>
      <c r="C47" s="60" t="s">
        <v>33</v>
      </c>
      <c r="D47" s="58"/>
      <c r="E47" s="58"/>
      <c r="F47" s="58"/>
      <c r="G47" s="58"/>
      <c r="H47" s="58"/>
      <c r="I47" s="58"/>
      <c r="J47" s="58"/>
      <c r="K47" s="58"/>
      <c r="L47" s="61" t="str">
        <f>IF(E14="Vyplň údaj","",E14)</f>
        <v/>
      </c>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AN47" s="58"/>
      <c r="AO47" s="58"/>
      <c r="AP47" s="58"/>
      <c r="AQ47" s="58"/>
      <c r="AR47" s="56"/>
      <c r="AS47" s="316"/>
      <c r="AT47" s="317"/>
      <c r="AU47" s="71"/>
      <c r="AV47" s="71"/>
      <c r="AW47" s="71"/>
      <c r="AX47" s="71"/>
      <c r="AY47" s="71"/>
      <c r="AZ47" s="71"/>
      <c r="BA47" s="71"/>
      <c r="BB47" s="71"/>
      <c r="BC47" s="71"/>
      <c r="BD47" s="72"/>
    </row>
    <row r="48" spans="2:56" s="1" customFormat="1" ht="10.9" customHeight="1">
      <c r="B48" s="36"/>
      <c r="C48" s="58"/>
      <c r="D48" s="58"/>
      <c r="E48" s="58"/>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8"/>
      <c r="AH48" s="58"/>
      <c r="AI48" s="58"/>
      <c r="AJ48" s="58"/>
      <c r="AK48" s="58"/>
      <c r="AL48" s="58"/>
      <c r="AM48" s="58"/>
      <c r="AN48" s="58"/>
      <c r="AO48" s="58"/>
      <c r="AP48" s="58"/>
      <c r="AQ48" s="58"/>
      <c r="AR48" s="56"/>
      <c r="AS48" s="318"/>
      <c r="AT48" s="301"/>
      <c r="AU48" s="37"/>
      <c r="AV48" s="37"/>
      <c r="AW48" s="37"/>
      <c r="AX48" s="37"/>
      <c r="AY48" s="37"/>
      <c r="AZ48" s="37"/>
      <c r="BA48" s="37"/>
      <c r="BB48" s="37"/>
      <c r="BC48" s="37"/>
      <c r="BD48" s="74"/>
    </row>
    <row r="49" spans="2:56" s="1" customFormat="1" ht="29.25" customHeight="1">
      <c r="B49" s="36"/>
      <c r="C49" s="319" t="s">
        <v>54</v>
      </c>
      <c r="D49" s="320"/>
      <c r="E49" s="320"/>
      <c r="F49" s="320"/>
      <c r="G49" s="320"/>
      <c r="H49" s="75"/>
      <c r="I49" s="321" t="s">
        <v>55</v>
      </c>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2" t="s">
        <v>56</v>
      </c>
      <c r="AH49" s="320"/>
      <c r="AI49" s="320"/>
      <c r="AJ49" s="320"/>
      <c r="AK49" s="320"/>
      <c r="AL49" s="320"/>
      <c r="AM49" s="320"/>
      <c r="AN49" s="321" t="s">
        <v>57</v>
      </c>
      <c r="AO49" s="320"/>
      <c r="AP49" s="320"/>
      <c r="AQ49" s="76" t="s">
        <v>58</v>
      </c>
      <c r="AR49" s="56"/>
      <c r="AS49" s="77" t="s">
        <v>59</v>
      </c>
      <c r="AT49" s="78" t="s">
        <v>60</v>
      </c>
      <c r="AU49" s="78" t="s">
        <v>61</v>
      </c>
      <c r="AV49" s="78" t="s">
        <v>62</v>
      </c>
      <c r="AW49" s="78" t="s">
        <v>63</v>
      </c>
      <c r="AX49" s="78" t="s">
        <v>64</v>
      </c>
      <c r="AY49" s="78" t="s">
        <v>65</v>
      </c>
      <c r="AZ49" s="78" t="s">
        <v>66</v>
      </c>
      <c r="BA49" s="78" t="s">
        <v>67</v>
      </c>
      <c r="BB49" s="78" t="s">
        <v>68</v>
      </c>
      <c r="BC49" s="78" t="s">
        <v>69</v>
      </c>
      <c r="BD49" s="79" t="s">
        <v>70</v>
      </c>
    </row>
    <row r="50" spans="2:56" s="1" customFormat="1" ht="10.9" customHeight="1">
      <c r="B50" s="36"/>
      <c r="C50" s="58"/>
      <c r="D50" s="58"/>
      <c r="E50" s="58"/>
      <c r="F50" s="58"/>
      <c r="G50" s="58"/>
      <c r="H50" s="58"/>
      <c r="I50" s="58"/>
      <c r="J50" s="58"/>
      <c r="K50" s="58"/>
      <c r="L50" s="58"/>
      <c r="M50" s="58"/>
      <c r="N50" s="58"/>
      <c r="O50" s="58"/>
      <c r="P50" s="58"/>
      <c r="Q50" s="58"/>
      <c r="R50" s="58"/>
      <c r="S50" s="58"/>
      <c r="T50" s="58"/>
      <c r="U50" s="58"/>
      <c r="V50" s="58"/>
      <c r="W50" s="58"/>
      <c r="X50" s="58"/>
      <c r="Y50" s="58"/>
      <c r="Z50" s="58"/>
      <c r="AA50" s="58"/>
      <c r="AB50" s="58"/>
      <c r="AC50" s="58"/>
      <c r="AD50" s="58"/>
      <c r="AE50" s="58"/>
      <c r="AF50" s="58"/>
      <c r="AG50" s="58"/>
      <c r="AH50" s="58"/>
      <c r="AI50" s="58"/>
      <c r="AJ50" s="58"/>
      <c r="AK50" s="58"/>
      <c r="AL50" s="58"/>
      <c r="AM50" s="58"/>
      <c r="AN50" s="58"/>
      <c r="AO50" s="58"/>
      <c r="AP50" s="58"/>
      <c r="AQ50" s="58"/>
      <c r="AR50" s="56"/>
      <c r="AS50" s="80"/>
      <c r="AT50" s="81"/>
      <c r="AU50" s="81"/>
      <c r="AV50" s="81"/>
      <c r="AW50" s="81"/>
      <c r="AX50" s="81"/>
      <c r="AY50" s="81"/>
      <c r="AZ50" s="81"/>
      <c r="BA50" s="81"/>
      <c r="BB50" s="81"/>
      <c r="BC50" s="81"/>
      <c r="BD50" s="82"/>
    </row>
    <row r="51" spans="2:90" s="4" customFormat="1" ht="32.45" customHeight="1">
      <c r="B51" s="63"/>
      <c r="C51" s="83" t="s">
        <v>71</v>
      </c>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326">
        <f>ROUND(SUM(AG52:AG58),2)</f>
        <v>0</v>
      </c>
      <c r="AH51" s="326"/>
      <c r="AI51" s="326"/>
      <c r="AJ51" s="326"/>
      <c r="AK51" s="326"/>
      <c r="AL51" s="326"/>
      <c r="AM51" s="326"/>
      <c r="AN51" s="327">
        <f aca="true" t="shared" si="0" ref="AN51:AN58">SUM(AG51,AT51)</f>
        <v>0</v>
      </c>
      <c r="AO51" s="327"/>
      <c r="AP51" s="327"/>
      <c r="AQ51" s="85" t="s">
        <v>20</v>
      </c>
      <c r="AR51" s="66"/>
      <c r="AS51" s="86">
        <f>ROUND(SUM(AS52:AS58),2)</f>
        <v>0</v>
      </c>
      <c r="AT51" s="87">
        <f aca="true" t="shared" si="1" ref="AT51:AT58">ROUND(SUM(AV51:AW51),2)</f>
        <v>0</v>
      </c>
      <c r="AU51" s="88">
        <f>ROUND(SUM(AU52:AU58),5)</f>
        <v>0</v>
      </c>
      <c r="AV51" s="87">
        <f>ROUND(AZ51*L26,2)</f>
        <v>0</v>
      </c>
      <c r="AW51" s="87">
        <f>ROUND(BA51*L27,2)</f>
        <v>0</v>
      </c>
      <c r="AX51" s="87">
        <f>ROUND(BB51*L26,2)</f>
        <v>0</v>
      </c>
      <c r="AY51" s="87">
        <f>ROUND(BC51*L27,2)</f>
        <v>0</v>
      </c>
      <c r="AZ51" s="87">
        <f>ROUND(SUM(AZ52:AZ58),2)</f>
        <v>0</v>
      </c>
      <c r="BA51" s="87">
        <f>ROUND(SUM(BA52:BA58),2)</f>
        <v>0</v>
      </c>
      <c r="BB51" s="87">
        <f>ROUND(SUM(BB52:BB58),2)</f>
        <v>0</v>
      </c>
      <c r="BC51" s="87">
        <f>ROUND(SUM(BC52:BC58),2)</f>
        <v>0</v>
      </c>
      <c r="BD51" s="89">
        <f>ROUND(SUM(BD52:BD58),2)</f>
        <v>0</v>
      </c>
      <c r="BS51" s="90" t="s">
        <v>72</v>
      </c>
      <c r="BT51" s="90" t="s">
        <v>73</v>
      </c>
      <c r="BU51" s="91" t="s">
        <v>74</v>
      </c>
      <c r="BV51" s="90" t="s">
        <v>75</v>
      </c>
      <c r="BW51" s="90" t="s">
        <v>5</v>
      </c>
      <c r="BX51" s="90" t="s">
        <v>76</v>
      </c>
      <c r="CL51" s="90" t="s">
        <v>20</v>
      </c>
    </row>
    <row r="52" spans="1:91" s="5" customFormat="1" ht="22.5" customHeight="1">
      <c r="A52" s="334" t="s">
        <v>4476</v>
      </c>
      <c r="B52" s="92"/>
      <c r="C52" s="93"/>
      <c r="D52" s="325" t="s">
        <v>77</v>
      </c>
      <c r="E52" s="324"/>
      <c r="F52" s="324"/>
      <c r="G52" s="324"/>
      <c r="H52" s="324"/>
      <c r="I52" s="94"/>
      <c r="J52" s="325" t="s">
        <v>78</v>
      </c>
      <c r="K52" s="324"/>
      <c r="L52" s="324"/>
      <c r="M52" s="324"/>
      <c r="N52" s="324"/>
      <c r="O52" s="324"/>
      <c r="P52" s="324"/>
      <c r="Q52" s="324"/>
      <c r="R52" s="324"/>
      <c r="S52" s="324"/>
      <c r="T52" s="324"/>
      <c r="U52" s="324"/>
      <c r="V52" s="324"/>
      <c r="W52" s="324"/>
      <c r="X52" s="324"/>
      <c r="Y52" s="324"/>
      <c r="Z52" s="324"/>
      <c r="AA52" s="324"/>
      <c r="AB52" s="324"/>
      <c r="AC52" s="324"/>
      <c r="AD52" s="324"/>
      <c r="AE52" s="324"/>
      <c r="AF52" s="324"/>
      <c r="AG52" s="323">
        <f>'ST - Stavební část'!J27</f>
        <v>0</v>
      </c>
      <c r="AH52" s="324"/>
      <c r="AI52" s="324"/>
      <c r="AJ52" s="324"/>
      <c r="AK52" s="324"/>
      <c r="AL52" s="324"/>
      <c r="AM52" s="324"/>
      <c r="AN52" s="323">
        <f t="shared" si="0"/>
        <v>0</v>
      </c>
      <c r="AO52" s="324"/>
      <c r="AP52" s="324"/>
      <c r="AQ52" s="95" t="s">
        <v>79</v>
      </c>
      <c r="AR52" s="96"/>
      <c r="AS52" s="97">
        <v>0</v>
      </c>
      <c r="AT52" s="98">
        <f t="shared" si="1"/>
        <v>0</v>
      </c>
      <c r="AU52" s="99">
        <f>'ST - Stavební část'!P113</f>
        <v>0</v>
      </c>
      <c r="AV52" s="98">
        <f>'ST - Stavební část'!J30</f>
        <v>0</v>
      </c>
      <c r="AW52" s="98">
        <f>'ST - Stavební část'!J31</f>
        <v>0</v>
      </c>
      <c r="AX52" s="98">
        <f>'ST - Stavební část'!J32</f>
        <v>0</v>
      </c>
      <c r="AY52" s="98">
        <f>'ST - Stavební část'!J33</f>
        <v>0</v>
      </c>
      <c r="AZ52" s="98">
        <f>'ST - Stavební část'!F30</f>
        <v>0</v>
      </c>
      <c r="BA52" s="98">
        <f>'ST - Stavební část'!F31</f>
        <v>0</v>
      </c>
      <c r="BB52" s="98">
        <f>'ST - Stavební část'!F32</f>
        <v>0</v>
      </c>
      <c r="BC52" s="98">
        <f>'ST - Stavební část'!F33</f>
        <v>0</v>
      </c>
      <c r="BD52" s="100">
        <f>'ST - Stavební část'!F34</f>
        <v>0</v>
      </c>
      <c r="BT52" s="101" t="s">
        <v>22</v>
      </c>
      <c r="BV52" s="101" t="s">
        <v>75</v>
      </c>
      <c r="BW52" s="101" t="s">
        <v>80</v>
      </c>
      <c r="BX52" s="101" t="s">
        <v>5</v>
      </c>
      <c r="CL52" s="101" t="s">
        <v>20</v>
      </c>
      <c r="CM52" s="101" t="s">
        <v>81</v>
      </c>
    </row>
    <row r="53" spans="1:91" s="5" customFormat="1" ht="22.5" customHeight="1">
      <c r="A53" s="334" t="s">
        <v>4476</v>
      </c>
      <c r="B53" s="92"/>
      <c r="C53" s="93"/>
      <c r="D53" s="325" t="s">
        <v>82</v>
      </c>
      <c r="E53" s="324"/>
      <c r="F53" s="324"/>
      <c r="G53" s="324"/>
      <c r="H53" s="324"/>
      <c r="I53" s="94"/>
      <c r="J53" s="325" t="s">
        <v>83</v>
      </c>
      <c r="K53" s="324"/>
      <c r="L53" s="324"/>
      <c r="M53" s="324"/>
      <c r="N53" s="324"/>
      <c r="O53" s="324"/>
      <c r="P53" s="324"/>
      <c r="Q53" s="324"/>
      <c r="R53" s="324"/>
      <c r="S53" s="324"/>
      <c r="T53" s="324"/>
      <c r="U53" s="324"/>
      <c r="V53" s="324"/>
      <c r="W53" s="324"/>
      <c r="X53" s="324"/>
      <c r="Y53" s="324"/>
      <c r="Z53" s="324"/>
      <c r="AA53" s="324"/>
      <c r="AB53" s="324"/>
      <c r="AC53" s="324"/>
      <c r="AD53" s="324"/>
      <c r="AE53" s="324"/>
      <c r="AF53" s="324"/>
      <c r="AG53" s="323">
        <f>'ZTI - Zdravotechnické ins...'!J27</f>
        <v>0</v>
      </c>
      <c r="AH53" s="324"/>
      <c r="AI53" s="324"/>
      <c r="AJ53" s="324"/>
      <c r="AK53" s="324"/>
      <c r="AL53" s="324"/>
      <c r="AM53" s="324"/>
      <c r="AN53" s="323">
        <f t="shared" si="0"/>
        <v>0</v>
      </c>
      <c r="AO53" s="324"/>
      <c r="AP53" s="324"/>
      <c r="AQ53" s="95" t="s">
        <v>79</v>
      </c>
      <c r="AR53" s="96"/>
      <c r="AS53" s="97">
        <v>0</v>
      </c>
      <c r="AT53" s="98">
        <f t="shared" si="1"/>
        <v>0</v>
      </c>
      <c r="AU53" s="99">
        <f>'ZTI - Zdravotechnické ins...'!P85</f>
        <v>0</v>
      </c>
      <c r="AV53" s="98">
        <f>'ZTI - Zdravotechnické ins...'!J30</f>
        <v>0</v>
      </c>
      <c r="AW53" s="98">
        <f>'ZTI - Zdravotechnické ins...'!J31</f>
        <v>0</v>
      </c>
      <c r="AX53" s="98">
        <f>'ZTI - Zdravotechnické ins...'!J32</f>
        <v>0</v>
      </c>
      <c r="AY53" s="98">
        <f>'ZTI - Zdravotechnické ins...'!J33</f>
        <v>0</v>
      </c>
      <c r="AZ53" s="98">
        <f>'ZTI - Zdravotechnické ins...'!F30</f>
        <v>0</v>
      </c>
      <c r="BA53" s="98">
        <f>'ZTI - Zdravotechnické ins...'!F31</f>
        <v>0</v>
      </c>
      <c r="BB53" s="98">
        <f>'ZTI - Zdravotechnické ins...'!F32</f>
        <v>0</v>
      </c>
      <c r="BC53" s="98">
        <f>'ZTI - Zdravotechnické ins...'!F33</f>
        <v>0</v>
      </c>
      <c r="BD53" s="100">
        <f>'ZTI - Zdravotechnické ins...'!F34</f>
        <v>0</v>
      </c>
      <c r="BT53" s="101" t="s">
        <v>22</v>
      </c>
      <c r="BV53" s="101" t="s">
        <v>75</v>
      </c>
      <c r="BW53" s="101" t="s">
        <v>84</v>
      </c>
      <c r="BX53" s="101" t="s">
        <v>5</v>
      </c>
      <c r="CL53" s="101" t="s">
        <v>20</v>
      </c>
      <c r="CM53" s="101" t="s">
        <v>81</v>
      </c>
    </row>
    <row r="54" spans="1:91" s="5" customFormat="1" ht="22.5" customHeight="1">
      <c r="A54" s="334" t="s">
        <v>4476</v>
      </c>
      <c r="B54" s="92"/>
      <c r="C54" s="93"/>
      <c r="D54" s="325" t="s">
        <v>85</v>
      </c>
      <c r="E54" s="324"/>
      <c r="F54" s="324"/>
      <c r="G54" s="324"/>
      <c r="H54" s="324"/>
      <c r="I54" s="94"/>
      <c r="J54" s="325" t="s">
        <v>86</v>
      </c>
      <c r="K54" s="324"/>
      <c r="L54" s="324"/>
      <c r="M54" s="324"/>
      <c r="N54" s="324"/>
      <c r="O54" s="324"/>
      <c r="P54" s="324"/>
      <c r="Q54" s="324"/>
      <c r="R54" s="324"/>
      <c r="S54" s="324"/>
      <c r="T54" s="324"/>
      <c r="U54" s="324"/>
      <c r="V54" s="324"/>
      <c r="W54" s="324"/>
      <c r="X54" s="324"/>
      <c r="Y54" s="324"/>
      <c r="Z54" s="324"/>
      <c r="AA54" s="324"/>
      <c r="AB54" s="324"/>
      <c r="AC54" s="324"/>
      <c r="AD54" s="324"/>
      <c r="AE54" s="324"/>
      <c r="AF54" s="324"/>
      <c r="AG54" s="323">
        <f>'VZT - Vzduchotechnika'!J27</f>
        <v>0</v>
      </c>
      <c r="AH54" s="324"/>
      <c r="AI54" s="324"/>
      <c r="AJ54" s="324"/>
      <c r="AK54" s="324"/>
      <c r="AL54" s="324"/>
      <c r="AM54" s="324"/>
      <c r="AN54" s="323">
        <f t="shared" si="0"/>
        <v>0</v>
      </c>
      <c r="AO54" s="324"/>
      <c r="AP54" s="324"/>
      <c r="AQ54" s="95" t="s">
        <v>79</v>
      </c>
      <c r="AR54" s="96"/>
      <c r="AS54" s="97">
        <v>0</v>
      </c>
      <c r="AT54" s="98">
        <f t="shared" si="1"/>
        <v>0</v>
      </c>
      <c r="AU54" s="99">
        <f>'VZT - Vzduchotechnika'!P83</f>
        <v>0</v>
      </c>
      <c r="AV54" s="98">
        <f>'VZT - Vzduchotechnika'!J30</f>
        <v>0</v>
      </c>
      <c r="AW54" s="98">
        <f>'VZT - Vzduchotechnika'!J31</f>
        <v>0</v>
      </c>
      <c r="AX54" s="98">
        <f>'VZT - Vzduchotechnika'!J32</f>
        <v>0</v>
      </c>
      <c r="AY54" s="98">
        <f>'VZT - Vzduchotechnika'!J33</f>
        <v>0</v>
      </c>
      <c r="AZ54" s="98">
        <f>'VZT - Vzduchotechnika'!F30</f>
        <v>0</v>
      </c>
      <c r="BA54" s="98">
        <f>'VZT - Vzduchotechnika'!F31</f>
        <v>0</v>
      </c>
      <c r="BB54" s="98">
        <f>'VZT - Vzduchotechnika'!F32</f>
        <v>0</v>
      </c>
      <c r="BC54" s="98">
        <f>'VZT - Vzduchotechnika'!F33</f>
        <v>0</v>
      </c>
      <c r="BD54" s="100">
        <f>'VZT - Vzduchotechnika'!F34</f>
        <v>0</v>
      </c>
      <c r="BT54" s="101" t="s">
        <v>22</v>
      </c>
      <c r="BV54" s="101" t="s">
        <v>75</v>
      </c>
      <c r="BW54" s="101" t="s">
        <v>87</v>
      </c>
      <c r="BX54" s="101" t="s">
        <v>5</v>
      </c>
      <c r="CL54" s="101" t="s">
        <v>20</v>
      </c>
      <c r="CM54" s="101" t="s">
        <v>81</v>
      </c>
    </row>
    <row r="55" spans="1:91" s="5" customFormat="1" ht="22.5" customHeight="1">
      <c r="A55" s="334" t="s">
        <v>4476</v>
      </c>
      <c r="B55" s="92"/>
      <c r="C55" s="93"/>
      <c r="D55" s="325" t="s">
        <v>88</v>
      </c>
      <c r="E55" s="324"/>
      <c r="F55" s="324"/>
      <c r="G55" s="324"/>
      <c r="H55" s="324"/>
      <c r="I55" s="94"/>
      <c r="J55" s="325" t="s">
        <v>89</v>
      </c>
      <c r="K55" s="324"/>
      <c r="L55" s="324"/>
      <c r="M55" s="324"/>
      <c r="N55" s="324"/>
      <c r="O55" s="324"/>
      <c r="P55" s="324"/>
      <c r="Q55" s="324"/>
      <c r="R55" s="324"/>
      <c r="S55" s="324"/>
      <c r="T55" s="324"/>
      <c r="U55" s="324"/>
      <c r="V55" s="324"/>
      <c r="W55" s="324"/>
      <c r="X55" s="324"/>
      <c r="Y55" s="324"/>
      <c r="Z55" s="324"/>
      <c r="AA55" s="324"/>
      <c r="AB55" s="324"/>
      <c r="AC55" s="324"/>
      <c r="AD55" s="324"/>
      <c r="AE55" s="324"/>
      <c r="AF55" s="324"/>
      <c r="AG55" s="323">
        <f>'UT - Vytápění'!J27</f>
        <v>0</v>
      </c>
      <c r="AH55" s="324"/>
      <c r="AI55" s="324"/>
      <c r="AJ55" s="324"/>
      <c r="AK55" s="324"/>
      <c r="AL55" s="324"/>
      <c r="AM55" s="324"/>
      <c r="AN55" s="323">
        <f t="shared" si="0"/>
        <v>0</v>
      </c>
      <c r="AO55" s="324"/>
      <c r="AP55" s="324"/>
      <c r="AQ55" s="95" t="s">
        <v>79</v>
      </c>
      <c r="AR55" s="96"/>
      <c r="AS55" s="97">
        <v>0</v>
      </c>
      <c r="AT55" s="98">
        <f t="shared" si="1"/>
        <v>0</v>
      </c>
      <c r="AU55" s="99">
        <f>'UT - Vytápění'!P81</f>
        <v>0</v>
      </c>
      <c r="AV55" s="98">
        <f>'UT - Vytápění'!J30</f>
        <v>0</v>
      </c>
      <c r="AW55" s="98">
        <f>'UT - Vytápění'!J31</f>
        <v>0</v>
      </c>
      <c r="AX55" s="98">
        <f>'UT - Vytápění'!J32</f>
        <v>0</v>
      </c>
      <c r="AY55" s="98">
        <f>'UT - Vytápění'!J33</f>
        <v>0</v>
      </c>
      <c r="AZ55" s="98">
        <f>'UT - Vytápění'!F30</f>
        <v>0</v>
      </c>
      <c r="BA55" s="98">
        <f>'UT - Vytápění'!F31</f>
        <v>0</v>
      </c>
      <c r="BB55" s="98">
        <f>'UT - Vytápění'!F32</f>
        <v>0</v>
      </c>
      <c r="BC55" s="98">
        <f>'UT - Vytápění'!F33</f>
        <v>0</v>
      </c>
      <c r="BD55" s="100">
        <f>'UT - Vytápění'!F34</f>
        <v>0</v>
      </c>
      <c r="BT55" s="101" t="s">
        <v>22</v>
      </c>
      <c r="BV55" s="101" t="s">
        <v>75</v>
      </c>
      <c r="BW55" s="101" t="s">
        <v>90</v>
      </c>
      <c r="BX55" s="101" t="s">
        <v>5</v>
      </c>
      <c r="CL55" s="101" t="s">
        <v>20</v>
      </c>
      <c r="CM55" s="101" t="s">
        <v>81</v>
      </c>
    </row>
    <row r="56" spans="1:91" s="5" customFormat="1" ht="22.5" customHeight="1">
      <c r="A56" s="334" t="s">
        <v>4476</v>
      </c>
      <c r="B56" s="92"/>
      <c r="C56" s="93"/>
      <c r="D56" s="325" t="s">
        <v>91</v>
      </c>
      <c r="E56" s="324"/>
      <c r="F56" s="324"/>
      <c r="G56" s="324"/>
      <c r="H56" s="324"/>
      <c r="I56" s="94"/>
      <c r="J56" s="325" t="s">
        <v>92</v>
      </c>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3">
        <f>'EL, SLP - Elektroinstalac...'!J27</f>
        <v>0</v>
      </c>
      <c r="AH56" s="324"/>
      <c r="AI56" s="324"/>
      <c r="AJ56" s="324"/>
      <c r="AK56" s="324"/>
      <c r="AL56" s="324"/>
      <c r="AM56" s="324"/>
      <c r="AN56" s="323">
        <f t="shared" si="0"/>
        <v>0</v>
      </c>
      <c r="AO56" s="324"/>
      <c r="AP56" s="324"/>
      <c r="AQ56" s="95" t="s">
        <v>79</v>
      </c>
      <c r="AR56" s="96"/>
      <c r="AS56" s="97">
        <v>0</v>
      </c>
      <c r="AT56" s="98">
        <f t="shared" si="1"/>
        <v>0</v>
      </c>
      <c r="AU56" s="99">
        <f>'EL, SLP - Elektroinstalac...'!P175</f>
        <v>0</v>
      </c>
      <c r="AV56" s="98">
        <f>'EL, SLP - Elektroinstalac...'!J30</f>
        <v>0</v>
      </c>
      <c r="AW56" s="98">
        <f>'EL, SLP - Elektroinstalac...'!J31</f>
        <v>0</v>
      </c>
      <c r="AX56" s="98">
        <f>'EL, SLP - Elektroinstalac...'!J32</f>
        <v>0</v>
      </c>
      <c r="AY56" s="98">
        <f>'EL, SLP - Elektroinstalac...'!J33</f>
        <v>0</v>
      </c>
      <c r="AZ56" s="98">
        <f>'EL, SLP - Elektroinstalac...'!F30</f>
        <v>0</v>
      </c>
      <c r="BA56" s="98">
        <f>'EL, SLP - Elektroinstalac...'!F31</f>
        <v>0</v>
      </c>
      <c r="BB56" s="98">
        <f>'EL, SLP - Elektroinstalac...'!F32</f>
        <v>0</v>
      </c>
      <c r="BC56" s="98">
        <f>'EL, SLP - Elektroinstalac...'!F33</f>
        <v>0</v>
      </c>
      <c r="BD56" s="100">
        <f>'EL, SLP - Elektroinstalac...'!F34</f>
        <v>0</v>
      </c>
      <c r="BT56" s="101" t="s">
        <v>22</v>
      </c>
      <c r="BV56" s="101" t="s">
        <v>75</v>
      </c>
      <c r="BW56" s="101" t="s">
        <v>93</v>
      </c>
      <c r="BX56" s="101" t="s">
        <v>5</v>
      </c>
      <c r="CL56" s="101" t="s">
        <v>20</v>
      </c>
      <c r="CM56" s="101" t="s">
        <v>81</v>
      </c>
    </row>
    <row r="57" spans="1:91" s="5" customFormat="1" ht="22.5" customHeight="1">
      <c r="A57" s="334" t="s">
        <v>4476</v>
      </c>
      <c r="B57" s="92"/>
      <c r="C57" s="93"/>
      <c r="D57" s="325" t="s">
        <v>94</v>
      </c>
      <c r="E57" s="324"/>
      <c r="F57" s="324"/>
      <c r="G57" s="324"/>
      <c r="H57" s="324"/>
      <c r="I57" s="94"/>
      <c r="J57" s="325" t="s">
        <v>95</v>
      </c>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3">
        <f>'MaR - Měření a regulace'!J27</f>
        <v>0</v>
      </c>
      <c r="AH57" s="324"/>
      <c r="AI57" s="324"/>
      <c r="AJ57" s="324"/>
      <c r="AK57" s="324"/>
      <c r="AL57" s="324"/>
      <c r="AM57" s="324"/>
      <c r="AN57" s="323">
        <f t="shared" si="0"/>
        <v>0</v>
      </c>
      <c r="AO57" s="324"/>
      <c r="AP57" s="324"/>
      <c r="AQ57" s="95" t="s">
        <v>79</v>
      </c>
      <c r="AR57" s="96"/>
      <c r="AS57" s="97">
        <v>0</v>
      </c>
      <c r="AT57" s="98">
        <f t="shared" si="1"/>
        <v>0</v>
      </c>
      <c r="AU57" s="99">
        <f>'MaR - Měření a regulace'!P89</f>
        <v>0</v>
      </c>
      <c r="AV57" s="98">
        <f>'MaR - Měření a regulace'!J30</f>
        <v>0</v>
      </c>
      <c r="AW57" s="98">
        <f>'MaR - Měření a regulace'!J31</f>
        <v>0</v>
      </c>
      <c r="AX57" s="98">
        <f>'MaR - Měření a regulace'!J32</f>
        <v>0</v>
      </c>
      <c r="AY57" s="98">
        <f>'MaR - Měření a regulace'!J33</f>
        <v>0</v>
      </c>
      <c r="AZ57" s="98">
        <f>'MaR - Měření a regulace'!F30</f>
        <v>0</v>
      </c>
      <c r="BA57" s="98">
        <f>'MaR - Měření a regulace'!F31</f>
        <v>0</v>
      </c>
      <c r="BB57" s="98">
        <f>'MaR - Měření a regulace'!F32</f>
        <v>0</v>
      </c>
      <c r="BC57" s="98">
        <f>'MaR - Měření a regulace'!F33</f>
        <v>0</v>
      </c>
      <c r="BD57" s="100">
        <f>'MaR - Měření a regulace'!F34</f>
        <v>0</v>
      </c>
      <c r="BT57" s="101" t="s">
        <v>22</v>
      </c>
      <c r="BV57" s="101" t="s">
        <v>75</v>
      </c>
      <c r="BW57" s="101" t="s">
        <v>96</v>
      </c>
      <c r="BX57" s="101" t="s">
        <v>5</v>
      </c>
      <c r="CL57" s="101" t="s">
        <v>20</v>
      </c>
      <c r="CM57" s="101" t="s">
        <v>81</v>
      </c>
    </row>
    <row r="58" spans="1:91" s="5" customFormat="1" ht="22.5" customHeight="1">
      <c r="A58" s="334" t="s">
        <v>4476</v>
      </c>
      <c r="B58" s="92"/>
      <c r="C58" s="93"/>
      <c r="D58" s="325" t="s">
        <v>97</v>
      </c>
      <c r="E58" s="324"/>
      <c r="F58" s="324"/>
      <c r="G58" s="324"/>
      <c r="H58" s="324"/>
      <c r="I58" s="94"/>
      <c r="J58" s="325" t="s">
        <v>98</v>
      </c>
      <c r="K58" s="324"/>
      <c r="L58" s="324"/>
      <c r="M58" s="324"/>
      <c r="N58" s="324"/>
      <c r="O58" s="324"/>
      <c r="P58" s="324"/>
      <c r="Q58" s="324"/>
      <c r="R58" s="324"/>
      <c r="S58" s="324"/>
      <c r="T58" s="324"/>
      <c r="U58" s="324"/>
      <c r="V58" s="324"/>
      <c r="W58" s="324"/>
      <c r="X58" s="324"/>
      <c r="Y58" s="324"/>
      <c r="Z58" s="324"/>
      <c r="AA58" s="324"/>
      <c r="AB58" s="324"/>
      <c r="AC58" s="324"/>
      <c r="AD58" s="324"/>
      <c r="AE58" s="324"/>
      <c r="AF58" s="324"/>
      <c r="AG58" s="323">
        <f>'OST - Ostatní a vedlejší ...'!J27</f>
        <v>0</v>
      </c>
      <c r="AH58" s="324"/>
      <c r="AI58" s="324"/>
      <c r="AJ58" s="324"/>
      <c r="AK58" s="324"/>
      <c r="AL58" s="324"/>
      <c r="AM58" s="324"/>
      <c r="AN58" s="323">
        <f t="shared" si="0"/>
        <v>0</v>
      </c>
      <c r="AO58" s="324"/>
      <c r="AP58" s="324"/>
      <c r="AQ58" s="95" t="s">
        <v>79</v>
      </c>
      <c r="AR58" s="96"/>
      <c r="AS58" s="102">
        <v>0</v>
      </c>
      <c r="AT58" s="103">
        <f t="shared" si="1"/>
        <v>0</v>
      </c>
      <c r="AU58" s="104">
        <f>'OST - Ostatní a vedlejší ...'!P78</f>
        <v>0</v>
      </c>
      <c r="AV58" s="103">
        <f>'OST - Ostatní a vedlejší ...'!J30</f>
        <v>0</v>
      </c>
      <c r="AW58" s="103">
        <f>'OST - Ostatní a vedlejší ...'!J31</f>
        <v>0</v>
      </c>
      <c r="AX58" s="103">
        <f>'OST - Ostatní a vedlejší ...'!J32</f>
        <v>0</v>
      </c>
      <c r="AY58" s="103">
        <f>'OST - Ostatní a vedlejší ...'!J33</f>
        <v>0</v>
      </c>
      <c r="AZ58" s="103">
        <f>'OST - Ostatní a vedlejší ...'!F30</f>
        <v>0</v>
      </c>
      <c r="BA58" s="103">
        <f>'OST - Ostatní a vedlejší ...'!F31</f>
        <v>0</v>
      </c>
      <c r="BB58" s="103">
        <f>'OST - Ostatní a vedlejší ...'!F32</f>
        <v>0</v>
      </c>
      <c r="BC58" s="103">
        <f>'OST - Ostatní a vedlejší ...'!F33</f>
        <v>0</v>
      </c>
      <c r="BD58" s="105">
        <f>'OST - Ostatní a vedlejší ...'!F34</f>
        <v>0</v>
      </c>
      <c r="BT58" s="101" t="s">
        <v>22</v>
      </c>
      <c r="BV58" s="101" t="s">
        <v>75</v>
      </c>
      <c r="BW58" s="101" t="s">
        <v>99</v>
      </c>
      <c r="BX58" s="101" t="s">
        <v>5</v>
      </c>
      <c r="CL58" s="101" t="s">
        <v>20</v>
      </c>
      <c r="CM58" s="101" t="s">
        <v>81</v>
      </c>
    </row>
    <row r="59" spans="2:44" s="1" customFormat="1" ht="30" customHeight="1">
      <c r="B59" s="36"/>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c r="AK59" s="58"/>
      <c r="AL59" s="58"/>
      <c r="AM59" s="58"/>
      <c r="AN59" s="58"/>
      <c r="AO59" s="58"/>
      <c r="AP59" s="58"/>
      <c r="AQ59" s="58"/>
      <c r="AR59" s="56"/>
    </row>
    <row r="60" spans="2:44" s="1" customFormat="1" ht="6.95" customHeight="1">
      <c r="B60" s="51"/>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6"/>
    </row>
  </sheetData>
  <sheetProtection password="CC35" sheet="1" objects="1" scenarios="1" formatColumns="0" formatRows="0" sort="0" autoFilter="0"/>
  <mergeCells count="65">
    <mergeCell ref="AR2:BE2"/>
    <mergeCell ref="AN58:AP58"/>
    <mergeCell ref="AG58:AM58"/>
    <mergeCell ref="D58:H58"/>
    <mergeCell ref="J58:AF58"/>
    <mergeCell ref="AG51:AM51"/>
    <mergeCell ref="AN51:AP51"/>
    <mergeCell ref="AN56:AP56"/>
    <mergeCell ref="AG56:AM56"/>
    <mergeCell ref="D56:H56"/>
    <mergeCell ref="J56:AF56"/>
    <mergeCell ref="AN57:AP57"/>
    <mergeCell ref="AG57:AM57"/>
    <mergeCell ref="D57:H57"/>
    <mergeCell ref="J57:AF57"/>
    <mergeCell ref="AN54:AP54"/>
    <mergeCell ref="AG54:AM54"/>
    <mergeCell ref="D54:H54"/>
    <mergeCell ref="J54:AF54"/>
    <mergeCell ref="AN55:AP55"/>
    <mergeCell ref="AG55:AM55"/>
    <mergeCell ref="D55:H55"/>
    <mergeCell ref="J55:AF55"/>
    <mergeCell ref="AN52:AP52"/>
    <mergeCell ref="AG52:AM52"/>
    <mergeCell ref="D52:H52"/>
    <mergeCell ref="J52:AF52"/>
    <mergeCell ref="AN53:AP53"/>
    <mergeCell ref="AG53:AM53"/>
    <mergeCell ref="D53:H53"/>
    <mergeCell ref="J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tooltip="Rekapitulace stavby" display="1) Rekapitulace stavby"/>
    <hyperlink ref="W1:AI1" location="C51" tooltip="Rekapitulace objektů stavby a soupisů prací" display="2) Rekapitulace objektů stavby a soupisů prací"/>
    <hyperlink ref="A52" location="'ST - Stavební část'!C2" tooltip="ST - Stavební část" display="/"/>
    <hyperlink ref="A53" location="'ZTI - Zdravotechnické ins...'!C2" tooltip="ZTI - Zdravotechnické ins..." display="/"/>
    <hyperlink ref="A54" location="'VZT - Vzduchotechnika'!C2" tooltip="VZT - Vzduchotechnika" display="/"/>
    <hyperlink ref="A55" location="'UT - Vytápění'!C2" tooltip="UT - Vytápění" display="/"/>
    <hyperlink ref="A56" location="'EL, SLP - Elektroinstalac...'!C2" tooltip="EL, SLP - Elektroinstalac..." display="/"/>
    <hyperlink ref="A57" location="'MaR - Měření a regulace'!C2" tooltip="MaR - Měření a regulace" display="/"/>
    <hyperlink ref="A58" location="'OST - Ostatní a vedlejší ...'!C2" tooltip="OST - Ostatní a vedlejší ..."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53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80</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103</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22.5" customHeight="1">
      <c r="B24" s="112"/>
      <c r="C24" s="113"/>
      <c r="D24" s="113"/>
      <c r="E24" s="297" t="s">
        <v>20</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ROUND(J113,2)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ROUND(SUM(BE113:BE2538),2)</f>
        <v>0</v>
      </c>
      <c r="G30" s="37"/>
      <c r="H30" s="37"/>
      <c r="I30" s="122">
        <v>0.21</v>
      </c>
      <c r="J30" s="121">
        <f>ROUND(ROUND((SUM(BE113:BE2538)),2)*I30,2)</f>
        <v>0</v>
      </c>
      <c r="K30" s="40"/>
    </row>
    <row r="31" spans="2:11" s="1" customFormat="1" ht="14.45" customHeight="1">
      <c r="B31" s="36"/>
      <c r="C31" s="37"/>
      <c r="D31" s="37"/>
      <c r="E31" s="44" t="s">
        <v>45</v>
      </c>
      <c r="F31" s="121">
        <f>ROUND(SUM(BF113:BF2538),2)</f>
        <v>0</v>
      </c>
      <c r="G31" s="37"/>
      <c r="H31" s="37"/>
      <c r="I31" s="122">
        <v>0.15</v>
      </c>
      <c r="J31" s="121">
        <f>ROUND(ROUND((SUM(BF113:BF2538)),2)*I31,2)</f>
        <v>0</v>
      </c>
      <c r="K31" s="40"/>
    </row>
    <row r="32" spans="2:11" s="1" customFormat="1" ht="14.45" customHeight="1" hidden="1">
      <c r="B32" s="36"/>
      <c r="C32" s="37"/>
      <c r="D32" s="37"/>
      <c r="E32" s="44" t="s">
        <v>46</v>
      </c>
      <c r="F32" s="121">
        <f>ROUND(SUM(BG113:BG2538),2)</f>
        <v>0</v>
      </c>
      <c r="G32" s="37"/>
      <c r="H32" s="37"/>
      <c r="I32" s="122">
        <v>0.21</v>
      </c>
      <c r="J32" s="121">
        <v>0</v>
      </c>
      <c r="K32" s="40"/>
    </row>
    <row r="33" spans="2:11" s="1" customFormat="1" ht="14.45" customHeight="1" hidden="1">
      <c r="B33" s="36"/>
      <c r="C33" s="37"/>
      <c r="D33" s="37"/>
      <c r="E33" s="44" t="s">
        <v>47</v>
      </c>
      <c r="F33" s="121">
        <f>ROUND(SUM(BH113:BH2538),2)</f>
        <v>0</v>
      </c>
      <c r="G33" s="37"/>
      <c r="H33" s="37"/>
      <c r="I33" s="122">
        <v>0.15</v>
      </c>
      <c r="J33" s="121">
        <v>0</v>
      </c>
      <c r="K33" s="40"/>
    </row>
    <row r="34" spans="2:11" s="1" customFormat="1" ht="14.45" customHeight="1" hidden="1">
      <c r="B34" s="36"/>
      <c r="C34" s="37"/>
      <c r="D34" s="37"/>
      <c r="E34" s="44" t="s">
        <v>48</v>
      </c>
      <c r="F34" s="121">
        <f>ROUND(SUM(BI113:BI2538),2)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ST - Stavební část</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J113</f>
        <v>0</v>
      </c>
      <c r="K56" s="40"/>
      <c r="AU56" s="19" t="s">
        <v>108</v>
      </c>
    </row>
    <row r="57" spans="2:11" s="7" customFormat="1" ht="24.95" customHeight="1">
      <c r="B57" s="140"/>
      <c r="C57" s="141"/>
      <c r="D57" s="142" t="s">
        <v>109</v>
      </c>
      <c r="E57" s="143"/>
      <c r="F57" s="143"/>
      <c r="G57" s="143"/>
      <c r="H57" s="143"/>
      <c r="I57" s="144"/>
      <c r="J57" s="145">
        <f>J114</f>
        <v>0</v>
      </c>
      <c r="K57" s="146"/>
    </row>
    <row r="58" spans="2:11" s="8" customFormat="1" ht="19.9" customHeight="1">
      <c r="B58" s="147"/>
      <c r="C58" s="148"/>
      <c r="D58" s="149" t="s">
        <v>110</v>
      </c>
      <c r="E58" s="150"/>
      <c r="F58" s="150"/>
      <c r="G58" s="150"/>
      <c r="H58" s="150"/>
      <c r="I58" s="151"/>
      <c r="J58" s="152">
        <f>J115</f>
        <v>0</v>
      </c>
      <c r="K58" s="153"/>
    </row>
    <row r="59" spans="2:11" s="8" customFormat="1" ht="19.9" customHeight="1">
      <c r="B59" s="147"/>
      <c r="C59" s="148"/>
      <c r="D59" s="149" t="s">
        <v>111</v>
      </c>
      <c r="E59" s="150"/>
      <c r="F59" s="150"/>
      <c r="G59" s="150"/>
      <c r="H59" s="150"/>
      <c r="I59" s="151"/>
      <c r="J59" s="152">
        <f>J136</f>
        <v>0</v>
      </c>
      <c r="K59" s="153"/>
    </row>
    <row r="60" spans="2:11" s="8" customFormat="1" ht="19.9" customHeight="1">
      <c r="B60" s="147"/>
      <c r="C60" s="148"/>
      <c r="D60" s="149" t="s">
        <v>112</v>
      </c>
      <c r="E60" s="150"/>
      <c r="F60" s="150"/>
      <c r="G60" s="150"/>
      <c r="H60" s="150"/>
      <c r="I60" s="151"/>
      <c r="J60" s="152">
        <f>J172</f>
        <v>0</v>
      </c>
      <c r="K60" s="153"/>
    </row>
    <row r="61" spans="2:11" s="8" customFormat="1" ht="19.9" customHeight="1">
      <c r="B61" s="147"/>
      <c r="C61" s="148"/>
      <c r="D61" s="149" t="s">
        <v>113</v>
      </c>
      <c r="E61" s="150"/>
      <c r="F61" s="150"/>
      <c r="G61" s="150"/>
      <c r="H61" s="150"/>
      <c r="I61" s="151"/>
      <c r="J61" s="152">
        <f>J178</f>
        <v>0</v>
      </c>
      <c r="K61" s="153"/>
    </row>
    <row r="62" spans="2:11" s="8" customFormat="1" ht="19.9" customHeight="1">
      <c r="B62" s="147"/>
      <c r="C62" s="148"/>
      <c r="D62" s="149" t="s">
        <v>114</v>
      </c>
      <c r="E62" s="150"/>
      <c r="F62" s="150"/>
      <c r="G62" s="150"/>
      <c r="H62" s="150"/>
      <c r="I62" s="151"/>
      <c r="J62" s="152">
        <f>J396</f>
        <v>0</v>
      </c>
      <c r="K62" s="153"/>
    </row>
    <row r="63" spans="2:11" s="8" customFormat="1" ht="19.9" customHeight="1">
      <c r="B63" s="147"/>
      <c r="C63" s="148"/>
      <c r="D63" s="149" t="s">
        <v>115</v>
      </c>
      <c r="E63" s="150"/>
      <c r="F63" s="150"/>
      <c r="G63" s="150"/>
      <c r="H63" s="150"/>
      <c r="I63" s="151"/>
      <c r="J63" s="152">
        <f>J522</f>
        <v>0</v>
      </c>
      <c r="K63" s="153"/>
    </row>
    <row r="64" spans="2:11" s="8" customFormat="1" ht="19.9" customHeight="1">
      <c r="B64" s="147"/>
      <c r="C64" s="148"/>
      <c r="D64" s="149" t="s">
        <v>116</v>
      </c>
      <c r="E64" s="150"/>
      <c r="F64" s="150"/>
      <c r="G64" s="150"/>
      <c r="H64" s="150"/>
      <c r="I64" s="151"/>
      <c r="J64" s="152">
        <f>J537</f>
        <v>0</v>
      </c>
      <c r="K64" s="153"/>
    </row>
    <row r="65" spans="2:11" s="8" customFormat="1" ht="19.9" customHeight="1">
      <c r="B65" s="147"/>
      <c r="C65" s="148"/>
      <c r="D65" s="149" t="s">
        <v>117</v>
      </c>
      <c r="E65" s="150"/>
      <c r="F65" s="150"/>
      <c r="G65" s="150"/>
      <c r="H65" s="150"/>
      <c r="I65" s="151"/>
      <c r="J65" s="152">
        <f>J545</f>
        <v>0</v>
      </c>
      <c r="K65" s="153"/>
    </row>
    <row r="66" spans="2:11" s="8" customFormat="1" ht="19.9" customHeight="1">
      <c r="B66" s="147"/>
      <c r="C66" s="148"/>
      <c r="D66" s="149" t="s">
        <v>118</v>
      </c>
      <c r="E66" s="150"/>
      <c r="F66" s="150"/>
      <c r="G66" s="150"/>
      <c r="H66" s="150"/>
      <c r="I66" s="151"/>
      <c r="J66" s="152">
        <f>J612</f>
        <v>0</v>
      </c>
      <c r="K66" s="153"/>
    </row>
    <row r="67" spans="2:11" s="8" customFormat="1" ht="19.9" customHeight="1">
      <c r="B67" s="147"/>
      <c r="C67" s="148"/>
      <c r="D67" s="149" t="s">
        <v>119</v>
      </c>
      <c r="E67" s="150"/>
      <c r="F67" s="150"/>
      <c r="G67" s="150"/>
      <c r="H67" s="150"/>
      <c r="I67" s="151"/>
      <c r="J67" s="152">
        <f>J936</f>
        <v>0</v>
      </c>
      <c r="K67" s="153"/>
    </row>
    <row r="68" spans="2:11" s="8" customFormat="1" ht="19.9" customHeight="1">
      <c r="B68" s="147"/>
      <c r="C68" s="148"/>
      <c r="D68" s="149" t="s">
        <v>120</v>
      </c>
      <c r="E68" s="150"/>
      <c r="F68" s="150"/>
      <c r="G68" s="150"/>
      <c r="H68" s="150"/>
      <c r="I68" s="151"/>
      <c r="J68" s="152">
        <f>J972</f>
        <v>0</v>
      </c>
      <c r="K68" s="153"/>
    </row>
    <row r="69" spans="2:11" s="8" customFormat="1" ht="19.9" customHeight="1">
      <c r="B69" s="147"/>
      <c r="C69" s="148"/>
      <c r="D69" s="149" t="s">
        <v>121</v>
      </c>
      <c r="E69" s="150"/>
      <c r="F69" s="150"/>
      <c r="G69" s="150"/>
      <c r="H69" s="150"/>
      <c r="I69" s="151"/>
      <c r="J69" s="152">
        <f>J1097</f>
        <v>0</v>
      </c>
      <c r="K69" s="153"/>
    </row>
    <row r="70" spans="2:11" s="8" customFormat="1" ht="19.9" customHeight="1">
      <c r="B70" s="147"/>
      <c r="C70" s="148"/>
      <c r="D70" s="149" t="s">
        <v>122</v>
      </c>
      <c r="E70" s="150"/>
      <c r="F70" s="150"/>
      <c r="G70" s="150"/>
      <c r="H70" s="150"/>
      <c r="I70" s="151"/>
      <c r="J70" s="152">
        <f>J1202</f>
        <v>0</v>
      </c>
      <c r="K70" s="153"/>
    </row>
    <row r="71" spans="2:11" s="8" customFormat="1" ht="19.9" customHeight="1">
      <c r="B71" s="147"/>
      <c r="C71" s="148"/>
      <c r="D71" s="149" t="s">
        <v>123</v>
      </c>
      <c r="E71" s="150"/>
      <c r="F71" s="150"/>
      <c r="G71" s="150"/>
      <c r="H71" s="150"/>
      <c r="I71" s="151"/>
      <c r="J71" s="152">
        <f>J1229</f>
        <v>0</v>
      </c>
      <c r="K71" s="153"/>
    </row>
    <row r="72" spans="2:11" s="8" customFormat="1" ht="19.9" customHeight="1">
      <c r="B72" s="147"/>
      <c r="C72" s="148"/>
      <c r="D72" s="149" t="s">
        <v>124</v>
      </c>
      <c r="E72" s="150"/>
      <c r="F72" s="150"/>
      <c r="G72" s="150"/>
      <c r="H72" s="150"/>
      <c r="I72" s="151"/>
      <c r="J72" s="152">
        <f>J1239</f>
        <v>0</v>
      </c>
      <c r="K72" s="153"/>
    </row>
    <row r="73" spans="2:11" s="8" customFormat="1" ht="19.9" customHeight="1">
      <c r="B73" s="147"/>
      <c r="C73" s="148"/>
      <c r="D73" s="149" t="s">
        <v>125</v>
      </c>
      <c r="E73" s="150"/>
      <c r="F73" s="150"/>
      <c r="G73" s="150"/>
      <c r="H73" s="150"/>
      <c r="I73" s="151"/>
      <c r="J73" s="152">
        <f>J1855</f>
        <v>0</v>
      </c>
      <c r="K73" s="153"/>
    </row>
    <row r="74" spans="2:11" s="8" customFormat="1" ht="19.9" customHeight="1">
      <c r="B74" s="147"/>
      <c r="C74" s="148"/>
      <c r="D74" s="149" t="s">
        <v>126</v>
      </c>
      <c r="E74" s="150"/>
      <c r="F74" s="150"/>
      <c r="G74" s="150"/>
      <c r="H74" s="150"/>
      <c r="I74" s="151"/>
      <c r="J74" s="152">
        <f>J1857</f>
        <v>0</v>
      </c>
      <c r="K74" s="153"/>
    </row>
    <row r="75" spans="2:11" s="7" customFormat="1" ht="24.95" customHeight="1">
      <c r="B75" s="140"/>
      <c r="C75" s="141"/>
      <c r="D75" s="142" t="s">
        <v>127</v>
      </c>
      <c r="E75" s="143"/>
      <c r="F75" s="143"/>
      <c r="G75" s="143"/>
      <c r="H75" s="143"/>
      <c r="I75" s="144"/>
      <c r="J75" s="145">
        <f>J1863</f>
        <v>0</v>
      </c>
      <c r="K75" s="146"/>
    </row>
    <row r="76" spans="2:11" s="8" customFormat="1" ht="19.9" customHeight="1">
      <c r="B76" s="147"/>
      <c r="C76" s="148"/>
      <c r="D76" s="149" t="s">
        <v>128</v>
      </c>
      <c r="E76" s="150"/>
      <c r="F76" s="150"/>
      <c r="G76" s="150"/>
      <c r="H76" s="150"/>
      <c r="I76" s="151"/>
      <c r="J76" s="152">
        <f>J1864</f>
        <v>0</v>
      </c>
      <c r="K76" s="153"/>
    </row>
    <row r="77" spans="2:11" s="8" customFormat="1" ht="19.9" customHeight="1">
      <c r="B77" s="147"/>
      <c r="C77" s="148"/>
      <c r="D77" s="149" t="s">
        <v>129</v>
      </c>
      <c r="E77" s="150"/>
      <c r="F77" s="150"/>
      <c r="G77" s="150"/>
      <c r="H77" s="150"/>
      <c r="I77" s="151"/>
      <c r="J77" s="152">
        <f>J1925</f>
        <v>0</v>
      </c>
      <c r="K77" s="153"/>
    </row>
    <row r="78" spans="2:11" s="8" customFormat="1" ht="19.9" customHeight="1">
      <c r="B78" s="147"/>
      <c r="C78" s="148"/>
      <c r="D78" s="149" t="s">
        <v>130</v>
      </c>
      <c r="E78" s="150"/>
      <c r="F78" s="150"/>
      <c r="G78" s="150"/>
      <c r="H78" s="150"/>
      <c r="I78" s="151"/>
      <c r="J78" s="152">
        <f>J1995</f>
        <v>0</v>
      </c>
      <c r="K78" s="153"/>
    </row>
    <row r="79" spans="2:11" s="8" customFormat="1" ht="19.9" customHeight="1">
      <c r="B79" s="147"/>
      <c r="C79" s="148"/>
      <c r="D79" s="149" t="s">
        <v>131</v>
      </c>
      <c r="E79" s="150"/>
      <c r="F79" s="150"/>
      <c r="G79" s="150"/>
      <c r="H79" s="150"/>
      <c r="I79" s="151"/>
      <c r="J79" s="152">
        <f>J2029</f>
        <v>0</v>
      </c>
      <c r="K79" s="153"/>
    </row>
    <row r="80" spans="2:11" s="8" customFormat="1" ht="19.9" customHeight="1">
      <c r="B80" s="147"/>
      <c r="C80" s="148"/>
      <c r="D80" s="149" t="s">
        <v>132</v>
      </c>
      <c r="E80" s="150"/>
      <c r="F80" s="150"/>
      <c r="G80" s="150"/>
      <c r="H80" s="150"/>
      <c r="I80" s="151"/>
      <c r="J80" s="152">
        <f>J2061</f>
        <v>0</v>
      </c>
      <c r="K80" s="153"/>
    </row>
    <row r="81" spans="2:11" s="8" customFormat="1" ht="19.9" customHeight="1">
      <c r="B81" s="147"/>
      <c r="C81" s="148"/>
      <c r="D81" s="149" t="s">
        <v>133</v>
      </c>
      <c r="E81" s="150"/>
      <c r="F81" s="150"/>
      <c r="G81" s="150"/>
      <c r="H81" s="150"/>
      <c r="I81" s="151"/>
      <c r="J81" s="152">
        <f>J2067</f>
        <v>0</v>
      </c>
      <c r="K81" s="153"/>
    </row>
    <row r="82" spans="2:11" s="8" customFormat="1" ht="19.9" customHeight="1">
      <c r="B82" s="147"/>
      <c r="C82" s="148"/>
      <c r="D82" s="149" t="s">
        <v>134</v>
      </c>
      <c r="E82" s="150"/>
      <c r="F82" s="150"/>
      <c r="G82" s="150"/>
      <c r="H82" s="150"/>
      <c r="I82" s="151"/>
      <c r="J82" s="152">
        <f>J2153</f>
        <v>0</v>
      </c>
      <c r="K82" s="153"/>
    </row>
    <row r="83" spans="2:11" s="8" customFormat="1" ht="19.9" customHeight="1">
      <c r="B83" s="147"/>
      <c r="C83" s="148"/>
      <c r="D83" s="149" t="s">
        <v>135</v>
      </c>
      <c r="E83" s="150"/>
      <c r="F83" s="150"/>
      <c r="G83" s="150"/>
      <c r="H83" s="150"/>
      <c r="I83" s="151"/>
      <c r="J83" s="152">
        <f>J2235</f>
        <v>0</v>
      </c>
      <c r="K83" s="153"/>
    </row>
    <row r="84" spans="2:11" s="8" customFormat="1" ht="19.9" customHeight="1">
      <c r="B84" s="147"/>
      <c r="C84" s="148"/>
      <c r="D84" s="149" t="s">
        <v>136</v>
      </c>
      <c r="E84" s="150"/>
      <c r="F84" s="150"/>
      <c r="G84" s="150"/>
      <c r="H84" s="150"/>
      <c r="I84" s="151"/>
      <c r="J84" s="152">
        <f>J2249</f>
        <v>0</v>
      </c>
      <c r="K84" s="153"/>
    </row>
    <row r="85" spans="2:11" s="8" customFormat="1" ht="19.9" customHeight="1">
      <c r="B85" s="147"/>
      <c r="C85" s="148"/>
      <c r="D85" s="149" t="s">
        <v>137</v>
      </c>
      <c r="E85" s="150"/>
      <c r="F85" s="150"/>
      <c r="G85" s="150"/>
      <c r="H85" s="150"/>
      <c r="I85" s="151"/>
      <c r="J85" s="152">
        <f>J2268</f>
        <v>0</v>
      </c>
      <c r="K85" s="153"/>
    </row>
    <row r="86" spans="2:11" s="8" customFormat="1" ht="19.9" customHeight="1">
      <c r="B86" s="147"/>
      <c r="C86" s="148"/>
      <c r="D86" s="149" t="s">
        <v>138</v>
      </c>
      <c r="E86" s="150"/>
      <c r="F86" s="150"/>
      <c r="G86" s="150"/>
      <c r="H86" s="150"/>
      <c r="I86" s="151"/>
      <c r="J86" s="152">
        <f>J2338</f>
        <v>0</v>
      </c>
      <c r="K86" s="153"/>
    </row>
    <row r="87" spans="2:11" s="8" customFormat="1" ht="19.9" customHeight="1">
      <c r="B87" s="147"/>
      <c r="C87" s="148"/>
      <c r="D87" s="149" t="s">
        <v>139</v>
      </c>
      <c r="E87" s="150"/>
      <c r="F87" s="150"/>
      <c r="G87" s="150"/>
      <c r="H87" s="150"/>
      <c r="I87" s="151"/>
      <c r="J87" s="152">
        <f>J2352</f>
        <v>0</v>
      </c>
      <c r="K87" s="153"/>
    </row>
    <row r="88" spans="2:11" s="8" customFormat="1" ht="19.9" customHeight="1">
      <c r="B88" s="147"/>
      <c r="C88" s="148"/>
      <c r="D88" s="149" t="s">
        <v>140</v>
      </c>
      <c r="E88" s="150"/>
      <c r="F88" s="150"/>
      <c r="G88" s="150"/>
      <c r="H88" s="150"/>
      <c r="I88" s="151"/>
      <c r="J88" s="152">
        <f>J2411</f>
        <v>0</v>
      </c>
      <c r="K88" s="153"/>
    </row>
    <row r="89" spans="2:11" s="8" customFormat="1" ht="19.9" customHeight="1">
      <c r="B89" s="147"/>
      <c r="C89" s="148"/>
      <c r="D89" s="149" t="s">
        <v>141</v>
      </c>
      <c r="E89" s="150"/>
      <c r="F89" s="150"/>
      <c r="G89" s="150"/>
      <c r="H89" s="150"/>
      <c r="I89" s="151"/>
      <c r="J89" s="152">
        <f>J2432</f>
        <v>0</v>
      </c>
      <c r="K89" s="153"/>
    </row>
    <row r="90" spans="2:11" s="7" customFormat="1" ht="24.95" customHeight="1">
      <c r="B90" s="140"/>
      <c r="C90" s="141"/>
      <c r="D90" s="142" t="s">
        <v>142</v>
      </c>
      <c r="E90" s="143"/>
      <c r="F90" s="143"/>
      <c r="G90" s="143"/>
      <c r="H90" s="143"/>
      <c r="I90" s="144"/>
      <c r="J90" s="145">
        <f>J2456</f>
        <v>0</v>
      </c>
      <c r="K90" s="146"/>
    </row>
    <row r="91" spans="2:11" s="8" customFormat="1" ht="19.9" customHeight="1">
      <c r="B91" s="147"/>
      <c r="C91" s="148"/>
      <c r="D91" s="149" t="s">
        <v>143</v>
      </c>
      <c r="E91" s="150"/>
      <c r="F91" s="150"/>
      <c r="G91" s="150"/>
      <c r="H91" s="150"/>
      <c r="I91" s="151"/>
      <c r="J91" s="152">
        <f>J2457</f>
        <v>0</v>
      </c>
      <c r="K91" s="153"/>
    </row>
    <row r="92" spans="2:11" s="8" customFormat="1" ht="19.9" customHeight="1">
      <c r="B92" s="147"/>
      <c r="C92" s="148"/>
      <c r="D92" s="149" t="s">
        <v>144</v>
      </c>
      <c r="E92" s="150"/>
      <c r="F92" s="150"/>
      <c r="G92" s="150"/>
      <c r="H92" s="150"/>
      <c r="I92" s="151"/>
      <c r="J92" s="152">
        <f>J2459</f>
        <v>0</v>
      </c>
      <c r="K92" s="153"/>
    </row>
    <row r="93" spans="2:11" s="8" customFormat="1" ht="19.9" customHeight="1">
      <c r="B93" s="147"/>
      <c r="C93" s="148"/>
      <c r="D93" s="149" t="s">
        <v>145</v>
      </c>
      <c r="E93" s="150"/>
      <c r="F93" s="150"/>
      <c r="G93" s="150"/>
      <c r="H93" s="150"/>
      <c r="I93" s="151"/>
      <c r="J93" s="152">
        <f>J2475</f>
        <v>0</v>
      </c>
      <c r="K93" s="153"/>
    </row>
    <row r="94" spans="2:11" s="1" customFormat="1" ht="21.75" customHeight="1">
      <c r="B94" s="36"/>
      <c r="C94" s="37"/>
      <c r="D94" s="37"/>
      <c r="E94" s="37"/>
      <c r="F94" s="37"/>
      <c r="G94" s="37"/>
      <c r="H94" s="37"/>
      <c r="I94" s="109"/>
      <c r="J94" s="37"/>
      <c r="K94" s="40"/>
    </row>
    <row r="95" spans="2:11" s="1" customFormat="1" ht="6.95" customHeight="1">
      <c r="B95" s="51"/>
      <c r="C95" s="52"/>
      <c r="D95" s="52"/>
      <c r="E95" s="52"/>
      <c r="F95" s="52"/>
      <c r="G95" s="52"/>
      <c r="H95" s="52"/>
      <c r="I95" s="130"/>
      <c r="J95" s="52"/>
      <c r="K95" s="53"/>
    </row>
    <row r="99" spans="2:12" s="1" customFormat="1" ht="6.95" customHeight="1">
      <c r="B99" s="54"/>
      <c r="C99" s="55"/>
      <c r="D99" s="55"/>
      <c r="E99" s="55"/>
      <c r="F99" s="55"/>
      <c r="G99" s="55"/>
      <c r="H99" s="55"/>
      <c r="I99" s="133"/>
      <c r="J99" s="55"/>
      <c r="K99" s="55"/>
      <c r="L99" s="56"/>
    </row>
    <row r="100" spans="2:12" s="1" customFormat="1" ht="36.95" customHeight="1">
      <c r="B100" s="36"/>
      <c r="C100" s="57" t="s">
        <v>146</v>
      </c>
      <c r="D100" s="58"/>
      <c r="E100" s="58"/>
      <c r="F100" s="58"/>
      <c r="G100" s="58"/>
      <c r="H100" s="58"/>
      <c r="I100" s="154"/>
      <c r="J100" s="58"/>
      <c r="K100" s="58"/>
      <c r="L100" s="56"/>
    </row>
    <row r="101" spans="2:12" s="1" customFormat="1" ht="6.95" customHeight="1">
      <c r="B101" s="36"/>
      <c r="C101" s="58"/>
      <c r="D101" s="58"/>
      <c r="E101" s="58"/>
      <c r="F101" s="58"/>
      <c r="G101" s="58"/>
      <c r="H101" s="58"/>
      <c r="I101" s="154"/>
      <c r="J101" s="58"/>
      <c r="K101" s="58"/>
      <c r="L101" s="56"/>
    </row>
    <row r="102" spans="2:12" s="1" customFormat="1" ht="14.45" customHeight="1">
      <c r="B102" s="36"/>
      <c r="C102" s="60" t="s">
        <v>16</v>
      </c>
      <c r="D102" s="58"/>
      <c r="E102" s="58"/>
      <c r="F102" s="58"/>
      <c r="G102" s="58"/>
      <c r="H102" s="58"/>
      <c r="I102" s="154"/>
      <c r="J102" s="58"/>
      <c r="K102" s="58"/>
      <c r="L102" s="56"/>
    </row>
    <row r="103" spans="2:12" s="1" customFormat="1" ht="22.5" customHeight="1">
      <c r="B103" s="36"/>
      <c r="C103" s="58"/>
      <c r="D103" s="58"/>
      <c r="E103" s="331" t="str">
        <f>E7</f>
        <v>Stavební úpravy pro rozšíření univerzitní infrastruktury ÚVIS MENDELU</v>
      </c>
      <c r="F103" s="312"/>
      <c r="G103" s="312"/>
      <c r="H103" s="312"/>
      <c r="I103" s="154"/>
      <c r="J103" s="58"/>
      <c r="K103" s="58"/>
      <c r="L103" s="56"/>
    </row>
    <row r="104" spans="2:12" s="1" customFormat="1" ht="14.45" customHeight="1">
      <c r="B104" s="36"/>
      <c r="C104" s="60" t="s">
        <v>102</v>
      </c>
      <c r="D104" s="58"/>
      <c r="E104" s="58"/>
      <c r="F104" s="58"/>
      <c r="G104" s="58"/>
      <c r="H104" s="58"/>
      <c r="I104" s="154"/>
      <c r="J104" s="58"/>
      <c r="K104" s="58"/>
      <c r="L104" s="56"/>
    </row>
    <row r="105" spans="2:12" s="1" customFormat="1" ht="23.25" customHeight="1">
      <c r="B105" s="36"/>
      <c r="C105" s="58"/>
      <c r="D105" s="58"/>
      <c r="E105" s="309" t="str">
        <f>E9</f>
        <v>ST - Stavební část</v>
      </c>
      <c r="F105" s="312"/>
      <c r="G105" s="312"/>
      <c r="H105" s="312"/>
      <c r="I105" s="154"/>
      <c r="J105" s="58"/>
      <c r="K105" s="58"/>
      <c r="L105" s="56"/>
    </row>
    <row r="106" spans="2:12" s="1" customFormat="1" ht="6.95" customHeight="1">
      <c r="B106" s="36"/>
      <c r="C106" s="58"/>
      <c r="D106" s="58"/>
      <c r="E106" s="58"/>
      <c r="F106" s="58"/>
      <c r="G106" s="58"/>
      <c r="H106" s="58"/>
      <c r="I106" s="154"/>
      <c r="J106" s="58"/>
      <c r="K106" s="58"/>
      <c r="L106" s="56"/>
    </row>
    <row r="107" spans="2:12" s="1" customFormat="1" ht="18" customHeight="1">
      <c r="B107" s="36"/>
      <c r="C107" s="60" t="s">
        <v>23</v>
      </c>
      <c r="D107" s="58"/>
      <c r="E107" s="58"/>
      <c r="F107" s="155" t="str">
        <f>F12</f>
        <v>Brno</v>
      </c>
      <c r="G107" s="58"/>
      <c r="H107" s="58"/>
      <c r="I107" s="156" t="s">
        <v>25</v>
      </c>
      <c r="J107" s="68" t="str">
        <f>IF(J12="","",J12)</f>
        <v>1.7.2016</v>
      </c>
      <c r="K107" s="58"/>
      <c r="L107" s="56"/>
    </row>
    <row r="108" spans="2:12" s="1" customFormat="1" ht="6.95" customHeight="1">
      <c r="B108" s="36"/>
      <c r="C108" s="58"/>
      <c r="D108" s="58"/>
      <c r="E108" s="58"/>
      <c r="F108" s="58"/>
      <c r="G108" s="58"/>
      <c r="H108" s="58"/>
      <c r="I108" s="154"/>
      <c r="J108" s="58"/>
      <c r="K108" s="58"/>
      <c r="L108" s="56"/>
    </row>
    <row r="109" spans="2:12" s="1" customFormat="1" ht="13.5">
      <c r="B109" s="36"/>
      <c r="C109" s="60" t="s">
        <v>29</v>
      </c>
      <c r="D109" s="58"/>
      <c r="E109" s="58"/>
      <c r="F109" s="155" t="str">
        <f>E15</f>
        <v>Mendelova univerzita v Brně</v>
      </c>
      <c r="G109" s="58"/>
      <c r="H109" s="58"/>
      <c r="I109" s="156" t="s">
        <v>35</v>
      </c>
      <c r="J109" s="155" t="str">
        <f>E21</f>
        <v xml:space="preserve"> </v>
      </c>
      <c r="K109" s="58"/>
      <c r="L109" s="56"/>
    </row>
    <row r="110" spans="2:12" s="1" customFormat="1" ht="14.45" customHeight="1">
      <c r="B110" s="36"/>
      <c r="C110" s="60" t="s">
        <v>33</v>
      </c>
      <c r="D110" s="58"/>
      <c r="E110" s="58"/>
      <c r="F110" s="155" t="str">
        <f>IF(E18="","",E18)</f>
        <v/>
      </c>
      <c r="G110" s="58"/>
      <c r="H110" s="58"/>
      <c r="I110" s="154"/>
      <c r="J110" s="58"/>
      <c r="K110" s="58"/>
      <c r="L110" s="56"/>
    </row>
    <row r="111" spans="2:12" s="1" customFormat="1" ht="10.35" customHeight="1">
      <c r="B111" s="36"/>
      <c r="C111" s="58"/>
      <c r="D111" s="58"/>
      <c r="E111" s="58"/>
      <c r="F111" s="58"/>
      <c r="G111" s="58"/>
      <c r="H111" s="58"/>
      <c r="I111" s="154"/>
      <c r="J111" s="58"/>
      <c r="K111" s="58"/>
      <c r="L111" s="56"/>
    </row>
    <row r="112" spans="2:20" s="9" customFormat="1" ht="29.25" customHeight="1">
      <c r="B112" s="157"/>
      <c r="C112" s="158" t="s">
        <v>147</v>
      </c>
      <c r="D112" s="159" t="s">
        <v>58</v>
      </c>
      <c r="E112" s="159" t="s">
        <v>54</v>
      </c>
      <c r="F112" s="159" t="s">
        <v>148</v>
      </c>
      <c r="G112" s="159" t="s">
        <v>149</v>
      </c>
      <c r="H112" s="159" t="s">
        <v>150</v>
      </c>
      <c r="I112" s="160" t="s">
        <v>151</v>
      </c>
      <c r="J112" s="159" t="s">
        <v>106</v>
      </c>
      <c r="K112" s="161" t="s">
        <v>152</v>
      </c>
      <c r="L112" s="162"/>
      <c r="M112" s="77" t="s">
        <v>153</v>
      </c>
      <c r="N112" s="78" t="s">
        <v>43</v>
      </c>
      <c r="O112" s="78" t="s">
        <v>154</v>
      </c>
      <c r="P112" s="78" t="s">
        <v>155</v>
      </c>
      <c r="Q112" s="78" t="s">
        <v>156</v>
      </c>
      <c r="R112" s="78" t="s">
        <v>157</v>
      </c>
      <c r="S112" s="78" t="s">
        <v>158</v>
      </c>
      <c r="T112" s="79" t="s">
        <v>159</v>
      </c>
    </row>
    <row r="113" spans="2:63" s="1" customFormat="1" ht="29.25" customHeight="1">
      <c r="B113" s="36"/>
      <c r="C113" s="83" t="s">
        <v>107</v>
      </c>
      <c r="D113" s="58"/>
      <c r="E113" s="58"/>
      <c r="F113" s="58"/>
      <c r="G113" s="58"/>
      <c r="H113" s="58"/>
      <c r="I113" s="154"/>
      <c r="J113" s="163">
        <f>BK113</f>
        <v>0</v>
      </c>
      <c r="K113" s="58"/>
      <c r="L113" s="56"/>
      <c r="M113" s="80"/>
      <c r="N113" s="81"/>
      <c r="O113" s="81"/>
      <c r="P113" s="164">
        <f>P114+P1863+P2456</f>
        <v>0</v>
      </c>
      <c r="Q113" s="81"/>
      <c r="R113" s="164">
        <f>R114+R1863+R2456</f>
        <v>0.7361759999999999</v>
      </c>
      <c r="S113" s="81"/>
      <c r="T113" s="165">
        <f>T114+T1863+T2456</f>
        <v>0</v>
      </c>
      <c r="AT113" s="19" t="s">
        <v>72</v>
      </c>
      <c r="AU113" s="19" t="s">
        <v>108</v>
      </c>
      <c r="BK113" s="166">
        <f>BK114+BK1863+BK2456</f>
        <v>0</v>
      </c>
    </row>
    <row r="114" spans="2:63" s="10" customFormat="1" ht="37.35" customHeight="1">
      <c r="B114" s="167"/>
      <c r="C114" s="168"/>
      <c r="D114" s="169" t="s">
        <v>72</v>
      </c>
      <c r="E114" s="170" t="s">
        <v>160</v>
      </c>
      <c r="F114" s="170" t="s">
        <v>161</v>
      </c>
      <c r="G114" s="168"/>
      <c r="H114" s="168"/>
      <c r="I114" s="171"/>
      <c r="J114" s="172">
        <f>BK114</f>
        <v>0</v>
      </c>
      <c r="K114" s="168"/>
      <c r="L114" s="173"/>
      <c r="M114" s="174"/>
      <c r="N114" s="175"/>
      <c r="O114" s="175"/>
      <c r="P114" s="176">
        <f>P115+P136+P172+P178+P396+P522+P537+P545+P612+P936+P972+P1097+P1202+P1229+P1239+P1855+P1857</f>
        <v>0</v>
      </c>
      <c r="Q114" s="175"/>
      <c r="R114" s="176">
        <f>R115+R136+R172+R178+R396+R522+R537+R545+R612+R936+R972+R1097+R1202+R1229+R1239+R1855+R1857</f>
        <v>0.7361759999999999</v>
      </c>
      <c r="S114" s="175"/>
      <c r="T114" s="177">
        <f>T115+T136+T172+T178+T396+T522+T537+T545+T612+T936+T972+T1097+T1202+T1229+T1239+T1855+T1857</f>
        <v>0</v>
      </c>
      <c r="AR114" s="178" t="s">
        <v>22</v>
      </c>
      <c r="AT114" s="179" t="s">
        <v>72</v>
      </c>
      <c r="AU114" s="179" t="s">
        <v>73</v>
      </c>
      <c r="AY114" s="178" t="s">
        <v>162</v>
      </c>
      <c r="BK114" s="180">
        <f>BK115+BK136+BK172+BK178+BK396+BK522+BK537+BK545+BK612+BK936+BK972+BK1097+BK1202+BK1229+BK1239+BK1855+BK1857</f>
        <v>0</v>
      </c>
    </row>
    <row r="115" spans="2:63" s="10" customFormat="1" ht="19.9" customHeight="1">
      <c r="B115" s="167"/>
      <c r="C115" s="168"/>
      <c r="D115" s="181" t="s">
        <v>72</v>
      </c>
      <c r="E115" s="182" t="s">
        <v>22</v>
      </c>
      <c r="F115" s="182" t="s">
        <v>163</v>
      </c>
      <c r="G115" s="168"/>
      <c r="H115" s="168"/>
      <c r="I115" s="171"/>
      <c r="J115" s="183">
        <f>BK115</f>
        <v>0</v>
      </c>
      <c r="K115" s="168"/>
      <c r="L115" s="173"/>
      <c r="M115" s="174"/>
      <c r="N115" s="175"/>
      <c r="O115" s="175"/>
      <c r="P115" s="176">
        <f>SUM(P116:P135)</f>
        <v>0</v>
      </c>
      <c r="Q115" s="175"/>
      <c r="R115" s="176">
        <f>SUM(R116:R135)</f>
        <v>0</v>
      </c>
      <c r="S115" s="175"/>
      <c r="T115" s="177">
        <f>SUM(T116:T135)</f>
        <v>0</v>
      </c>
      <c r="AR115" s="178" t="s">
        <v>22</v>
      </c>
      <c r="AT115" s="179" t="s">
        <v>72</v>
      </c>
      <c r="AU115" s="179" t="s">
        <v>22</v>
      </c>
      <c r="AY115" s="178" t="s">
        <v>162</v>
      </c>
      <c r="BK115" s="180">
        <f>SUM(BK116:BK135)</f>
        <v>0</v>
      </c>
    </row>
    <row r="116" spans="2:65" s="1" customFormat="1" ht="22.5" customHeight="1">
      <c r="B116" s="36"/>
      <c r="C116" s="184" t="s">
        <v>22</v>
      </c>
      <c r="D116" s="184" t="s">
        <v>164</v>
      </c>
      <c r="E116" s="185" t="s">
        <v>165</v>
      </c>
      <c r="F116" s="186" t="s">
        <v>166</v>
      </c>
      <c r="G116" s="187" t="s">
        <v>167</v>
      </c>
      <c r="H116" s="188">
        <v>3.446</v>
      </c>
      <c r="I116" s="189"/>
      <c r="J116" s="190">
        <f>ROUND(I116*H116,2)</f>
        <v>0</v>
      </c>
      <c r="K116" s="186" t="s">
        <v>20</v>
      </c>
      <c r="L116" s="56"/>
      <c r="M116" s="191" t="s">
        <v>20</v>
      </c>
      <c r="N116" s="192" t="s">
        <v>44</v>
      </c>
      <c r="O116" s="37"/>
      <c r="P116" s="193">
        <f>O116*H116</f>
        <v>0</v>
      </c>
      <c r="Q116" s="193">
        <v>0</v>
      </c>
      <c r="R116" s="193">
        <f>Q116*H116</f>
        <v>0</v>
      </c>
      <c r="S116" s="193">
        <v>0</v>
      </c>
      <c r="T116" s="194">
        <f>S116*H116</f>
        <v>0</v>
      </c>
      <c r="AR116" s="19" t="s">
        <v>168</v>
      </c>
      <c r="AT116" s="19" t="s">
        <v>164</v>
      </c>
      <c r="AU116" s="19" t="s">
        <v>81</v>
      </c>
      <c r="AY116" s="19" t="s">
        <v>162</v>
      </c>
      <c r="BE116" s="195">
        <f>IF(N116="základní",J116,0)</f>
        <v>0</v>
      </c>
      <c r="BF116" s="195">
        <f>IF(N116="snížená",J116,0)</f>
        <v>0</v>
      </c>
      <c r="BG116" s="195">
        <f>IF(N116="zákl. přenesená",J116,0)</f>
        <v>0</v>
      </c>
      <c r="BH116" s="195">
        <f>IF(N116="sníž. přenesená",J116,0)</f>
        <v>0</v>
      </c>
      <c r="BI116" s="195">
        <f>IF(N116="nulová",J116,0)</f>
        <v>0</v>
      </c>
      <c r="BJ116" s="19" t="s">
        <v>22</v>
      </c>
      <c r="BK116" s="195">
        <f>ROUND(I116*H116,2)</f>
        <v>0</v>
      </c>
      <c r="BL116" s="19" t="s">
        <v>168</v>
      </c>
      <c r="BM116" s="19" t="s">
        <v>22</v>
      </c>
    </row>
    <row r="117" spans="2:51" s="11" customFormat="1" ht="13.5">
      <c r="B117" s="196"/>
      <c r="C117" s="197"/>
      <c r="D117" s="198" t="s">
        <v>169</v>
      </c>
      <c r="E117" s="199" t="s">
        <v>20</v>
      </c>
      <c r="F117" s="200" t="s">
        <v>170</v>
      </c>
      <c r="G117" s="197"/>
      <c r="H117" s="201" t="s">
        <v>20</v>
      </c>
      <c r="I117" s="202"/>
      <c r="J117" s="197"/>
      <c r="K117" s="197"/>
      <c r="L117" s="203"/>
      <c r="M117" s="204"/>
      <c r="N117" s="205"/>
      <c r="O117" s="205"/>
      <c r="P117" s="205"/>
      <c r="Q117" s="205"/>
      <c r="R117" s="205"/>
      <c r="S117" s="205"/>
      <c r="T117" s="206"/>
      <c r="AT117" s="207" t="s">
        <v>169</v>
      </c>
      <c r="AU117" s="207" t="s">
        <v>81</v>
      </c>
      <c r="AV117" s="11" t="s">
        <v>22</v>
      </c>
      <c r="AW117" s="11" t="s">
        <v>37</v>
      </c>
      <c r="AX117" s="11" t="s">
        <v>73</v>
      </c>
      <c r="AY117" s="207" t="s">
        <v>162</v>
      </c>
    </row>
    <row r="118" spans="2:51" s="12" customFormat="1" ht="13.5">
      <c r="B118" s="208"/>
      <c r="C118" s="209"/>
      <c r="D118" s="198" t="s">
        <v>169</v>
      </c>
      <c r="E118" s="210" t="s">
        <v>20</v>
      </c>
      <c r="F118" s="211" t="s">
        <v>171</v>
      </c>
      <c r="G118" s="209"/>
      <c r="H118" s="212">
        <v>1.8</v>
      </c>
      <c r="I118" s="213"/>
      <c r="J118" s="209"/>
      <c r="K118" s="209"/>
      <c r="L118" s="214"/>
      <c r="M118" s="215"/>
      <c r="N118" s="216"/>
      <c r="O118" s="216"/>
      <c r="P118" s="216"/>
      <c r="Q118" s="216"/>
      <c r="R118" s="216"/>
      <c r="S118" s="216"/>
      <c r="T118" s="217"/>
      <c r="AT118" s="218" t="s">
        <v>169</v>
      </c>
      <c r="AU118" s="218" t="s">
        <v>81</v>
      </c>
      <c r="AV118" s="12" t="s">
        <v>81</v>
      </c>
      <c r="AW118" s="12" t="s">
        <v>37</v>
      </c>
      <c r="AX118" s="12" t="s">
        <v>73</v>
      </c>
      <c r="AY118" s="218" t="s">
        <v>162</v>
      </c>
    </row>
    <row r="119" spans="2:51" s="11" customFormat="1" ht="13.5">
      <c r="B119" s="196"/>
      <c r="C119" s="197"/>
      <c r="D119" s="198" t="s">
        <v>169</v>
      </c>
      <c r="E119" s="199" t="s">
        <v>20</v>
      </c>
      <c r="F119" s="200" t="s">
        <v>172</v>
      </c>
      <c r="G119" s="197"/>
      <c r="H119" s="201" t="s">
        <v>20</v>
      </c>
      <c r="I119" s="202"/>
      <c r="J119" s="197"/>
      <c r="K119" s="197"/>
      <c r="L119" s="203"/>
      <c r="M119" s="204"/>
      <c r="N119" s="205"/>
      <c r="O119" s="205"/>
      <c r="P119" s="205"/>
      <c r="Q119" s="205"/>
      <c r="R119" s="205"/>
      <c r="S119" s="205"/>
      <c r="T119" s="206"/>
      <c r="AT119" s="207" t="s">
        <v>169</v>
      </c>
      <c r="AU119" s="207" t="s">
        <v>81</v>
      </c>
      <c r="AV119" s="11" t="s">
        <v>22</v>
      </c>
      <c r="AW119" s="11" t="s">
        <v>37</v>
      </c>
      <c r="AX119" s="11" t="s">
        <v>73</v>
      </c>
      <c r="AY119" s="207" t="s">
        <v>162</v>
      </c>
    </row>
    <row r="120" spans="2:51" s="12" customFormat="1" ht="13.5">
      <c r="B120" s="208"/>
      <c r="C120" s="209"/>
      <c r="D120" s="198" t="s">
        <v>169</v>
      </c>
      <c r="E120" s="210" t="s">
        <v>20</v>
      </c>
      <c r="F120" s="211" t="s">
        <v>173</v>
      </c>
      <c r="G120" s="209"/>
      <c r="H120" s="212">
        <v>1.646</v>
      </c>
      <c r="I120" s="213"/>
      <c r="J120" s="209"/>
      <c r="K120" s="209"/>
      <c r="L120" s="214"/>
      <c r="M120" s="215"/>
      <c r="N120" s="216"/>
      <c r="O120" s="216"/>
      <c r="P120" s="216"/>
      <c r="Q120" s="216"/>
      <c r="R120" s="216"/>
      <c r="S120" s="216"/>
      <c r="T120" s="217"/>
      <c r="AT120" s="218" t="s">
        <v>169</v>
      </c>
      <c r="AU120" s="218" t="s">
        <v>81</v>
      </c>
      <c r="AV120" s="12" t="s">
        <v>81</v>
      </c>
      <c r="AW120" s="12" t="s">
        <v>37</v>
      </c>
      <c r="AX120" s="12" t="s">
        <v>73</v>
      </c>
      <c r="AY120" s="218" t="s">
        <v>162</v>
      </c>
    </row>
    <row r="121" spans="2:51" s="13" customFormat="1" ht="13.5">
      <c r="B121" s="219"/>
      <c r="C121" s="220"/>
      <c r="D121" s="221" t="s">
        <v>169</v>
      </c>
      <c r="E121" s="222" t="s">
        <v>20</v>
      </c>
      <c r="F121" s="223" t="s">
        <v>174</v>
      </c>
      <c r="G121" s="220"/>
      <c r="H121" s="224">
        <v>3.446</v>
      </c>
      <c r="I121" s="225"/>
      <c r="J121" s="220"/>
      <c r="K121" s="220"/>
      <c r="L121" s="226"/>
      <c r="M121" s="227"/>
      <c r="N121" s="228"/>
      <c r="O121" s="228"/>
      <c r="P121" s="228"/>
      <c r="Q121" s="228"/>
      <c r="R121" s="228"/>
      <c r="S121" s="228"/>
      <c r="T121" s="229"/>
      <c r="AT121" s="230" t="s">
        <v>169</v>
      </c>
      <c r="AU121" s="230" t="s">
        <v>81</v>
      </c>
      <c r="AV121" s="13" t="s">
        <v>168</v>
      </c>
      <c r="AW121" s="13" t="s">
        <v>37</v>
      </c>
      <c r="AX121" s="13" t="s">
        <v>22</v>
      </c>
      <c r="AY121" s="230" t="s">
        <v>162</v>
      </c>
    </row>
    <row r="122" spans="2:65" s="1" customFormat="1" ht="22.5" customHeight="1">
      <c r="B122" s="36"/>
      <c r="C122" s="184" t="s">
        <v>81</v>
      </c>
      <c r="D122" s="184" t="s">
        <v>164</v>
      </c>
      <c r="E122" s="185" t="s">
        <v>175</v>
      </c>
      <c r="F122" s="186" t="s">
        <v>176</v>
      </c>
      <c r="G122" s="187" t="s">
        <v>167</v>
      </c>
      <c r="H122" s="188">
        <v>217.51</v>
      </c>
      <c r="I122" s="189"/>
      <c r="J122" s="190">
        <f>ROUND(I122*H122,2)</f>
        <v>0</v>
      </c>
      <c r="K122" s="186" t="s">
        <v>20</v>
      </c>
      <c r="L122" s="56"/>
      <c r="M122" s="191" t="s">
        <v>20</v>
      </c>
      <c r="N122" s="192" t="s">
        <v>44</v>
      </c>
      <c r="O122" s="37"/>
      <c r="P122" s="193">
        <f>O122*H122</f>
        <v>0</v>
      </c>
      <c r="Q122" s="193">
        <v>0</v>
      </c>
      <c r="R122" s="193">
        <f>Q122*H122</f>
        <v>0</v>
      </c>
      <c r="S122" s="193">
        <v>0</v>
      </c>
      <c r="T122" s="194">
        <f>S122*H122</f>
        <v>0</v>
      </c>
      <c r="AR122" s="19" t="s">
        <v>168</v>
      </c>
      <c r="AT122" s="19" t="s">
        <v>164</v>
      </c>
      <c r="AU122" s="19" t="s">
        <v>81</v>
      </c>
      <c r="AY122" s="19" t="s">
        <v>162</v>
      </c>
      <c r="BE122" s="195">
        <f>IF(N122="základní",J122,0)</f>
        <v>0</v>
      </c>
      <c r="BF122" s="195">
        <f>IF(N122="snížená",J122,0)</f>
        <v>0</v>
      </c>
      <c r="BG122" s="195">
        <f>IF(N122="zákl. přenesená",J122,0)</f>
        <v>0</v>
      </c>
      <c r="BH122" s="195">
        <f>IF(N122="sníž. přenesená",J122,0)</f>
        <v>0</v>
      </c>
      <c r="BI122" s="195">
        <f>IF(N122="nulová",J122,0)</f>
        <v>0</v>
      </c>
      <c r="BJ122" s="19" t="s">
        <v>22</v>
      </c>
      <c r="BK122" s="195">
        <f>ROUND(I122*H122,2)</f>
        <v>0</v>
      </c>
      <c r="BL122" s="19" t="s">
        <v>168</v>
      </c>
      <c r="BM122" s="19" t="s">
        <v>81</v>
      </c>
    </row>
    <row r="123" spans="2:51" s="12" customFormat="1" ht="13.5">
      <c r="B123" s="208"/>
      <c r="C123" s="209"/>
      <c r="D123" s="198" t="s">
        <v>169</v>
      </c>
      <c r="E123" s="210" t="s">
        <v>20</v>
      </c>
      <c r="F123" s="211" t="s">
        <v>177</v>
      </c>
      <c r="G123" s="209"/>
      <c r="H123" s="212">
        <v>185.33</v>
      </c>
      <c r="I123" s="213"/>
      <c r="J123" s="209"/>
      <c r="K123" s="209"/>
      <c r="L123" s="214"/>
      <c r="M123" s="215"/>
      <c r="N123" s="216"/>
      <c r="O123" s="216"/>
      <c r="P123" s="216"/>
      <c r="Q123" s="216"/>
      <c r="R123" s="216"/>
      <c r="S123" s="216"/>
      <c r="T123" s="217"/>
      <c r="AT123" s="218" t="s">
        <v>169</v>
      </c>
      <c r="AU123" s="218" t="s">
        <v>81</v>
      </c>
      <c r="AV123" s="12" t="s">
        <v>81</v>
      </c>
      <c r="AW123" s="12" t="s">
        <v>37</v>
      </c>
      <c r="AX123" s="12" t="s">
        <v>73</v>
      </c>
      <c r="AY123" s="218" t="s">
        <v>162</v>
      </c>
    </row>
    <row r="124" spans="2:51" s="12" customFormat="1" ht="13.5">
      <c r="B124" s="208"/>
      <c r="C124" s="209"/>
      <c r="D124" s="198" t="s">
        <v>169</v>
      </c>
      <c r="E124" s="210" t="s">
        <v>20</v>
      </c>
      <c r="F124" s="211" t="s">
        <v>178</v>
      </c>
      <c r="G124" s="209"/>
      <c r="H124" s="212">
        <v>23.22</v>
      </c>
      <c r="I124" s="213"/>
      <c r="J124" s="209"/>
      <c r="K124" s="209"/>
      <c r="L124" s="214"/>
      <c r="M124" s="215"/>
      <c r="N124" s="216"/>
      <c r="O124" s="216"/>
      <c r="P124" s="216"/>
      <c r="Q124" s="216"/>
      <c r="R124" s="216"/>
      <c r="S124" s="216"/>
      <c r="T124" s="217"/>
      <c r="AT124" s="218" t="s">
        <v>169</v>
      </c>
      <c r="AU124" s="218" t="s">
        <v>81</v>
      </c>
      <c r="AV124" s="12" t="s">
        <v>81</v>
      </c>
      <c r="AW124" s="12" t="s">
        <v>37</v>
      </c>
      <c r="AX124" s="12" t="s">
        <v>73</v>
      </c>
      <c r="AY124" s="218" t="s">
        <v>162</v>
      </c>
    </row>
    <row r="125" spans="2:51" s="12" customFormat="1" ht="13.5">
      <c r="B125" s="208"/>
      <c r="C125" s="209"/>
      <c r="D125" s="198" t="s">
        <v>169</v>
      </c>
      <c r="E125" s="210" t="s">
        <v>20</v>
      </c>
      <c r="F125" s="211" t="s">
        <v>179</v>
      </c>
      <c r="G125" s="209"/>
      <c r="H125" s="212">
        <v>8.96</v>
      </c>
      <c r="I125" s="213"/>
      <c r="J125" s="209"/>
      <c r="K125" s="209"/>
      <c r="L125" s="214"/>
      <c r="M125" s="215"/>
      <c r="N125" s="216"/>
      <c r="O125" s="216"/>
      <c r="P125" s="216"/>
      <c r="Q125" s="216"/>
      <c r="R125" s="216"/>
      <c r="S125" s="216"/>
      <c r="T125" s="217"/>
      <c r="AT125" s="218" t="s">
        <v>169</v>
      </c>
      <c r="AU125" s="218" t="s">
        <v>81</v>
      </c>
      <c r="AV125" s="12" t="s">
        <v>81</v>
      </c>
      <c r="AW125" s="12" t="s">
        <v>37</v>
      </c>
      <c r="AX125" s="12" t="s">
        <v>73</v>
      </c>
      <c r="AY125" s="218" t="s">
        <v>162</v>
      </c>
    </row>
    <row r="126" spans="2:51" s="13" customFormat="1" ht="13.5">
      <c r="B126" s="219"/>
      <c r="C126" s="220"/>
      <c r="D126" s="221" t="s">
        <v>169</v>
      </c>
      <c r="E126" s="222" t="s">
        <v>20</v>
      </c>
      <c r="F126" s="223" t="s">
        <v>174</v>
      </c>
      <c r="G126" s="220"/>
      <c r="H126" s="224">
        <v>217.51</v>
      </c>
      <c r="I126" s="225"/>
      <c r="J126" s="220"/>
      <c r="K126" s="220"/>
      <c r="L126" s="226"/>
      <c r="M126" s="227"/>
      <c r="N126" s="228"/>
      <c r="O126" s="228"/>
      <c r="P126" s="228"/>
      <c r="Q126" s="228"/>
      <c r="R126" s="228"/>
      <c r="S126" s="228"/>
      <c r="T126" s="229"/>
      <c r="AT126" s="230" t="s">
        <v>169</v>
      </c>
      <c r="AU126" s="230" t="s">
        <v>81</v>
      </c>
      <c r="AV126" s="13" t="s">
        <v>168</v>
      </c>
      <c r="AW126" s="13" t="s">
        <v>37</v>
      </c>
      <c r="AX126" s="13" t="s">
        <v>22</v>
      </c>
      <c r="AY126" s="230" t="s">
        <v>162</v>
      </c>
    </row>
    <row r="127" spans="2:65" s="1" customFormat="1" ht="22.5" customHeight="1">
      <c r="B127" s="36"/>
      <c r="C127" s="184" t="s">
        <v>180</v>
      </c>
      <c r="D127" s="184" t="s">
        <v>164</v>
      </c>
      <c r="E127" s="185" t="s">
        <v>181</v>
      </c>
      <c r="F127" s="186" t="s">
        <v>182</v>
      </c>
      <c r="G127" s="187" t="s">
        <v>167</v>
      </c>
      <c r="H127" s="188">
        <v>220.95</v>
      </c>
      <c r="I127" s="189"/>
      <c r="J127" s="190">
        <f>ROUND(I127*H127,2)</f>
        <v>0</v>
      </c>
      <c r="K127" s="186" t="s">
        <v>20</v>
      </c>
      <c r="L127" s="56"/>
      <c r="M127" s="191" t="s">
        <v>20</v>
      </c>
      <c r="N127" s="192" t="s">
        <v>44</v>
      </c>
      <c r="O127" s="37"/>
      <c r="P127" s="193">
        <f>O127*H127</f>
        <v>0</v>
      </c>
      <c r="Q127" s="193">
        <v>0</v>
      </c>
      <c r="R127" s="193">
        <f>Q127*H127</f>
        <v>0</v>
      </c>
      <c r="S127" s="193">
        <v>0</v>
      </c>
      <c r="T127" s="194">
        <f>S127*H127</f>
        <v>0</v>
      </c>
      <c r="AR127" s="19" t="s">
        <v>168</v>
      </c>
      <c r="AT127" s="19" t="s">
        <v>164</v>
      </c>
      <c r="AU127" s="19" t="s">
        <v>81</v>
      </c>
      <c r="AY127" s="19" t="s">
        <v>162</v>
      </c>
      <c r="BE127" s="195">
        <f>IF(N127="základní",J127,0)</f>
        <v>0</v>
      </c>
      <c r="BF127" s="195">
        <f>IF(N127="snížená",J127,0)</f>
        <v>0</v>
      </c>
      <c r="BG127" s="195">
        <f>IF(N127="zákl. přenesená",J127,0)</f>
        <v>0</v>
      </c>
      <c r="BH127" s="195">
        <f>IF(N127="sníž. přenesená",J127,0)</f>
        <v>0</v>
      </c>
      <c r="BI127" s="195">
        <f>IF(N127="nulová",J127,0)</f>
        <v>0</v>
      </c>
      <c r="BJ127" s="19" t="s">
        <v>22</v>
      </c>
      <c r="BK127" s="195">
        <f>ROUND(I127*H127,2)</f>
        <v>0</v>
      </c>
      <c r="BL127" s="19" t="s">
        <v>168</v>
      </c>
      <c r="BM127" s="19" t="s">
        <v>180</v>
      </c>
    </row>
    <row r="128" spans="2:51" s="12" customFormat="1" ht="13.5">
      <c r="B128" s="208"/>
      <c r="C128" s="209"/>
      <c r="D128" s="198" t="s">
        <v>169</v>
      </c>
      <c r="E128" s="210" t="s">
        <v>20</v>
      </c>
      <c r="F128" s="211" t="s">
        <v>183</v>
      </c>
      <c r="G128" s="209"/>
      <c r="H128" s="212">
        <v>220.95</v>
      </c>
      <c r="I128" s="213"/>
      <c r="J128" s="209"/>
      <c r="K128" s="209"/>
      <c r="L128" s="214"/>
      <c r="M128" s="215"/>
      <c r="N128" s="216"/>
      <c r="O128" s="216"/>
      <c r="P128" s="216"/>
      <c r="Q128" s="216"/>
      <c r="R128" s="216"/>
      <c r="S128" s="216"/>
      <c r="T128" s="217"/>
      <c r="AT128" s="218" t="s">
        <v>169</v>
      </c>
      <c r="AU128" s="218" t="s">
        <v>81</v>
      </c>
      <c r="AV128" s="12" t="s">
        <v>81</v>
      </c>
      <c r="AW128" s="12" t="s">
        <v>37</v>
      </c>
      <c r="AX128" s="12" t="s">
        <v>73</v>
      </c>
      <c r="AY128" s="218" t="s">
        <v>162</v>
      </c>
    </row>
    <row r="129" spans="2:51" s="13" customFormat="1" ht="13.5">
      <c r="B129" s="219"/>
      <c r="C129" s="220"/>
      <c r="D129" s="221" t="s">
        <v>169</v>
      </c>
      <c r="E129" s="222" t="s">
        <v>20</v>
      </c>
      <c r="F129" s="223" t="s">
        <v>174</v>
      </c>
      <c r="G129" s="220"/>
      <c r="H129" s="224">
        <v>220.95</v>
      </c>
      <c r="I129" s="225"/>
      <c r="J129" s="220"/>
      <c r="K129" s="220"/>
      <c r="L129" s="226"/>
      <c r="M129" s="227"/>
      <c r="N129" s="228"/>
      <c r="O129" s="228"/>
      <c r="P129" s="228"/>
      <c r="Q129" s="228"/>
      <c r="R129" s="228"/>
      <c r="S129" s="228"/>
      <c r="T129" s="229"/>
      <c r="AT129" s="230" t="s">
        <v>169</v>
      </c>
      <c r="AU129" s="230" t="s">
        <v>81</v>
      </c>
      <c r="AV129" s="13" t="s">
        <v>168</v>
      </c>
      <c r="AW129" s="13" t="s">
        <v>37</v>
      </c>
      <c r="AX129" s="13" t="s">
        <v>22</v>
      </c>
      <c r="AY129" s="230" t="s">
        <v>162</v>
      </c>
    </row>
    <row r="130" spans="2:65" s="1" customFormat="1" ht="22.5" customHeight="1">
      <c r="B130" s="36"/>
      <c r="C130" s="184" t="s">
        <v>168</v>
      </c>
      <c r="D130" s="184" t="s">
        <v>164</v>
      </c>
      <c r="E130" s="185" t="s">
        <v>184</v>
      </c>
      <c r="F130" s="186" t="s">
        <v>185</v>
      </c>
      <c r="G130" s="187" t="s">
        <v>167</v>
      </c>
      <c r="H130" s="188">
        <v>1104.75</v>
      </c>
      <c r="I130" s="189"/>
      <c r="J130" s="190">
        <f>ROUND(I130*H130,2)</f>
        <v>0</v>
      </c>
      <c r="K130" s="186" t="s">
        <v>20</v>
      </c>
      <c r="L130" s="56"/>
      <c r="M130" s="191" t="s">
        <v>20</v>
      </c>
      <c r="N130" s="192" t="s">
        <v>44</v>
      </c>
      <c r="O130" s="37"/>
      <c r="P130" s="193">
        <f>O130*H130</f>
        <v>0</v>
      </c>
      <c r="Q130" s="193">
        <v>0</v>
      </c>
      <c r="R130" s="193">
        <f>Q130*H130</f>
        <v>0</v>
      </c>
      <c r="S130" s="193">
        <v>0</v>
      </c>
      <c r="T130" s="194">
        <f>S130*H130</f>
        <v>0</v>
      </c>
      <c r="AR130" s="19" t="s">
        <v>168</v>
      </c>
      <c r="AT130" s="19" t="s">
        <v>164</v>
      </c>
      <c r="AU130" s="19" t="s">
        <v>81</v>
      </c>
      <c r="AY130" s="19" t="s">
        <v>162</v>
      </c>
      <c r="BE130" s="195">
        <f>IF(N130="základní",J130,0)</f>
        <v>0</v>
      </c>
      <c r="BF130" s="195">
        <f>IF(N130="snížená",J130,0)</f>
        <v>0</v>
      </c>
      <c r="BG130" s="195">
        <f>IF(N130="zákl. přenesená",J130,0)</f>
        <v>0</v>
      </c>
      <c r="BH130" s="195">
        <f>IF(N130="sníž. přenesená",J130,0)</f>
        <v>0</v>
      </c>
      <c r="BI130" s="195">
        <f>IF(N130="nulová",J130,0)</f>
        <v>0</v>
      </c>
      <c r="BJ130" s="19" t="s">
        <v>22</v>
      </c>
      <c r="BK130" s="195">
        <f>ROUND(I130*H130,2)</f>
        <v>0</v>
      </c>
      <c r="BL130" s="19" t="s">
        <v>168</v>
      </c>
      <c r="BM130" s="19" t="s">
        <v>168</v>
      </c>
    </row>
    <row r="131" spans="2:51" s="12" customFormat="1" ht="13.5">
      <c r="B131" s="208"/>
      <c r="C131" s="209"/>
      <c r="D131" s="198" t="s">
        <v>169</v>
      </c>
      <c r="E131" s="210" t="s">
        <v>20</v>
      </c>
      <c r="F131" s="211" t="s">
        <v>186</v>
      </c>
      <c r="G131" s="209"/>
      <c r="H131" s="212">
        <v>1104.75</v>
      </c>
      <c r="I131" s="213"/>
      <c r="J131" s="209"/>
      <c r="K131" s="209"/>
      <c r="L131" s="214"/>
      <c r="M131" s="215"/>
      <c r="N131" s="216"/>
      <c r="O131" s="216"/>
      <c r="P131" s="216"/>
      <c r="Q131" s="216"/>
      <c r="R131" s="216"/>
      <c r="S131" s="216"/>
      <c r="T131" s="217"/>
      <c r="AT131" s="218" t="s">
        <v>169</v>
      </c>
      <c r="AU131" s="218" t="s">
        <v>81</v>
      </c>
      <c r="AV131" s="12" t="s">
        <v>81</v>
      </c>
      <c r="AW131" s="12" t="s">
        <v>37</v>
      </c>
      <c r="AX131" s="12" t="s">
        <v>73</v>
      </c>
      <c r="AY131" s="218" t="s">
        <v>162</v>
      </c>
    </row>
    <row r="132" spans="2:51" s="13" customFormat="1" ht="13.5">
      <c r="B132" s="219"/>
      <c r="C132" s="220"/>
      <c r="D132" s="221" t="s">
        <v>169</v>
      </c>
      <c r="E132" s="222" t="s">
        <v>20</v>
      </c>
      <c r="F132" s="223" t="s">
        <v>174</v>
      </c>
      <c r="G132" s="220"/>
      <c r="H132" s="224">
        <v>1104.75</v>
      </c>
      <c r="I132" s="225"/>
      <c r="J132" s="220"/>
      <c r="K132" s="220"/>
      <c r="L132" s="226"/>
      <c r="M132" s="227"/>
      <c r="N132" s="228"/>
      <c r="O132" s="228"/>
      <c r="P132" s="228"/>
      <c r="Q132" s="228"/>
      <c r="R132" s="228"/>
      <c r="S132" s="228"/>
      <c r="T132" s="229"/>
      <c r="AT132" s="230" t="s">
        <v>169</v>
      </c>
      <c r="AU132" s="230" t="s">
        <v>81</v>
      </c>
      <c r="AV132" s="13" t="s">
        <v>168</v>
      </c>
      <c r="AW132" s="13" t="s">
        <v>37</v>
      </c>
      <c r="AX132" s="13" t="s">
        <v>22</v>
      </c>
      <c r="AY132" s="230" t="s">
        <v>162</v>
      </c>
    </row>
    <row r="133" spans="2:65" s="1" customFormat="1" ht="22.5" customHeight="1">
      <c r="B133" s="36"/>
      <c r="C133" s="184" t="s">
        <v>187</v>
      </c>
      <c r="D133" s="184" t="s">
        <v>164</v>
      </c>
      <c r="E133" s="185" t="s">
        <v>188</v>
      </c>
      <c r="F133" s="186" t="s">
        <v>189</v>
      </c>
      <c r="G133" s="187" t="s">
        <v>167</v>
      </c>
      <c r="H133" s="188">
        <v>220.95</v>
      </c>
      <c r="I133" s="189"/>
      <c r="J133" s="190">
        <f>ROUND(I133*H133,2)</f>
        <v>0</v>
      </c>
      <c r="K133" s="186" t="s">
        <v>20</v>
      </c>
      <c r="L133" s="56"/>
      <c r="M133" s="191" t="s">
        <v>20</v>
      </c>
      <c r="N133" s="192" t="s">
        <v>44</v>
      </c>
      <c r="O133" s="37"/>
      <c r="P133" s="193">
        <f>O133*H133</f>
        <v>0</v>
      </c>
      <c r="Q133" s="193">
        <v>0</v>
      </c>
      <c r="R133" s="193">
        <f>Q133*H133</f>
        <v>0</v>
      </c>
      <c r="S133" s="193">
        <v>0</v>
      </c>
      <c r="T133" s="194">
        <f>S133*H133</f>
        <v>0</v>
      </c>
      <c r="AR133" s="19" t="s">
        <v>168</v>
      </c>
      <c r="AT133" s="19" t="s">
        <v>164</v>
      </c>
      <c r="AU133" s="19" t="s">
        <v>81</v>
      </c>
      <c r="AY133" s="19" t="s">
        <v>162</v>
      </c>
      <c r="BE133" s="195">
        <f>IF(N133="základní",J133,0)</f>
        <v>0</v>
      </c>
      <c r="BF133" s="195">
        <f>IF(N133="snížená",J133,0)</f>
        <v>0</v>
      </c>
      <c r="BG133" s="195">
        <f>IF(N133="zákl. přenesená",J133,0)</f>
        <v>0</v>
      </c>
      <c r="BH133" s="195">
        <f>IF(N133="sníž. přenesená",J133,0)</f>
        <v>0</v>
      </c>
      <c r="BI133" s="195">
        <f>IF(N133="nulová",J133,0)</f>
        <v>0</v>
      </c>
      <c r="BJ133" s="19" t="s">
        <v>22</v>
      </c>
      <c r="BK133" s="195">
        <f>ROUND(I133*H133,2)</f>
        <v>0</v>
      </c>
      <c r="BL133" s="19" t="s">
        <v>168</v>
      </c>
      <c r="BM133" s="19" t="s">
        <v>187</v>
      </c>
    </row>
    <row r="134" spans="2:65" s="1" customFormat="1" ht="22.5" customHeight="1">
      <c r="B134" s="36"/>
      <c r="C134" s="184" t="s">
        <v>190</v>
      </c>
      <c r="D134" s="184" t="s">
        <v>164</v>
      </c>
      <c r="E134" s="185" t="s">
        <v>191</v>
      </c>
      <c r="F134" s="186" t="s">
        <v>192</v>
      </c>
      <c r="G134" s="187" t="s">
        <v>167</v>
      </c>
      <c r="H134" s="188">
        <v>220.95</v>
      </c>
      <c r="I134" s="189"/>
      <c r="J134" s="190">
        <f>ROUND(I134*H134,2)</f>
        <v>0</v>
      </c>
      <c r="K134" s="186" t="s">
        <v>20</v>
      </c>
      <c r="L134" s="56"/>
      <c r="M134" s="191" t="s">
        <v>20</v>
      </c>
      <c r="N134" s="192" t="s">
        <v>44</v>
      </c>
      <c r="O134" s="37"/>
      <c r="P134" s="193">
        <f>O134*H134</f>
        <v>0</v>
      </c>
      <c r="Q134" s="193">
        <v>0</v>
      </c>
      <c r="R134" s="193">
        <f>Q134*H134</f>
        <v>0</v>
      </c>
      <c r="S134" s="193">
        <v>0</v>
      </c>
      <c r="T134" s="194">
        <f>S134*H134</f>
        <v>0</v>
      </c>
      <c r="AR134" s="19" t="s">
        <v>168</v>
      </c>
      <c r="AT134" s="19" t="s">
        <v>164</v>
      </c>
      <c r="AU134" s="19" t="s">
        <v>81</v>
      </c>
      <c r="AY134" s="19" t="s">
        <v>162</v>
      </c>
      <c r="BE134" s="195">
        <f>IF(N134="základní",J134,0)</f>
        <v>0</v>
      </c>
      <c r="BF134" s="195">
        <f>IF(N134="snížená",J134,0)</f>
        <v>0</v>
      </c>
      <c r="BG134" s="195">
        <f>IF(N134="zákl. přenesená",J134,0)</f>
        <v>0</v>
      </c>
      <c r="BH134" s="195">
        <f>IF(N134="sníž. přenesená",J134,0)</f>
        <v>0</v>
      </c>
      <c r="BI134" s="195">
        <f>IF(N134="nulová",J134,0)</f>
        <v>0</v>
      </c>
      <c r="BJ134" s="19" t="s">
        <v>22</v>
      </c>
      <c r="BK134" s="195">
        <f>ROUND(I134*H134,2)</f>
        <v>0</v>
      </c>
      <c r="BL134" s="19" t="s">
        <v>168</v>
      </c>
      <c r="BM134" s="19" t="s">
        <v>190</v>
      </c>
    </row>
    <row r="135" spans="2:65" s="1" customFormat="1" ht="22.5" customHeight="1">
      <c r="B135" s="36"/>
      <c r="C135" s="184" t="s">
        <v>193</v>
      </c>
      <c r="D135" s="184" t="s">
        <v>164</v>
      </c>
      <c r="E135" s="185" t="s">
        <v>194</v>
      </c>
      <c r="F135" s="186" t="s">
        <v>195</v>
      </c>
      <c r="G135" s="187" t="s">
        <v>167</v>
      </c>
      <c r="H135" s="188">
        <v>220.95</v>
      </c>
      <c r="I135" s="189"/>
      <c r="J135" s="190">
        <f>ROUND(I135*H135,2)</f>
        <v>0</v>
      </c>
      <c r="K135" s="186" t="s">
        <v>20</v>
      </c>
      <c r="L135" s="56"/>
      <c r="M135" s="191" t="s">
        <v>20</v>
      </c>
      <c r="N135" s="192" t="s">
        <v>44</v>
      </c>
      <c r="O135" s="37"/>
      <c r="P135" s="193">
        <f>O135*H135</f>
        <v>0</v>
      </c>
      <c r="Q135" s="193">
        <v>0</v>
      </c>
      <c r="R135" s="193">
        <f>Q135*H135</f>
        <v>0</v>
      </c>
      <c r="S135" s="193">
        <v>0</v>
      </c>
      <c r="T135" s="194">
        <f>S135*H135</f>
        <v>0</v>
      </c>
      <c r="AR135" s="19" t="s">
        <v>168</v>
      </c>
      <c r="AT135" s="19" t="s">
        <v>164</v>
      </c>
      <c r="AU135" s="19" t="s">
        <v>81</v>
      </c>
      <c r="AY135" s="19" t="s">
        <v>162</v>
      </c>
      <c r="BE135" s="195">
        <f>IF(N135="základní",J135,0)</f>
        <v>0</v>
      </c>
      <c r="BF135" s="195">
        <f>IF(N135="snížená",J135,0)</f>
        <v>0</v>
      </c>
      <c r="BG135" s="195">
        <f>IF(N135="zákl. přenesená",J135,0)</f>
        <v>0</v>
      </c>
      <c r="BH135" s="195">
        <f>IF(N135="sníž. přenesená",J135,0)</f>
        <v>0</v>
      </c>
      <c r="BI135" s="195">
        <f>IF(N135="nulová",J135,0)</f>
        <v>0</v>
      </c>
      <c r="BJ135" s="19" t="s">
        <v>22</v>
      </c>
      <c r="BK135" s="195">
        <f>ROUND(I135*H135,2)</f>
        <v>0</v>
      </c>
      <c r="BL135" s="19" t="s">
        <v>168</v>
      </c>
      <c r="BM135" s="19" t="s">
        <v>193</v>
      </c>
    </row>
    <row r="136" spans="2:63" s="10" customFormat="1" ht="29.85" customHeight="1">
      <c r="B136" s="167"/>
      <c r="C136" s="168"/>
      <c r="D136" s="181" t="s">
        <v>72</v>
      </c>
      <c r="E136" s="182" t="s">
        <v>196</v>
      </c>
      <c r="F136" s="182" t="s">
        <v>197</v>
      </c>
      <c r="G136" s="168"/>
      <c r="H136" s="168"/>
      <c r="I136" s="171"/>
      <c r="J136" s="183">
        <f>BK136</f>
        <v>0</v>
      </c>
      <c r="K136" s="168"/>
      <c r="L136" s="173"/>
      <c r="M136" s="174"/>
      <c r="N136" s="175"/>
      <c r="O136" s="175"/>
      <c r="P136" s="176">
        <f>SUM(P137:P171)</f>
        <v>0</v>
      </c>
      <c r="Q136" s="175"/>
      <c r="R136" s="176">
        <f>SUM(R137:R171)</f>
        <v>0</v>
      </c>
      <c r="S136" s="175"/>
      <c r="T136" s="177">
        <f>SUM(T137:T171)</f>
        <v>0</v>
      </c>
      <c r="AR136" s="178" t="s">
        <v>22</v>
      </c>
      <c r="AT136" s="179" t="s">
        <v>72</v>
      </c>
      <c r="AU136" s="179" t="s">
        <v>22</v>
      </c>
      <c r="AY136" s="178" t="s">
        <v>162</v>
      </c>
      <c r="BK136" s="180">
        <f>SUM(BK137:BK171)</f>
        <v>0</v>
      </c>
    </row>
    <row r="137" spans="2:65" s="1" customFormat="1" ht="22.5" customHeight="1">
      <c r="B137" s="36"/>
      <c r="C137" s="184" t="s">
        <v>198</v>
      </c>
      <c r="D137" s="184" t="s">
        <v>164</v>
      </c>
      <c r="E137" s="185" t="s">
        <v>199</v>
      </c>
      <c r="F137" s="186" t="s">
        <v>200</v>
      </c>
      <c r="G137" s="187" t="s">
        <v>167</v>
      </c>
      <c r="H137" s="188">
        <v>70.35</v>
      </c>
      <c r="I137" s="189"/>
      <c r="J137" s="190">
        <f>ROUND(I137*H137,2)</f>
        <v>0</v>
      </c>
      <c r="K137" s="186" t="s">
        <v>20</v>
      </c>
      <c r="L137" s="56"/>
      <c r="M137" s="191" t="s">
        <v>20</v>
      </c>
      <c r="N137" s="192" t="s">
        <v>44</v>
      </c>
      <c r="O137" s="37"/>
      <c r="P137" s="193">
        <f>O137*H137</f>
        <v>0</v>
      </c>
      <c r="Q137" s="193">
        <v>0</v>
      </c>
      <c r="R137" s="193">
        <f>Q137*H137</f>
        <v>0</v>
      </c>
      <c r="S137" s="193">
        <v>0</v>
      </c>
      <c r="T137" s="194">
        <f>S137*H137</f>
        <v>0</v>
      </c>
      <c r="AR137" s="19" t="s">
        <v>168</v>
      </c>
      <c r="AT137" s="19" t="s">
        <v>164</v>
      </c>
      <c r="AU137" s="19" t="s">
        <v>81</v>
      </c>
      <c r="AY137" s="19" t="s">
        <v>162</v>
      </c>
      <c r="BE137" s="195">
        <f>IF(N137="základní",J137,0)</f>
        <v>0</v>
      </c>
      <c r="BF137" s="195">
        <f>IF(N137="snížená",J137,0)</f>
        <v>0</v>
      </c>
      <c r="BG137" s="195">
        <f>IF(N137="zákl. přenesená",J137,0)</f>
        <v>0</v>
      </c>
      <c r="BH137" s="195">
        <f>IF(N137="sníž. přenesená",J137,0)</f>
        <v>0</v>
      </c>
      <c r="BI137" s="195">
        <f>IF(N137="nulová",J137,0)</f>
        <v>0</v>
      </c>
      <c r="BJ137" s="19" t="s">
        <v>22</v>
      </c>
      <c r="BK137" s="195">
        <f>ROUND(I137*H137,2)</f>
        <v>0</v>
      </c>
      <c r="BL137" s="19" t="s">
        <v>168</v>
      </c>
      <c r="BM137" s="19" t="s">
        <v>198</v>
      </c>
    </row>
    <row r="138" spans="2:51" s="11" customFormat="1" ht="13.5">
      <c r="B138" s="196"/>
      <c r="C138" s="197"/>
      <c r="D138" s="198" t="s">
        <v>169</v>
      </c>
      <c r="E138" s="199" t="s">
        <v>20</v>
      </c>
      <c r="F138" s="200" t="s">
        <v>201</v>
      </c>
      <c r="G138" s="197"/>
      <c r="H138" s="201" t="s">
        <v>20</v>
      </c>
      <c r="I138" s="202"/>
      <c r="J138" s="197"/>
      <c r="K138" s="197"/>
      <c r="L138" s="203"/>
      <c r="M138" s="204"/>
      <c r="N138" s="205"/>
      <c r="O138" s="205"/>
      <c r="P138" s="205"/>
      <c r="Q138" s="205"/>
      <c r="R138" s="205"/>
      <c r="S138" s="205"/>
      <c r="T138" s="206"/>
      <c r="AT138" s="207" t="s">
        <v>169</v>
      </c>
      <c r="AU138" s="207" t="s">
        <v>81</v>
      </c>
      <c r="AV138" s="11" t="s">
        <v>22</v>
      </c>
      <c r="AW138" s="11" t="s">
        <v>37</v>
      </c>
      <c r="AX138" s="11" t="s">
        <v>73</v>
      </c>
      <c r="AY138" s="207" t="s">
        <v>162</v>
      </c>
    </row>
    <row r="139" spans="2:51" s="12" customFormat="1" ht="13.5">
      <c r="B139" s="208"/>
      <c r="C139" s="209"/>
      <c r="D139" s="198" t="s">
        <v>169</v>
      </c>
      <c r="E139" s="210" t="s">
        <v>20</v>
      </c>
      <c r="F139" s="211" t="s">
        <v>202</v>
      </c>
      <c r="G139" s="209"/>
      <c r="H139" s="212">
        <v>70.35</v>
      </c>
      <c r="I139" s="213"/>
      <c r="J139" s="209"/>
      <c r="K139" s="209"/>
      <c r="L139" s="214"/>
      <c r="M139" s="215"/>
      <c r="N139" s="216"/>
      <c r="O139" s="216"/>
      <c r="P139" s="216"/>
      <c r="Q139" s="216"/>
      <c r="R139" s="216"/>
      <c r="S139" s="216"/>
      <c r="T139" s="217"/>
      <c r="AT139" s="218" t="s">
        <v>169</v>
      </c>
      <c r="AU139" s="218" t="s">
        <v>81</v>
      </c>
      <c r="AV139" s="12" t="s">
        <v>81</v>
      </c>
      <c r="AW139" s="12" t="s">
        <v>37</v>
      </c>
      <c r="AX139" s="12" t="s">
        <v>73</v>
      </c>
      <c r="AY139" s="218" t="s">
        <v>162</v>
      </c>
    </row>
    <row r="140" spans="2:51" s="13" customFormat="1" ht="13.5">
      <c r="B140" s="219"/>
      <c r="C140" s="220"/>
      <c r="D140" s="221" t="s">
        <v>169</v>
      </c>
      <c r="E140" s="222" t="s">
        <v>20</v>
      </c>
      <c r="F140" s="223" t="s">
        <v>174</v>
      </c>
      <c r="G140" s="220"/>
      <c r="H140" s="224">
        <v>70.35</v>
      </c>
      <c r="I140" s="225"/>
      <c r="J140" s="220"/>
      <c r="K140" s="220"/>
      <c r="L140" s="226"/>
      <c r="M140" s="227"/>
      <c r="N140" s="228"/>
      <c r="O140" s="228"/>
      <c r="P140" s="228"/>
      <c r="Q140" s="228"/>
      <c r="R140" s="228"/>
      <c r="S140" s="228"/>
      <c r="T140" s="229"/>
      <c r="AT140" s="230" t="s">
        <v>169</v>
      </c>
      <c r="AU140" s="230" t="s">
        <v>81</v>
      </c>
      <c r="AV140" s="13" t="s">
        <v>168</v>
      </c>
      <c r="AW140" s="13" t="s">
        <v>37</v>
      </c>
      <c r="AX140" s="13" t="s">
        <v>22</v>
      </c>
      <c r="AY140" s="230" t="s">
        <v>162</v>
      </c>
    </row>
    <row r="141" spans="2:65" s="1" customFormat="1" ht="22.5" customHeight="1">
      <c r="B141" s="36"/>
      <c r="C141" s="184" t="s">
        <v>203</v>
      </c>
      <c r="D141" s="184" t="s">
        <v>164</v>
      </c>
      <c r="E141" s="185" t="s">
        <v>204</v>
      </c>
      <c r="F141" s="186" t="s">
        <v>205</v>
      </c>
      <c r="G141" s="187" t="s">
        <v>206</v>
      </c>
      <c r="H141" s="188">
        <v>2.78</v>
      </c>
      <c r="I141" s="189"/>
      <c r="J141" s="190">
        <f>ROUND(I141*H141,2)</f>
        <v>0</v>
      </c>
      <c r="K141" s="186" t="s">
        <v>20</v>
      </c>
      <c r="L141" s="56"/>
      <c r="M141" s="191" t="s">
        <v>20</v>
      </c>
      <c r="N141" s="192" t="s">
        <v>44</v>
      </c>
      <c r="O141" s="37"/>
      <c r="P141" s="193">
        <f>O141*H141</f>
        <v>0</v>
      </c>
      <c r="Q141" s="193">
        <v>0</v>
      </c>
      <c r="R141" s="193">
        <f>Q141*H141</f>
        <v>0</v>
      </c>
      <c r="S141" s="193">
        <v>0</v>
      </c>
      <c r="T141" s="194">
        <f>S141*H141</f>
        <v>0</v>
      </c>
      <c r="AR141" s="19" t="s">
        <v>168</v>
      </c>
      <c r="AT141" s="19" t="s">
        <v>164</v>
      </c>
      <c r="AU141" s="19" t="s">
        <v>81</v>
      </c>
      <c r="AY141" s="19" t="s">
        <v>162</v>
      </c>
      <c r="BE141" s="195">
        <f>IF(N141="základní",J141,0)</f>
        <v>0</v>
      </c>
      <c r="BF141" s="195">
        <f>IF(N141="snížená",J141,0)</f>
        <v>0</v>
      </c>
      <c r="BG141" s="195">
        <f>IF(N141="zákl. přenesená",J141,0)</f>
        <v>0</v>
      </c>
      <c r="BH141" s="195">
        <f>IF(N141="sníž. přenesená",J141,0)</f>
        <v>0</v>
      </c>
      <c r="BI141" s="195">
        <f>IF(N141="nulová",J141,0)</f>
        <v>0</v>
      </c>
      <c r="BJ141" s="19" t="s">
        <v>22</v>
      </c>
      <c r="BK141" s="195">
        <f>ROUND(I141*H141,2)</f>
        <v>0</v>
      </c>
      <c r="BL141" s="19" t="s">
        <v>168</v>
      </c>
      <c r="BM141" s="19" t="s">
        <v>203</v>
      </c>
    </row>
    <row r="142" spans="2:51" s="11" customFormat="1" ht="13.5">
      <c r="B142" s="196"/>
      <c r="C142" s="197"/>
      <c r="D142" s="198" t="s">
        <v>169</v>
      </c>
      <c r="E142" s="199" t="s">
        <v>20</v>
      </c>
      <c r="F142" s="200" t="s">
        <v>207</v>
      </c>
      <c r="G142" s="197"/>
      <c r="H142" s="201" t="s">
        <v>20</v>
      </c>
      <c r="I142" s="202"/>
      <c r="J142" s="197"/>
      <c r="K142" s="197"/>
      <c r="L142" s="203"/>
      <c r="M142" s="204"/>
      <c r="N142" s="205"/>
      <c r="O142" s="205"/>
      <c r="P142" s="205"/>
      <c r="Q142" s="205"/>
      <c r="R142" s="205"/>
      <c r="S142" s="205"/>
      <c r="T142" s="206"/>
      <c r="AT142" s="207" t="s">
        <v>169</v>
      </c>
      <c r="AU142" s="207" t="s">
        <v>81</v>
      </c>
      <c r="AV142" s="11" t="s">
        <v>22</v>
      </c>
      <c r="AW142" s="11" t="s">
        <v>37</v>
      </c>
      <c r="AX142" s="11" t="s">
        <v>73</v>
      </c>
      <c r="AY142" s="207" t="s">
        <v>162</v>
      </c>
    </row>
    <row r="143" spans="2:51" s="12" customFormat="1" ht="13.5">
      <c r="B143" s="208"/>
      <c r="C143" s="209"/>
      <c r="D143" s="198" t="s">
        <v>169</v>
      </c>
      <c r="E143" s="210" t="s">
        <v>20</v>
      </c>
      <c r="F143" s="211" t="s">
        <v>208</v>
      </c>
      <c r="G143" s="209"/>
      <c r="H143" s="212">
        <v>2.78</v>
      </c>
      <c r="I143" s="213"/>
      <c r="J143" s="209"/>
      <c r="K143" s="209"/>
      <c r="L143" s="214"/>
      <c r="M143" s="215"/>
      <c r="N143" s="216"/>
      <c r="O143" s="216"/>
      <c r="P143" s="216"/>
      <c r="Q143" s="216"/>
      <c r="R143" s="216"/>
      <c r="S143" s="216"/>
      <c r="T143" s="217"/>
      <c r="AT143" s="218" t="s">
        <v>169</v>
      </c>
      <c r="AU143" s="218" t="s">
        <v>81</v>
      </c>
      <c r="AV143" s="12" t="s">
        <v>81</v>
      </c>
      <c r="AW143" s="12" t="s">
        <v>37</v>
      </c>
      <c r="AX143" s="12" t="s">
        <v>73</v>
      </c>
      <c r="AY143" s="218" t="s">
        <v>162</v>
      </c>
    </row>
    <row r="144" spans="2:51" s="13" customFormat="1" ht="13.5">
      <c r="B144" s="219"/>
      <c r="C144" s="220"/>
      <c r="D144" s="221" t="s">
        <v>169</v>
      </c>
      <c r="E144" s="222" t="s">
        <v>20</v>
      </c>
      <c r="F144" s="223" t="s">
        <v>174</v>
      </c>
      <c r="G144" s="220"/>
      <c r="H144" s="224">
        <v>2.78</v>
      </c>
      <c r="I144" s="225"/>
      <c r="J144" s="220"/>
      <c r="K144" s="220"/>
      <c r="L144" s="226"/>
      <c r="M144" s="227"/>
      <c r="N144" s="228"/>
      <c r="O144" s="228"/>
      <c r="P144" s="228"/>
      <c r="Q144" s="228"/>
      <c r="R144" s="228"/>
      <c r="S144" s="228"/>
      <c r="T144" s="229"/>
      <c r="AT144" s="230" t="s">
        <v>169</v>
      </c>
      <c r="AU144" s="230" t="s">
        <v>81</v>
      </c>
      <c r="AV144" s="13" t="s">
        <v>168</v>
      </c>
      <c r="AW144" s="13" t="s">
        <v>37</v>
      </c>
      <c r="AX144" s="13" t="s">
        <v>22</v>
      </c>
      <c r="AY144" s="230" t="s">
        <v>162</v>
      </c>
    </row>
    <row r="145" spans="2:65" s="1" customFormat="1" ht="22.5" customHeight="1">
      <c r="B145" s="36"/>
      <c r="C145" s="184" t="s">
        <v>27</v>
      </c>
      <c r="D145" s="184" t="s">
        <v>164</v>
      </c>
      <c r="E145" s="185" t="s">
        <v>209</v>
      </c>
      <c r="F145" s="186" t="s">
        <v>210</v>
      </c>
      <c r="G145" s="187" t="s">
        <v>167</v>
      </c>
      <c r="H145" s="188">
        <v>3.412</v>
      </c>
      <c r="I145" s="189"/>
      <c r="J145" s="190">
        <f>ROUND(I145*H145,2)</f>
        <v>0</v>
      </c>
      <c r="K145" s="186" t="s">
        <v>20</v>
      </c>
      <c r="L145" s="56"/>
      <c r="M145" s="191" t="s">
        <v>20</v>
      </c>
      <c r="N145" s="192" t="s">
        <v>44</v>
      </c>
      <c r="O145" s="37"/>
      <c r="P145" s="193">
        <f>O145*H145</f>
        <v>0</v>
      </c>
      <c r="Q145" s="193">
        <v>0</v>
      </c>
      <c r="R145" s="193">
        <f>Q145*H145</f>
        <v>0</v>
      </c>
      <c r="S145" s="193">
        <v>0</v>
      </c>
      <c r="T145" s="194">
        <f>S145*H145</f>
        <v>0</v>
      </c>
      <c r="AR145" s="19" t="s">
        <v>168</v>
      </c>
      <c r="AT145" s="19" t="s">
        <v>164</v>
      </c>
      <c r="AU145" s="19" t="s">
        <v>81</v>
      </c>
      <c r="AY145" s="19" t="s">
        <v>162</v>
      </c>
      <c r="BE145" s="195">
        <f>IF(N145="základní",J145,0)</f>
        <v>0</v>
      </c>
      <c r="BF145" s="195">
        <f>IF(N145="snížená",J145,0)</f>
        <v>0</v>
      </c>
      <c r="BG145" s="195">
        <f>IF(N145="zákl. přenesená",J145,0)</f>
        <v>0</v>
      </c>
      <c r="BH145" s="195">
        <f>IF(N145="sníž. přenesená",J145,0)</f>
        <v>0</v>
      </c>
      <c r="BI145" s="195">
        <f>IF(N145="nulová",J145,0)</f>
        <v>0</v>
      </c>
      <c r="BJ145" s="19" t="s">
        <v>22</v>
      </c>
      <c r="BK145" s="195">
        <f>ROUND(I145*H145,2)</f>
        <v>0</v>
      </c>
      <c r="BL145" s="19" t="s">
        <v>168</v>
      </c>
      <c r="BM145" s="19" t="s">
        <v>27</v>
      </c>
    </row>
    <row r="146" spans="2:51" s="11" customFormat="1" ht="13.5">
      <c r="B146" s="196"/>
      <c r="C146" s="197"/>
      <c r="D146" s="198" t="s">
        <v>169</v>
      </c>
      <c r="E146" s="199" t="s">
        <v>20</v>
      </c>
      <c r="F146" s="200" t="s">
        <v>211</v>
      </c>
      <c r="G146" s="197"/>
      <c r="H146" s="201" t="s">
        <v>20</v>
      </c>
      <c r="I146" s="202"/>
      <c r="J146" s="197"/>
      <c r="K146" s="197"/>
      <c r="L146" s="203"/>
      <c r="M146" s="204"/>
      <c r="N146" s="205"/>
      <c r="O146" s="205"/>
      <c r="P146" s="205"/>
      <c r="Q146" s="205"/>
      <c r="R146" s="205"/>
      <c r="S146" s="205"/>
      <c r="T146" s="206"/>
      <c r="AT146" s="207" t="s">
        <v>169</v>
      </c>
      <c r="AU146" s="207" t="s">
        <v>81</v>
      </c>
      <c r="AV146" s="11" t="s">
        <v>22</v>
      </c>
      <c r="AW146" s="11" t="s">
        <v>37</v>
      </c>
      <c r="AX146" s="11" t="s">
        <v>73</v>
      </c>
      <c r="AY146" s="207" t="s">
        <v>162</v>
      </c>
    </row>
    <row r="147" spans="2:51" s="12" customFormat="1" ht="13.5">
      <c r="B147" s="208"/>
      <c r="C147" s="209"/>
      <c r="D147" s="198" t="s">
        <v>169</v>
      </c>
      <c r="E147" s="210" t="s">
        <v>20</v>
      </c>
      <c r="F147" s="211" t="s">
        <v>212</v>
      </c>
      <c r="G147" s="209"/>
      <c r="H147" s="212">
        <v>2.73</v>
      </c>
      <c r="I147" s="213"/>
      <c r="J147" s="209"/>
      <c r="K147" s="209"/>
      <c r="L147" s="214"/>
      <c r="M147" s="215"/>
      <c r="N147" s="216"/>
      <c r="O147" s="216"/>
      <c r="P147" s="216"/>
      <c r="Q147" s="216"/>
      <c r="R147" s="216"/>
      <c r="S147" s="216"/>
      <c r="T147" s="217"/>
      <c r="AT147" s="218" t="s">
        <v>169</v>
      </c>
      <c r="AU147" s="218" t="s">
        <v>81</v>
      </c>
      <c r="AV147" s="12" t="s">
        <v>81</v>
      </c>
      <c r="AW147" s="12" t="s">
        <v>37</v>
      </c>
      <c r="AX147" s="12" t="s">
        <v>73</v>
      </c>
      <c r="AY147" s="218" t="s">
        <v>162</v>
      </c>
    </row>
    <row r="148" spans="2:51" s="11" customFormat="1" ht="13.5">
      <c r="B148" s="196"/>
      <c r="C148" s="197"/>
      <c r="D148" s="198" t="s">
        <v>169</v>
      </c>
      <c r="E148" s="199" t="s">
        <v>20</v>
      </c>
      <c r="F148" s="200" t="s">
        <v>213</v>
      </c>
      <c r="G148" s="197"/>
      <c r="H148" s="201" t="s">
        <v>20</v>
      </c>
      <c r="I148" s="202"/>
      <c r="J148" s="197"/>
      <c r="K148" s="197"/>
      <c r="L148" s="203"/>
      <c r="M148" s="204"/>
      <c r="N148" s="205"/>
      <c r="O148" s="205"/>
      <c r="P148" s="205"/>
      <c r="Q148" s="205"/>
      <c r="R148" s="205"/>
      <c r="S148" s="205"/>
      <c r="T148" s="206"/>
      <c r="AT148" s="207" t="s">
        <v>169</v>
      </c>
      <c r="AU148" s="207" t="s">
        <v>81</v>
      </c>
      <c r="AV148" s="11" t="s">
        <v>22</v>
      </c>
      <c r="AW148" s="11" t="s">
        <v>37</v>
      </c>
      <c r="AX148" s="11" t="s">
        <v>73</v>
      </c>
      <c r="AY148" s="207" t="s">
        <v>162</v>
      </c>
    </row>
    <row r="149" spans="2:51" s="12" customFormat="1" ht="13.5">
      <c r="B149" s="208"/>
      <c r="C149" s="209"/>
      <c r="D149" s="198" t="s">
        <v>169</v>
      </c>
      <c r="E149" s="210" t="s">
        <v>20</v>
      </c>
      <c r="F149" s="211" t="s">
        <v>214</v>
      </c>
      <c r="G149" s="209"/>
      <c r="H149" s="212">
        <v>0.682</v>
      </c>
      <c r="I149" s="213"/>
      <c r="J149" s="209"/>
      <c r="K149" s="209"/>
      <c r="L149" s="214"/>
      <c r="M149" s="215"/>
      <c r="N149" s="216"/>
      <c r="O149" s="216"/>
      <c r="P149" s="216"/>
      <c r="Q149" s="216"/>
      <c r="R149" s="216"/>
      <c r="S149" s="216"/>
      <c r="T149" s="217"/>
      <c r="AT149" s="218" t="s">
        <v>169</v>
      </c>
      <c r="AU149" s="218" t="s">
        <v>81</v>
      </c>
      <c r="AV149" s="12" t="s">
        <v>81</v>
      </c>
      <c r="AW149" s="12" t="s">
        <v>37</v>
      </c>
      <c r="AX149" s="12" t="s">
        <v>73</v>
      </c>
      <c r="AY149" s="218" t="s">
        <v>162</v>
      </c>
    </row>
    <row r="150" spans="2:51" s="13" customFormat="1" ht="13.5">
      <c r="B150" s="219"/>
      <c r="C150" s="220"/>
      <c r="D150" s="221" t="s">
        <v>169</v>
      </c>
      <c r="E150" s="222" t="s">
        <v>20</v>
      </c>
      <c r="F150" s="223" t="s">
        <v>174</v>
      </c>
      <c r="G150" s="220"/>
      <c r="H150" s="224">
        <v>3.412</v>
      </c>
      <c r="I150" s="225"/>
      <c r="J150" s="220"/>
      <c r="K150" s="220"/>
      <c r="L150" s="226"/>
      <c r="M150" s="227"/>
      <c r="N150" s="228"/>
      <c r="O150" s="228"/>
      <c r="P150" s="228"/>
      <c r="Q150" s="228"/>
      <c r="R150" s="228"/>
      <c r="S150" s="228"/>
      <c r="T150" s="229"/>
      <c r="AT150" s="230" t="s">
        <v>169</v>
      </c>
      <c r="AU150" s="230" t="s">
        <v>81</v>
      </c>
      <c r="AV150" s="13" t="s">
        <v>168</v>
      </c>
      <c r="AW150" s="13" t="s">
        <v>37</v>
      </c>
      <c r="AX150" s="13" t="s">
        <v>22</v>
      </c>
      <c r="AY150" s="230" t="s">
        <v>162</v>
      </c>
    </row>
    <row r="151" spans="2:65" s="1" customFormat="1" ht="22.5" customHeight="1">
      <c r="B151" s="36"/>
      <c r="C151" s="184" t="s">
        <v>215</v>
      </c>
      <c r="D151" s="184" t="s">
        <v>164</v>
      </c>
      <c r="E151" s="185" t="s">
        <v>216</v>
      </c>
      <c r="F151" s="186" t="s">
        <v>217</v>
      </c>
      <c r="G151" s="187" t="s">
        <v>218</v>
      </c>
      <c r="H151" s="188">
        <v>21.235</v>
      </c>
      <c r="I151" s="189"/>
      <c r="J151" s="190">
        <f>ROUND(I151*H151,2)</f>
        <v>0</v>
      </c>
      <c r="K151" s="186" t="s">
        <v>20</v>
      </c>
      <c r="L151" s="56"/>
      <c r="M151" s="191" t="s">
        <v>20</v>
      </c>
      <c r="N151" s="192" t="s">
        <v>44</v>
      </c>
      <c r="O151" s="37"/>
      <c r="P151" s="193">
        <f>O151*H151</f>
        <v>0</v>
      </c>
      <c r="Q151" s="193">
        <v>0</v>
      </c>
      <c r="R151" s="193">
        <f>Q151*H151</f>
        <v>0</v>
      </c>
      <c r="S151" s="193">
        <v>0</v>
      </c>
      <c r="T151" s="194">
        <f>S151*H151</f>
        <v>0</v>
      </c>
      <c r="AR151" s="19" t="s">
        <v>168</v>
      </c>
      <c r="AT151" s="19" t="s">
        <v>164</v>
      </c>
      <c r="AU151" s="19" t="s">
        <v>81</v>
      </c>
      <c r="AY151" s="19" t="s">
        <v>162</v>
      </c>
      <c r="BE151" s="195">
        <f>IF(N151="základní",J151,0)</f>
        <v>0</v>
      </c>
      <c r="BF151" s="195">
        <f>IF(N151="snížená",J151,0)</f>
        <v>0</v>
      </c>
      <c r="BG151" s="195">
        <f>IF(N151="zákl. přenesená",J151,0)</f>
        <v>0</v>
      </c>
      <c r="BH151" s="195">
        <f>IF(N151="sníž. přenesená",J151,0)</f>
        <v>0</v>
      </c>
      <c r="BI151" s="195">
        <f>IF(N151="nulová",J151,0)</f>
        <v>0</v>
      </c>
      <c r="BJ151" s="19" t="s">
        <v>22</v>
      </c>
      <c r="BK151" s="195">
        <f>ROUND(I151*H151,2)</f>
        <v>0</v>
      </c>
      <c r="BL151" s="19" t="s">
        <v>168</v>
      </c>
      <c r="BM151" s="19" t="s">
        <v>215</v>
      </c>
    </row>
    <row r="152" spans="2:51" s="11" customFormat="1" ht="13.5">
      <c r="B152" s="196"/>
      <c r="C152" s="197"/>
      <c r="D152" s="198" t="s">
        <v>169</v>
      </c>
      <c r="E152" s="199" t="s">
        <v>20</v>
      </c>
      <c r="F152" s="200" t="s">
        <v>211</v>
      </c>
      <c r="G152" s="197"/>
      <c r="H152" s="201" t="s">
        <v>20</v>
      </c>
      <c r="I152" s="202"/>
      <c r="J152" s="197"/>
      <c r="K152" s="197"/>
      <c r="L152" s="203"/>
      <c r="M152" s="204"/>
      <c r="N152" s="205"/>
      <c r="O152" s="205"/>
      <c r="P152" s="205"/>
      <c r="Q152" s="205"/>
      <c r="R152" s="205"/>
      <c r="S152" s="205"/>
      <c r="T152" s="206"/>
      <c r="AT152" s="207" t="s">
        <v>169</v>
      </c>
      <c r="AU152" s="207" t="s">
        <v>81</v>
      </c>
      <c r="AV152" s="11" t="s">
        <v>22</v>
      </c>
      <c r="AW152" s="11" t="s">
        <v>37</v>
      </c>
      <c r="AX152" s="11" t="s">
        <v>73</v>
      </c>
      <c r="AY152" s="207" t="s">
        <v>162</v>
      </c>
    </row>
    <row r="153" spans="2:51" s="12" customFormat="1" ht="13.5">
      <c r="B153" s="208"/>
      <c r="C153" s="209"/>
      <c r="D153" s="198" t="s">
        <v>169</v>
      </c>
      <c r="E153" s="210" t="s">
        <v>20</v>
      </c>
      <c r="F153" s="211" t="s">
        <v>219</v>
      </c>
      <c r="G153" s="209"/>
      <c r="H153" s="212">
        <v>14.258</v>
      </c>
      <c r="I153" s="213"/>
      <c r="J153" s="209"/>
      <c r="K153" s="209"/>
      <c r="L153" s="214"/>
      <c r="M153" s="215"/>
      <c r="N153" s="216"/>
      <c r="O153" s="216"/>
      <c r="P153" s="216"/>
      <c r="Q153" s="216"/>
      <c r="R153" s="216"/>
      <c r="S153" s="216"/>
      <c r="T153" s="217"/>
      <c r="AT153" s="218" t="s">
        <v>169</v>
      </c>
      <c r="AU153" s="218" t="s">
        <v>81</v>
      </c>
      <c r="AV153" s="12" t="s">
        <v>81</v>
      </c>
      <c r="AW153" s="12" t="s">
        <v>37</v>
      </c>
      <c r="AX153" s="12" t="s">
        <v>73</v>
      </c>
      <c r="AY153" s="218" t="s">
        <v>162</v>
      </c>
    </row>
    <row r="154" spans="2:51" s="11" customFormat="1" ht="13.5">
      <c r="B154" s="196"/>
      <c r="C154" s="197"/>
      <c r="D154" s="198" t="s">
        <v>169</v>
      </c>
      <c r="E154" s="199" t="s">
        <v>20</v>
      </c>
      <c r="F154" s="200" t="s">
        <v>213</v>
      </c>
      <c r="G154" s="197"/>
      <c r="H154" s="201" t="s">
        <v>20</v>
      </c>
      <c r="I154" s="202"/>
      <c r="J154" s="197"/>
      <c r="K154" s="197"/>
      <c r="L154" s="203"/>
      <c r="M154" s="204"/>
      <c r="N154" s="205"/>
      <c r="O154" s="205"/>
      <c r="P154" s="205"/>
      <c r="Q154" s="205"/>
      <c r="R154" s="205"/>
      <c r="S154" s="205"/>
      <c r="T154" s="206"/>
      <c r="AT154" s="207" t="s">
        <v>169</v>
      </c>
      <c r="AU154" s="207" t="s">
        <v>81</v>
      </c>
      <c r="AV154" s="11" t="s">
        <v>22</v>
      </c>
      <c r="AW154" s="11" t="s">
        <v>37</v>
      </c>
      <c r="AX154" s="11" t="s">
        <v>73</v>
      </c>
      <c r="AY154" s="207" t="s">
        <v>162</v>
      </c>
    </row>
    <row r="155" spans="2:51" s="12" customFormat="1" ht="13.5">
      <c r="B155" s="208"/>
      <c r="C155" s="209"/>
      <c r="D155" s="198" t="s">
        <v>169</v>
      </c>
      <c r="E155" s="210" t="s">
        <v>20</v>
      </c>
      <c r="F155" s="211" t="s">
        <v>220</v>
      </c>
      <c r="G155" s="209"/>
      <c r="H155" s="212">
        <v>6.977</v>
      </c>
      <c r="I155" s="213"/>
      <c r="J155" s="209"/>
      <c r="K155" s="209"/>
      <c r="L155" s="214"/>
      <c r="M155" s="215"/>
      <c r="N155" s="216"/>
      <c r="O155" s="216"/>
      <c r="P155" s="216"/>
      <c r="Q155" s="216"/>
      <c r="R155" s="216"/>
      <c r="S155" s="216"/>
      <c r="T155" s="217"/>
      <c r="AT155" s="218" t="s">
        <v>169</v>
      </c>
      <c r="AU155" s="218" t="s">
        <v>81</v>
      </c>
      <c r="AV155" s="12" t="s">
        <v>81</v>
      </c>
      <c r="AW155" s="12" t="s">
        <v>37</v>
      </c>
      <c r="AX155" s="12" t="s">
        <v>73</v>
      </c>
      <c r="AY155" s="218" t="s">
        <v>162</v>
      </c>
    </row>
    <row r="156" spans="2:51" s="13" customFormat="1" ht="13.5">
      <c r="B156" s="219"/>
      <c r="C156" s="220"/>
      <c r="D156" s="221" t="s">
        <v>169</v>
      </c>
      <c r="E156" s="222" t="s">
        <v>20</v>
      </c>
      <c r="F156" s="223" t="s">
        <v>174</v>
      </c>
      <c r="G156" s="220"/>
      <c r="H156" s="224">
        <v>21.235</v>
      </c>
      <c r="I156" s="225"/>
      <c r="J156" s="220"/>
      <c r="K156" s="220"/>
      <c r="L156" s="226"/>
      <c r="M156" s="227"/>
      <c r="N156" s="228"/>
      <c r="O156" s="228"/>
      <c r="P156" s="228"/>
      <c r="Q156" s="228"/>
      <c r="R156" s="228"/>
      <c r="S156" s="228"/>
      <c r="T156" s="229"/>
      <c r="AT156" s="230" t="s">
        <v>169</v>
      </c>
      <c r="AU156" s="230" t="s">
        <v>81</v>
      </c>
      <c r="AV156" s="13" t="s">
        <v>168</v>
      </c>
      <c r="AW156" s="13" t="s">
        <v>37</v>
      </c>
      <c r="AX156" s="13" t="s">
        <v>22</v>
      </c>
      <c r="AY156" s="230" t="s">
        <v>162</v>
      </c>
    </row>
    <row r="157" spans="2:65" s="1" customFormat="1" ht="22.5" customHeight="1">
      <c r="B157" s="36"/>
      <c r="C157" s="184" t="s">
        <v>221</v>
      </c>
      <c r="D157" s="184" t="s">
        <v>164</v>
      </c>
      <c r="E157" s="185" t="s">
        <v>222</v>
      </c>
      <c r="F157" s="186" t="s">
        <v>223</v>
      </c>
      <c r="G157" s="187" t="s">
        <v>218</v>
      </c>
      <c r="H157" s="188">
        <v>21.235</v>
      </c>
      <c r="I157" s="189"/>
      <c r="J157" s="190">
        <f>ROUND(I157*H157,2)</f>
        <v>0</v>
      </c>
      <c r="K157" s="186" t="s">
        <v>20</v>
      </c>
      <c r="L157" s="56"/>
      <c r="M157" s="191" t="s">
        <v>20</v>
      </c>
      <c r="N157" s="192" t="s">
        <v>44</v>
      </c>
      <c r="O157" s="37"/>
      <c r="P157" s="193">
        <f>O157*H157</f>
        <v>0</v>
      </c>
      <c r="Q157" s="193">
        <v>0</v>
      </c>
      <c r="R157" s="193">
        <f>Q157*H157</f>
        <v>0</v>
      </c>
      <c r="S157" s="193">
        <v>0</v>
      </c>
      <c r="T157" s="194">
        <f>S157*H157</f>
        <v>0</v>
      </c>
      <c r="AR157" s="19" t="s">
        <v>168</v>
      </c>
      <c r="AT157" s="19" t="s">
        <v>164</v>
      </c>
      <c r="AU157" s="19" t="s">
        <v>81</v>
      </c>
      <c r="AY157" s="19" t="s">
        <v>162</v>
      </c>
      <c r="BE157" s="195">
        <f>IF(N157="základní",J157,0)</f>
        <v>0</v>
      </c>
      <c r="BF157" s="195">
        <f>IF(N157="snížená",J157,0)</f>
        <v>0</v>
      </c>
      <c r="BG157" s="195">
        <f>IF(N157="zákl. přenesená",J157,0)</f>
        <v>0</v>
      </c>
      <c r="BH157" s="195">
        <f>IF(N157="sníž. přenesená",J157,0)</f>
        <v>0</v>
      </c>
      <c r="BI157" s="195">
        <f>IF(N157="nulová",J157,0)</f>
        <v>0</v>
      </c>
      <c r="BJ157" s="19" t="s">
        <v>22</v>
      </c>
      <c r="BK157" s="195">
        <f>ROUND(I157*H157,2)</f>
        <v>0</v>
      </c>
      <c r="BL157" s="19" t="s">
        <v>168</v>
      </c>
      <c r="BM157" s="19" t="s">
        <v>221</v>
      </c>
    </row>
    <row r="158" spans="2:65" s="1" customFormat="1" ht="22.5" customHeight="1">
      <c r="B158" s="36"/>
      <c r="C158" s="184" t="s">
        <v>224</v>
      </c>
      <c r="D158" s="184" t="s">
        <v>164</v>
      </c>
      <c r="E158" s="185" t="s">
        <v>225</v>
      </c>
      <c r="F158" s="186" t="s">
        <v>226</v>
      </c>
      <c r="G158" s="187" t="s">
        <v>206</v>
      </c>
      <c r="H158" s="188">
        <v>0.216</v>
      </c>
      <c r="I158" s="189"/>
      <c r="J158" s="190">
        <f>ROUND(I158*H158,2)</f>
        <v>0</v>
      </c>
      <c r="K158" s="186" t="s">
        <v>20</v>
      </c>
      <c r="L158" s="56"/>
      <c r="M158" s="191" t="s">
        <v>20</v>
      </c>
      <c r="N158" s="192" t="s">
        <v>44</v>
      </c>
      <c r="O158" s="37"/>
      <c r="P158" s="193">
        <f>O158*H158</f>
        <v>0</v>
      </c>
      <c r="Q158" s="193">
        <v>0</v>
      </c>
      <c r="R158" s="193">
        <f>Q158*H158</f>
        <v>0</v>
      </c>
      <c r="S158" s="193">
        <v>0</v>
      </c>
      <c r="T158" s="194">
        <f>S158*H158</f>
        <v>0</v>
      </c>
      <c r="AR158" s="19" t="s">
        <v>168</v>
      </c>
      <c r="AT158" s="19" t="s">
        <v>164</v>
      </c>
      <c r="AU158" s="19" t="s">
        <v>81</v>
      </c>
      <c r="AY158" s="19" t="s">
        <v>162</v>
      </c>
      <c r="BE158" s="195">
        <f>IF(N158="základní",J158,0)</f>
        <v>0</v>
      </c>
      <c r="BF158" s="195">
        <f>IF(N158="snížená",J158,0)</f>
        <v>0</v>
      </c>
      <c r="BG158" s="195">
        <f>IF(N158="zákl. přenesená",J158,0)</f>
        <v>0</v>
      </c>
      <c r="BH158" s="195">
        <f>IF(N158="sníž. přenesená",J158,0)</f>
        <v>0</v>
      </c>
      <c r="BI158" s="195">
        <f>IF(N158="nulová",J158,0)</f>
        <v>0</v>
      </c>
      <c r="BJ158" s="19" t="s">
        <v>22</v>
      </c>
      <c r="BK158" s="195">
        <f>ROUND(I158*H158,2)</f>
        <v>0</v>
      </c>
      <c r="BL158" s="19" t="s">
        <v>168</v>
      </c>
      <c r="BM158" s="19" t="s">
        <v>224</v>
      </c>
    </row>
    <row r="159" spans="2:65" s="1" customFormat="1" ht="22.5" customHeight="1">
      <c r="B159" s="36"/>
      <c r="C159" s="184" t="s">
        <v>227</v>
      </c>
      <c r="D159" s="184" t="s">
        <v>164</v>
      </c>
      <c r="E159" s="185" t="s">
        <v>228</v>
      </c>
      <c r="F159" s="186" t="s">
        <v>229</v>
      </c>
      <c r="G159" s="187" t="s">
        <v>167</v>
      </c>
      <c r="H159" s="188">
        <v>1.44</v>
      </c>
      <c r="I159" s="189"/>
      <c r="J159" s="190">
        <f>ROUND(I159*H159,2)</f>
        <v>0</v>
      </c>
      <c r="K159" s="186" t="s">
        <v>20</v>
      </c>
      <c r="L159" s="56"/>
      <c r="M159" s="191" t="s">
        <v>20</v>
      </c>
      <c r="N159" s="192" t="s">
        <v>44</v>
      </c>
      <c r="O159" s="37"/>
      <c r="P159" s="193">
        <f>O159*H159</f>
        <v>0</v>
      </c>
      <c r="Q159" s="193">
        <v>0</v>
      </c>
      <c r="R159" s="193">
        <f>Q159*H159</f>
        <v>0</v>
      </c>
      <c r="S159" s="193">
        <v>0</v>
      </c>
      <c r="T159" s="194">
        <f>S159*H159</f>
        <v>0</v>
      </c>
      <c r="AR159" s="19" t="s">
        <v>168</v>
      </c>
      <c r="AT159" s="19" t="s">
        <v>164</v>
      </c>
      <c r="AU159" s="19" t="s">
        <v>81</v>
      </c>
      <c r="AY159" s="19" t="s">
        <v>162</v>
      </c>
      <c r="BE159" s="195">
        <f>IF(N159="základní",J159,0)</f>
        <v>0</v>
      </c>
      <c r="BF159" s="195">
        <f>IF(N159="snížená",J159,0)</f>
        <v>0</v>
      </c>
      <c r="BG159" s="195">
        <f>IF(N159="zákl. přenesená",J159,0)</f>
        <v>0</v>
      </c>
      <c r="BH159" s="195">
        <f>IF(N159="sníž. přenesená",J159,0)</f>
        <v>0</v>
      </c>
      <c r="BI159" s="195">
        <f>IF(N159="nulová",J159,0)</f>
        <v>0</v>
      </c>
      <c r="BJ159" s="19" t="s">
        <v>22</v>
      </c>
      <c r="BK159" s="195">
        <f>ROUND(I159*H159,2)</f>
        <v>0</v>
      </c>
      <c r="BL159" s="19" t="s">
        <v>168</v>
      </c>
      <c r="BM159" s="19" t="s">
        <v>227</v>
      </c>
    </row>
    <row r="160" spans="2:51" s="11" customFormat="1" ht="13.5">
      <c r="B160" s="196"/>
      <c r="C160" s="197"/>
      <c r="D160" s="198" t="s">
        <v>169</v>
      </c>
      <c r="E160" s="199" t="s">
        <v>20</v>
      </c>
      <c r="F160" s="200" t="s">
        <v>230</v>
      </c>
      <c r="G160" s="197"/>
      <c r="H160" s="201" t="s">
        <v>20</v>
      </c>
      <c r="I160" s="202"/>
      <c r="J160" s="197"/>
      <c r="K160" s="197"/>
      <c r="L160" s="203"/>
      <c r="M160" s="204"/>
      <c r="N160" s="205"/>
      <c r="O160" s="205"/>
      <c r="P160" s="205"/>
      <c r="Q160" s="205"/>
      <c r="R160" s="205"/>
      <c r="S160" s="205"/>
      <c r="T160" s="206"/>
      <c r="AT160" s="207" t="s">
        <v>169</v>
      </c>
      <c r="AU160" s="207" t="s">
        <v>81</v>
      </c>
      <c r="AV160" s="11" t="s">
        <v>22</v>
      </c>
      <c r="AW160" s="11" t="s">
        <v>37</v>
      </c>
      <c r="AX160" s="11" t="s">
        <v>73</v>
      </c>
      <c r="AY160" s="207" t="s">
        <v>162</v>
      </c>
    </row>
    <row r="161" spans="2:51" s="12" customFormat="1" ht="13.5">
      <c r="B161" s="208"/>
      <c r="C161" s="209"/>
      <c r="D161" s="198" t="s">
        <v>169</v>
      </c>
      <c r="E161" s="210" t="s">
        <v>20</v>
      </c>
      <c r="F161" s="211" t="s">
        <v>231</v>
      </c>
      <c r="G161" s="209"/>
      <c r="H161" s="212">
        <v>1.44</v>
      </c>
      <c r="I161" s="213"/>
      <c r="J161" s="209"/>
      <c r="K161" s="209"/>
      <c r="L161" s="214"/>
      <c r="M161" s="215"/>
      <c r="N161" s="216"/>
      <c r="O161" s="216"/>
      <c r="P161" s="216"/>
      <c r="Q161" s="216"/>
      <c r="R161" s="216"/>
      <c r="S161" s="216"/>
      <c r="T161" s="217"/>
      <c r="AT161" s="218" t="s">
        <v>169</v>
      </c>
      <c r="AU161" s="218" t="s">
        <v>81</v>
      </c>
      <c r="AV161" s="12" t="s">
        <v>81</v>
      </c>
      <c r="AW161" s="12" t="s">
        <v>37</v>
      </c>
      <c r="AX161" s="12" t="s">
        <v>73</v>
      </c>
      <c r="AY161" s="218" t="s">
        <v>162</v>
      </c>
    </row>
    <row r="162" spans="2:51" s="13" customFormat="1" ht="13.5">
      <c r="B162" s="219"/>
      <c r="C162" s="220"/>
      <c r="D162" s="221" t="s">
        <v>169</v>
      </c>
      <c r="E162" s="222" t="s">
        <v>20</v>
      </c>
      <c r="F162" s="223" t="s">
        <v>174</v>
      </c>
      <c r="G162" s="220"/>
      <c r="H162" s="224">
        <v>1.44</v>
      </c>
      <c r="I162" s="225"/>
      <c r="J162" s="220"/>
      <c r="K162" s="220"/>
      <c r="L162" s="226"/>
      <c r="M162" s="227"/>
      <c r="N162" s="228"/>
      <c r="O162" s="228"/>
      <c r="P162" s="228"/>
      <c r="Q162" s="228"/>
      <c r="R162" s="228"/>
      <c r="S162" s="228"/>
      <c r="T162" s="229"/>
      <c r="AT162" s="230" t="s">
        <v>169</v>
      </c>
      <c r="AU162" s="230" t="s">
        <v>81</v>
      </c>
      <c r="AV162" s="13" t="s">
        <v>168</v>
      </c>
      <c r="AW162" s="13" t="s">
        <v>37</v>
      </c>
      <c r="AX162" s="13" t="s">
        <v>22</v>
      </c>
      <c r="AY162" s="230" t="s">
        <v>162</v>
      </c>
    </row>
    <row r="163" spans="2:65" s="1" customFormat="1" ht="22.5" customHeight="1">
      <c r="B163" s="36"/>
      <c r="C163" s="184" t="s">
        <v>8</v>
      </c>
      <c r="D163" s="184" t="s">
        <v>164</v>
      </c>
      <c r="E163" s="185" t="s">
        <v>232</v>
      </c>
      <c r="F163" s="186" t="s">
        <v>233</v>
      </c>
      <c r="G163" s="187" t="s">
        <v>167</v>
      </c>
      <c r="H163" s="188">
        <v>2.425</v>
      </c>
      <c r="I163" s="189"/>
      <c r="J163" s="190">
        <f>ROUND(I163*H163,2)</f>
        <v>0</v>
      </c>
      <c r="K163" s="186" t="s">
        <v>20</v>
      </c>
      <c r="L163" s="56"/>
      <c r="M163" s="191" t="s">
        <v>20</v>
      </c>
      <c r="N163" s="192" t="s">
        <v>44</v>
      </c>
      <c r="O163" s="37"/>
      <c r="P163" s="193">
        <f>O163*H163</f>
        <v>0</v>
      </c>
      <c r="Q163" s="193">
        <v>0</v>
      </c>
      <c r="R163" s="193">
        <f>Q163*H163</f>
        <v>0</v>
      </c>
      <c r="S163" s="193">
        <v>0</v>
      </c>
      <c r="T163" s="194">
        <f>S163*H163</f>
        <v>0</v>
      </c>
      <c r="AR163" s="19" t="s">
        <v>168</v>
      </c>
      <c r="AT163" s="19" t="s">
        <v>164</v>
      </c>
      <c r="AU163" s="19" t="s">
        <v>81</v>
      </c>
      <c r="AY163" s="19" t="s">
        <v>162</v>
      </c>
      <c r="BE163" s="195">
        <f>IF(N163="základní",J163,0)</f>
        <v>0</v>
      </c>
      <c r="BF163" s="195">
        <f>IF(N163="snížená",J163,0)</f>
        <v>0</v>
      </c>
      <c r="BG163" s="195">
        <f>IF(N163="zákl. přenesená",J163,0)</f>
        <v>0</v>
      </c>
      <c r="BH163" s="195">
        <f>IF(N163="sníž. přenesená",J163,0)</f>
        <v>0</v>
      </c>
      <c r="BI163" s="195">
        <f>IF(N163="nulová",J163,0)</f>
        <v>0</v>
      </c>
      <c r="BJ163" s="19" t="s">
        <v>22</v>
      </c>
      <c r="BK163" s="195">
        <f>ROUND(I163*H163,2)</f>
        <v>0</v>
      </c>
      <c r="BL163" s="19" t="s">
        <v>168</v>
      </c>
      <c r="BM163" s="19" t="s">
        <v>8</v>
      </c>
    </row>
    <row r="164" spans="2:51" s="11" customFormat="1" ht="13.5">
      <c r="B164" s="196"/>
      <c r="C164" s="197"/>
      <c r="D164" s="198" t="s">
        <v>169</v>
      </c>
      <c r="E164" s="199" t="s">
        <v>20</v>
      </c>
      <c r="F164" s="200" t="s">
        <v>234</v>
      </c>
      <c r="G164" s="197"/>
      <c r="H164" s="201" t="s">
        <v>20</v>
      </c>
      <c r="I164" s="202"/>
      <c r="J164" s="197"/>
      <c r="K164" s="197"/>
      <c r="L164" s="203"/>
      <c r="M164" s="204"/>
      <c r="N164" s="205"/>
      <c r="O164" s="205"/>
      <c r="P164" s="205"/>
      <c r="Q164" s="205"/>
      <c r="R164" s="205"/>
      <c r="S164" s="205"/>
      <c r="T164" s="206"/>
      <c r="AT164" s="207" t="s">
        <v>169</v>
      </c>
      <c r="AU164" s="207" t="s">
        <v>81</v>
      </c>
      <c r="AV164" s="11" t="s">
        <v>22</v>
      </c>
      <c r="AW164" s="11" t="s">
        <v>37</v>
      </c>
      <c r="AX164" s="11" t="s">
        <v>73</v>
      </c>
      <c r="AY164" s="207" t="s">
        <v>162</v>
      </c>
    </row>
    <row r="165" spans="2:51" s="12" customFormat="1" ht="13.5">
      <c r="B165" s="208"/>
      <c r="C165" s="209"/>
      <c r="D165" s="198" t="s">
        <v>169</v>
      </c>
      <c r="E165" s="210" t="s">
        <v>20</v>
      </c>
      <c r="F165" s="211" t="s">
        <v>235</v>
      </c>
      <c r="G165" s="209"/>
      <c r="H165" s="212">
        <v>2.425</v>
      </c>
      <c r="I165" s="213"/>
      <c r="J165" s="209"/>
      <c r="K165" s="209"/>
      <c r="L165" s="214"/>
      <c r="M165" s="215"/>
      <c r="N165" s="216"/>
      <c r="O165" s="216"/>
      <c r="P165" s="216"/>
      <c r="Q165" s="216"/>
      <c r="R165" s="216"/>
      <c r="S165" s="216"/>
      <c r="T165" s="217"/>
      <c r="AT165" s="218" t="s">
        <v>169</v>
      </c>
      <c r="AU165" s="218" t="s">
        <v>81</v>
      </c>
      <c r="AV165" s="12" t="s">
        <v>81</v>
      </c>
      <c r="AW165" s="12" t="s">
        <v>37</v>
      </c>
      <c r="AX165" s="12" t="s">
        <v>73</v>
      </c>
      <c r="AY165" s="218" t="s">
        <v>162</v>
      </c>
    </row>
    <row r="166" spans="2:51" s="13" customFormat="1" ht="13.5">
      <c r="B166" s="219"/>
      <c r="C166" s="220"/>
      <c r="D166" s="221" t="s">
        <v>169</v>
      </c>
      <c r="E166" s="222" t="s">
        <v>20</v>
      </c>
      <c r="F166" s="223" t="s">
        <v>174</v>
      </c>
      <c r="G166" s="220"/>
      <c r="H166" s="224">
        <v>2.425</v>
      </c>
      <c r="I166" s="225"/>
      <c r="J166" s="220"/>
      <c r="K166" s="220"/>
      <c r="L166" s="226"/>
      <c r="M166" s="227"/>
      <c r="N166" s="228"/>
      <c r="O166" s="228"/>
      <c r="P166" s="228"/>
      <c r="Q166" s="228"/>
      <c r="R166" s="228"/>
      <c r="S166" s="228"/>
      <c r="T166" s="229"/>
      <c r="AT166" s="230" t="s">
        <v>169</v>
      </c>
      <c r="AU166" s="230" t="s">
        <v>81</v>
      </c>
      <c r="AV166" s="13" t="s">
        <v>168</v>
      </c>
      <c r="AW166" s="13" t="s">
        <v>37</v>
      </c>
      <c r="AX166" s="13" t="s">
        <v>22</v>
      </c>
      <c r="AY166" s="230" t="s">
        <v>162</v>
      </c>
    </row>
    <row r="167" spans="2:65" s="1" customFormat="1" ht="22.5" customHeight="1">
      <c r="B167" s="36"/>
      <c r="C167" s="184" t="s">
        <v>236</v>
      </c>
      <c r="D167" s="184" t="s">
        <v>164</v>
      </c>
      <c r="E167" s="185" t="s">
        <v>237</v>
      </c>
      <c r="F167" s="186" t="s">
        <v>238</v>
      </c>
      <c r="G167" s="187" t="s">
        <v>218</v>
      </c>
      <c r="H167" s="188">
        <v>8.622</v>
      </c>
      <c r="I167" s="189"/>
      <c r="J167" s="190">
        <f>ROUND(I167*H167,2)</f>
        <v>0</v>
      </c>
      <c r="K167" s="186" t="s">
        <v>20</v>
      </c>
      <c r="L167" s="56"/>
      <c r="M167" s="191" t="s">
        <v>20</v>
      </c>
      <c r="N167" s="192" t="s">
        <v>44</v>
      </c>
      <c r="O167" s="37"/>
      <c r="P167" s="193">
        <f>O167*H167</f>
        <v>0</v>
      </c>
      <c r="Q167" s="193">
        <v>0</v>
      </c>
      <c r="R167" s="193">
        <f>Q167*H167</f>
        <v>0</v>
      </c>
      <c r="S167" s="193">
        <v>0</v>
      </c>
      <c r="T167" s="194">
        <f>S167*H167</f>
        <v>0</v>
      </c>
      <c r="AR167" s="19" t="s">
        <v>168</v>
      </c>
      <c r="AT167" s="19" t="s">
        <v>164</v>
      </c>
      <c r="AU167" s="19" t="s">
        <v>81</v>
      </c>
      <c r="AY167" s="19" t="s">
        <v>162</v>
      </c>
      <c r="BE167" s="195">
        <f>IF(N167="základní",J167,0)</f>
        <v>0</v>
      </c>
      <c r="BF167" s="195">
        <f>IF(N167="snížená",J167,0)</f>
        <v>0</v>
      </c>
      <c r="BG167" s="195">
        <f>IF(N167="zákl. přenesená",J167,0)</f>
        <v>0</v>
      </c>
      <c r="BH167" s="195">
        <f>IF(N167="sníž. přenesená",J167,0)</f>
        <v>0</v>
      </c>
      <c r="BI167" s="195">
        <f>IF(N167="nulová",J167,0)</f>
        <v>0</v>
      </c>
      <c r="BJ167" s="19" t="s">
        <v>22</v>
      </c>
      <c r="BK167" s="195">
        <f>ROUND(I167*H167,2)</f>
        <v>0</v>
      </c>
      <c r="BL167" s="19" t="s">
        <v>168</v>
      </c>
      <c r="BM167" s="19" t="s">
        <v>236</v>
      </c>
    </row>
    <row r="168" spans="2:51" s="11" customFormat="1" ht="13.5">
      <c r="B168" s="196"/>
      <c r="C168" s="197"/>
      <c r="D168" s="198" t="s">
        <v>169</v>
      </c>
      <c r="E168" s="199" t="s">
        <v>20</v>
      </c>
      <c r="F168" s="200" t="s">
        <v>234</v>
      </c>
      <c r="G168" s="197"/>
      <c r="H168" s="201" t="s">
        <v>20</v>
      </c>
      <c r="I168" s="202"/>
      <c r="J168" s="197"/>
      <c r="K168" s="197"/>
      <c r="L168" s="203"/>
      <c r="M168" s="204"/>
      <c r="N168" s="205"/>
      <c r="O168" s="205"/>
      <c r="P168" s="205"/>
      <c r="Q168" s="205"/>
      <c r="R168" s="205"/>
      <c r="S168" s="205"/>
      <c r="T168" s="206"/>
      <c r="AT168" s="207" t="s">
        <v>169</v>
      </c>
      <c r="AU168" s="207" t="s">
        <v>81</v>
      </c>
      <c r="AV168" s="11" t="s">
        <v>22</v>
      </c>
      <c r="AW168" s="11" t="s">
        <v>37</v>
      </c>
      <c r="AX168" s="11" t="s">
        <v>73</v>
      </c>
      <c r="AY168" s="207" t="s">
        <v>162</v>
      </c>
    </row>
    <row r="169" spans="2:51" s="12" customFormat="1" ht="13.5">
      <c r="B169" s="208"/>
      <c r="C169" s="209"/>
      <c r="D169" s="198" t="s">
        <v>169</v>
      </c>
      <c r="E169" s="210" t="s">
        <v>20</v>
      </c>
      <c r="F169" s="211" t="s">
        <v>239</v>
      </c>
      <c r="G169" s="209"/>
      <c r="H169" s="212">
        <v>8.622</v>
      </c>
      <c r="I169" s="213"/>
      <c r="J169" s="209"/>
      <c r="K169" s="209"/>
      <c r="L169" s="214"/>
      <c r="M169" s="215"/>
      <c r="N169" s="216"/>
      <c r="O169" s="216"/>
      <c r="P169" s="216"/>
      <c r="Q169" s="216"/>
      <c r="R169" s="216"/>
      <c r="S169" s="216"/>
      <c r="T169" s="217"/>
      <c r="AT169" s="218" t="s">
        <v>169</v>
      </c>
      <c r="AU169" s="218" t="s">
        <v>81</v>
      </c>
      <c r="AV169" s="12" t="s">
        <v>81</v>
      </c>
      <c r="AW169" s="12" t="s">
        <v>37</v>
      </c>
      <c r="AX169" s="12" t="s">
        <v>73</v>
      </c>
      <c r="AY169" s="218" t="s">
        <v>162</v>
      </c>
    </row>
    <row r="170" spans="2:51" s="13" customFormat="1" ht="13.5">
      <c r="B170" s="219"/>
      <c r="C170" s="220"/>
      <c r="D170" s="221" t="s">
        <v>169</v>
      </c>
      <c r="E170" s="222" t="s">
        <v>20</v>
      </c>
      <c r="F170" s="223" t="s">
        <v>174</v>
      </c>
      <c r="G170" s="220"/>
      <c r="H170" s="224">
        <v>8.622</v>
      </c>
      <c r="I170" s="225"/>
      <c r="J170" s="220"/>
      <c r="K170" s="220"/>
      <c r="L170" s="226"/>
      <c r="M170" s="227"/>
      <c r="N170" s="228"/>
      <c r="O170" s="228"/>
      <c r="P170" s="228"/>
      <c r="Q170" s="228"/>
      <c r="R170" s="228"/>
      <c r="S170" s="228"/>
      <c r="T170" s="229"/>
      <c r="AT170" s="230" t="s">
        <v>169</v>
      </c>
      <c r="AU170" s="230" t="s">
        <v>81</v>
      </c>
      <c r="AV170" s="13" t="s">
        <v>168</v>
      </c>
      <c r="AW170" s="13" t="s">
        <v>37</v>
      </c>
      <c r="AX170" s="13" t="s">
        <v>22</v>
      </c>
      <c r="AY170" s="230" t="s">
        <v>162</v>
      </c>
    </row>
    <row r="171" spans="2:65" s="1" customFormat="1" ht="22.5" customHeight="1">
      <c r="B171" s="36"/>
      <c r="C171" s="184" t="s">
        <v>240</v>
      </c>
      <c r="D171" s="184" t="s">
        <v>164</v>
      </c>
      <c r="E171" s="185" t="s">
        <v>241</v>
      </c>
      <c r="F171" s="186" t="s">
        <v>242</v>
      </c>
      <c r="G171" s="187" t="s">
        <v>218</v>
      </c>
      <c r="H171" s="188">
        <v>8.622</v>
      </c>
      <c r="I171" s="189"/>
      <c r="J171" s="190">
        <f>ROUND(I171*H171,2)</f>
        <v>0</v>
      </c>
      <c r="K171" s="186" t="s">
        <v>20</v>
      </c>
      <c r="L171" s="56"/>
      <c r="M171" s="191" t="s">
        <v>20</v>
      </c>
      <c r="N171" s="192" t="s">
        <v>44</v>
      </c>
      <c r="O171" s="37"/>
      <c r="P171" s="193">
        <f>O171*H171</f>
        <v>0</v>
      </c>
      <c r="Q171" s="193">
        <v>0</v>
      </c>
      <c r="R171" s="193">
        <f>Q171*H171</f>
        <v>0</v>
      </c>
      <c r="S171" s="193">
        <v>0</v>
      </c>
      <c r="T171" s="194">
        <f>S171*H171</f>
        <v>0</v>
      </c>
      <c r="AR171" s="19" t="s">
        <v>168</v>
      </c>
      <c r="AT171" s="19" t="s">
        <v>164</v>
      </c>
      <c r="AU171" s="19" t="s">
        <v>81</v>
      </c>
      <c r="AY171" s="19" t="s">
        <v>162</v>
      </c>
      <c r="BE171" s="195">
        <f>IF(N171="základní",J171,0)</f>
        <v>0</v>
      </c>
      <c r="BF171" s="195">
        <f>IF(N171="snížená",J171,0)</f>
        <v>0</v>
      </c>
      <c r="BG171" s="195">
        <f>IF(N171="zákl. přenesená",J171,0)</f>
        <v>0</v>
      </c>
      <c r="BH171" s="195">
        <f>IF(N171="sníž. přenesená",J171,0)</f>
        <v>0</v>
      </c>
      <c r="BI171" s="195">
        <f>IF(N171="nulová",J171,0)</f>
        <v>0</v>
      </c>
      <c r="BJ171" s="19" t="s">
        <v>22</v>
      </c>
      <c r="BK171" s="195">
        <f>ROUND(I171*H171,2)</f>
        <v>0</v>
      </c>
      <c r="BL171" s="19" t="s">
        <v>168</v>
      </c>
      <c r="BM171" s="19" t="s">
        <v>240</v>
      </c>
    </row>
    <row r="172" spans="2:63" s="10" customFormat="1" ht="29.85" customHeight="1">
      <c r="B172" s="167"/>
      <c r="C172" s="168"/>
      <c r="D172" s="181" t="s">
        <v>72</v>
      </c>
      <c r="E172" s="182" t="s">
        <v>243</v>
      </c>
      <c r="F172" s="182" t="s">
        <v>244</v>
      </c>
      <c r="G172" s="168"/>
      <c r="H172" s="168"/>
      <c r="I172" s="171"/>
      <c r="J172" s="183">
        <f>BK172</f>
        <v>0</v>
      </c>
      <c r="K172" s="168"/>
      <c r="L172" s="173"/>
      <c r="M172" s="174"/>
      <c r="N172" s="175"/>
      <c r="O172" s="175"/>
      <c r="P172" s="176">
        <f>SUM(P173:P177)</f>
        <v>0</v>
      </c>
      <c r="Q172" s="175"/>
      <c r="R172" s="176">
        <f>SUM(R173:R177)</f>
        <v>0</v>
      </c>
      <c r="S172" s="175"/>
      <c r="T172" s="177">
        <f>SUM(T173:T177)</f>
        <v>0</v>
      </c>
      <c r="AR172" s="178" t="s">
        <v>22</v>
      </c>
      <c r="AT172" s="179" t="s">
        <v>72</v>
      </c>
      <c r="AU172" s="179" t="s">
        <v>22</v>
      </c>
      <c r="AY172" s="178" t="s">
        <v>162</v>
      </c>
      <c r="BK172" s="180">
        <f>SUM(BK173:BK177)</f>
        <v>0</v>
      </c>
    </row>
    <row r="173" spans="2:65" s="1" customFormat="1" ht="22.5" customHeight="1">
      <c r="B173" s="36"/>
      <c r="C173" s="184" t="s">
        <v>245</v>
      </c>
      <c r="D173" s="184" t="s">
        <v>164</v>
      </c>
      <c r="E173" s="185" t="s">
        <v>246</v>
      </c>
      <c r="F173" s="186" t="s">
        <v>247</v>
      </c>
      <c r="G173" s="187" t="s">
        <v>248</v>
      </c>
      <c r="H173" s="188">
        <v>83</v>
      </c>
      <c r="I173" s="189"/>
      <c r="J173" s="190">
        <f>ROUND(I173*H173,2)</f>
        <v>0</v>
      </c>
      <c r="K173" s="186" t="s">
        <v>20</v>
      </c>
      <c r="L173" s="56"/>
      <c r="M173" s="191" t="s">
        <v>20</v>
      </c>
      <c r="N173" s="192" t="s">
        <v>44</v>
      </c>
      <c r="O173" s="37"/>
      <c r="P173" s="193">
        <f>O173*H173</f>
        <v>0</v>
      </c>
      <c r="Q173" s="193">
        <v>0</v>
      </c>
      <c r="R173" s="193">
        <f>Q173*H173</f>
        <v>0</v>
      </c>
      <c r="S173" s="193">
        <v>0</v>
      </c>
      <c r="T173" s="194">
        <f>S173*H173</f>
        <v>0</v>
      </c>
      <c r="AR173" s="19" t="s">
        <v>168</v>
      </c>
      <c r="AT173" s="19" t="s">
        <v>164</v>
      </c>
      <c r="AU173" s="19" t="s">
        <v>81</v>
      </c>
      <c r="AY173" s="19" t="s">
        <v>162</v>
      </c>
      <c r="BE173" s="195">
        <f>IF(N173="základní",J173,0)</f>
        <v>0</v>
      </c>
      <c r="BF173" s="195">
        <f>IF(N173="snížená",J173,0)</f>
        <v>0</v>
      </c>
      <c r="BG173" s="195">
        <f>IF(N173="zákl. přenesená",J173,0)</f>
        <v>0</v>
      </c>
      <c r="BH173" s="195">
        <f>IF(N173="sníž. přenesená",J173,0)</f>
        <v>0</v>
      </c>
      <c r="BI173" s="195">
        <f>IF(N173="nulová",J173,0)</f>
        <v>0</v>
      </c>
      <c r="BJ173" s="19" t="s">
        <v>22</v>
      </c>
      <c r="BK173" s="195">
        <f>ROUND(I173*H173,2)</f>
        <v>0</v>
      </c>
      <c r="BL173" s="19" t="s">
        <v>168</v>
      </c>
      <c r="BM173" s="19" t="s">
        <v>245</v>
      </c>
    </row>
    <row r="174" spans="2:65" s="1" customFormat="1" ht="22.5" customHeight="1">
      <c r="B174" s="36"/>
      <c r="C174" s="184" t="s">
        <v>249</v>
      </c>
      <c r="D174" s="184" t="s">
        <v>164</v>
      </c>
      <c r="E174" s="185" t="s">
        <v>250</v>
      </c>
      <c r="F174" s="186" t="s">
        <v>251</v>
      </c>
      <c r="G174" s="187" t="s">
        <v>248</v>
      </c>
      <c r="H174" s="188">
        <v>83</v>
      </c>
      <c r="I174" s="189"/>
      <c r="J174" s="190">
        <f>ROUND(I174*H174,2)</f>
        <v>0</v>
      </c>
      <c r="K174" s="186" t="s">
        <v>20</v>
      </c>
      <c r="L174" s="56"/>
      <c r="M174" s="191" t="s">
        <v>20</v>
      </c>
      <c r="N174" s="192" t="s">
        <v>44</v>
      </c>
      <c r="O174" s="37"/>
      <c r="P174" s="193">
        <f>O174*H174</f>
        <v>0</v>
      </c>
      <c r="Q174" s="193">
        <v>0</v>
      </c>
      <c r="R174" s="193">
        <f>Q174*H174</f>
        <v>0</v>
      </c>
      <c r="S174" s="193">
        <v>0</v>
      </c>
      <c r="T174" s="194">
        <f>S174*H174</f>
        <v>0</v>
      </c>
      <c r="AR174" s="19" t="s">
        <v>168</v>
      </c>
      <c r="AT174" s="19" t="s">
        <v>164</v>
      </c>
      <c r="AU174" s="19" t="s">
        <v>81</v>
      </c>
      <c r="AY174" s="19" t="s">
        <v>162</v>
      </c>
      <c r="BE174" s="195">
        <f>IF(N174="základní",J174,0)</f>
        <v>0</v>
      </c>
      <c r="BF174" s="195">
        <f>IF(N174="snížená",J174,0)</f>
        <v>0</v>
      </c>
      <c r="BG174" s="195">
        <f>IF(N174="zákl. přenesená",J174,0)</f>
        <v>0</v>
      </c>
      <c r="BH174" s="195">
        <f>IF(N174="sníž. přenesená",J174,0)</f>
        <v>0</v>
      </c>
      <c r="BI174" s="195">
        <f>IF(N174="nulová",J174,0)</f>
        <v>0</v>
      </c>
      <c r="BJ174" s="19" t="s">
        <v>22</v>
      </c>
      <c r="BK174" s="195">
        <f>ROUND(I174*H174,2)</f>
        <v>0</v>
      </c>
      <c r="BL174" s="19" t="s">
        <v>168</v>
      </c>
      <c r="BM174" s="19" t="s">
        <v>249</v>
      </c>
    </row>
    <row r="175" spans="2:65" s="1" customFormat="1" ht="22.5" customHeight="1">
      <c r="B175" s="36"/>
      <c r="C175" s="231" t="s">
        <v>252</v>
      </c>
      <c r="D175" s="231" t="s">
        <v>253</v>
      </c>
      <c r="E175" s="232" t="s">
        <v>254</v>
      </c>
      <c r="F175" s="233" t="s">
        <v>255</v>
      </c>
      <c r="G175" s="234" t="s">
        <v>248</v>
      </c>
      <c r="H175" s="235">
        <v>87.15</v>
      </c>
      <c r="I175" s="236"/>
      <c r="J175" s="237">
        <f>ROUND(I175*H175,2)</f>
        <v>0</v>
      </c>
      <c r="K175" s="233" t="s">
        <v>20</v>
      </c>
      <c r="L175" s="238"/>
      <c r="M175" s="239" t="s">
        <v>20</v>
      </c>
      <c r="N175" s="240" t="s">
        <v>44</v>
      </c>
      <c r="O175" s="37"/>
      <c r="P175" s="193">
        <f>O175*H175</f>
        <v>0</v>
      </c>
      <c r="Q175" s="193">
        <v>0</v>
      </c>
      <c r="R175" s="193">
        <f>Q175*H175</f>
        <v>0</v>
      </c>
      <c r="S175" s="193">
        <v>0</v>
      </c>
      <c r="T175" s="194">
        <f>S175*H175</f>
        <v>0</v>
      </c>
      <c r="AR175" s="19" t="s">
        <v>198</v>
      </c>
      <c r="AT175" s="19" t="s">
        <v>253</v>
      </c>
      <c r="AU175" s="19" t="s">
        <v>81</v>
      </c>
      <c r="AY175" s="19" t="s">
        <v>162</v>
      </c>
      <c r="BE175" s="195">
        <f>IF(N175="základní",J175,0)</f>
        <v>0</v>
      </c>
      <c r="BF175" s="195">
        <f>IF(N175="snížená",J175,0)</f>
        <v>0</v>
      </c>
      <c r="BG175" s="195">
        <f>IF(N175="zákl. přenesená",J175,0)</f>
        <v>0</v>
      </c>
      <c r="BH175" s="195">
        <f>IF(N175="sníž. přenesená",J175,0)</f>
        <v>0</v>
      </c>
      <c r="BI175" s="195">
        <f>IF(N175="nulová",J175,0)</f>
        <v>0</v>
      </c>
      <c r="BJ175" s="19" t="s">
        <v>22</v>
      </c>
      <c r="BK175" s="195">
        <f>ROUND(I175*H175,2)</f>
        <v>0</v>
      </c>
      <c r="BL175" s="19" t="s">
        <v>168</v>
      </c>
      <c r="BM175" s="19" t="s">
        <v>252</v>
      </c>
    </row>
    <row r="176" spans="2:51" s="12" customFormat="1" ht="13.5">
      <c r="B176" s="208"/>
      <c r="C176" s="209"/>
      <c r="D176" s="198" t="s">
        <v>169</v>
      </c>
      <c r="E176" s="210" t="s">
        <v>20</v>
      </c>
      <c r="F176" s="211" t="s">
        <v>256</v>
      </c>
      <c r="G176" s="209"/>
      <c r="H176" s="212">
        <v>87.15</v>
      </c>
      <c r="I176" s="213"/>
      <c r="J176" s="209"/>
      <c r="K176" s="209"/>
      <c r="L176" s="214"/>
      <c r="M176" s="215"/>
      <c r="N176" s="216"/>
      <c r="O176" s="216"/>
      <c r="P176" s="216"/>
      <c r="Q176" s="216"/>
      <c r="R176" s="216"/>
      <c r="S176" s="216"/>
      <c r="T176" s="217"/>
      <c r="AT176" s="218" t="s">
        <v>169</v>
      </c>
      <c r="AU176" s="218" t="s">
        <v>81</v>
      </c>
      <c r="AV176" s="12" t="s">
        <v>81</v>
      </c>
      <c r="AW176" s="12" t="s">
        <v>37</v>
      </c>
      <c r="AX176" s="12" t="s">
        <v>73</v>
      </c>
      <c r="AY176" s="218" t="s">
        <v>162</v>
      </c>
    </row>
    <row r="177" spans="2:51" s="13" customFormat="1" ht="13.5">
      <c r="B177" s="219"/>
      <c r="C177" s="220"/>
      <c r="D177" s="198" t="s">
        <v>169</v>
      </c>
      <c r="E177" s="241" t="s">
        <v>20</v>
      </c>
      <c r="F177" s="242" t="s">
        <v>174</v>
      </c>
      <c r="G177" s="220"/>
      <c r="H177" s="243">
        <v>87.15</v>
      </c>
      <c r="I177" s="225"/>
      <c r="J177" s="220"/>
      <c r="K177" s="220"/>
      <c r="L177" s="226"/>
      <c r="M177" s="227"/>
      <c r="N177" s="228"/>
      <c r="O177" s="228"/>
      <c r="P177" s="228"/>
      <c r="Q177" s="228"/>
      <c r="R177" s="228"/>
      <c r="S177" s="228"/>
      <c r="T177" s="229"/>
      <c r="AT177" s="230" t="s">
        <v>169</v>
      </c>
      <c r="AU177" s="230" t="s">
        <v>81</v>
      </c>
      <c r="AV177" s="13" t="s">
        <v>168</v>
      </c>
      <c r="AW177" s="13" t="s">
        <v>37</v>
      </c>
      <c r="AX177" s="13" t="s">
        <v>22</v>
      </c>
      <c r="AY177" s="230" t="s">
        <v>162</v>
      </c>
    </row>
    <row r="178" spans="2:63" s="10" customFormat="1" ht="29.85" customHeight="1">
      <c r="B178" s="167"/>
      <c r="C178" s="168"/>
      <c r="D178" s="181" t="s">
        <v>72</v>
      </c>
      <c r="E178" s="182" t="s">
        <v>180</v>
      </c>
      <c r="F178" s="182" t="s">
        <v>257</v>
      </c>
      <c r="G178" s="168"/>
      <c r="H178" s="168"/>
      <c r="I178" s="171"/>
      <c r="J178" s="183">
        <f>BK178</f>
        <v>0</v>
      </c>
      <c r="K178" s="168"/>
      <c r="L178" s="173"/>
      <c r="M178" s="174"/>
      <c r="N178" s="175"/>
      <c r="O178" s="175"/>
      <c r="P178" s="176">
        <f>SUM(P179:P395)</f>
        <v>0</v>
      </c>
      <c r="Q178" s="175"/>
      <c r="R178" s="176">
        <f>SUM(R179:R395)</f>
        <v>0</v>
      </c>
      <c r="S178" s="175"/>
      <c r="T178" s="177">
        <f>SUM(T179:T395)</f>
        <v>0</v>
      </c>
      <c r="AR178" s="178" t="s">
        <v>22</v>
      </c>
      <c r="AT178" s="179" t="s">
        <v>72</v>
      </c>
      <c r="AU178" s="179" t="s">
        <v>22</v>
      </c>
      <c r="AY178" s="178" t="s">
        <v>162</v>
      </c>
      <c r="BK178" s="180">
        <f>SUM(BK179:BK395)</f>
        <v>0</v>
      </c>
    </row>
    <row r="179" spans="2:65" s="1" customFormat="1" ht="22.5" customHeight="1">
      <c r="B179" s="36"/>
      <c r="C179" s="184" t="s">
        <v>7</v>
      </c>
      <c r="D179" s="184" t="s">
        <v>164</v>
      </c>
      <c r="E179" s="185" t="s">
        <v>258</v>
      </c>
      <c r="F179" s="186" t="s">
        <v>259</v>
      </c>
      <c r="G179" s="187" t="s">
        <v>167</v>
      </c>
      <c r="H179" s="188">
        <v>1.25</v>
      </c>
      <c r="I179" s="189"/>
      <c r="J179" s="190">
        <f>ROUND(I179*H179,2)</f>
        <v>0</v>
      </c>
      <c r="K179" s="186" t="s">
        <v>20</v>
      </c>
      <c r="L179" s="56"/>
      <c r="M179" s="191" t="s">
        <v>20</v>
      </c>
      <c r="N179" s="192" t="s">
        <v>44</v>
      </c>
      <c r="O179" s="37"/>
      <c r="P179" s="193">
        <f>O179*H179</f>
        <v>0</v>
      </c>
      <c r="Q179" s="193">
        <v>0</v>
      </c>
      <c r="R179" s="193">
        <f>Q179*H179</f>
        <v>0</v>
      </c>
      <c r="S179" s="193">
        <v>0</v>
      </c>
      <c r="T179" s="194">
        <f>S179*H179</f>
        <v>0</v>
      </c>
      <c r="AR179" s="19" t="s">
        <v>168</v>
      </c>
      <c r="AT179" s="19" t="s">
        <v>164</v>
      </c>
      <c r="AU179" s="19" t="s">
        <v>81</v>
      </c>
      <c r="AY179" s="19" t="s">
        <v>162</v>
      </c>
      <c r="BE179" s="195">
        <f>IF(N179="základní",J179,0)</f>
        <v>0</v>
      </c>
      <c r="BF179" s="195">
        <f>IF(N179="snížená",J179,0)</f>
        <v>0</v>
      </c>
      <c r="BG179" s="195">
        <f>IF(N179="zákl. přenesená",J179,0)</f>
        <v>0</v>
      </c>
      <c r="BH179" s="195">
        <f>IF(N179="sníž. přenesená",J179,0)</f>
        <v>0</v>
      </c>
      <c r="BI179" s="195">
        <f>IF(N179="nulová",J179,0)</f>
        <v>0</v>
      </c>
      <c r="BJ179" s="19" t="s">
        <v>22</v>
      </c>
      <c r="BK179" s="195">
        <f>ROUND(I179*H179,2)</f>
        <v>0</v>
      </c>
      <c r="BL179" s="19" t="s">
        <v>168</v>
      </c>
      <c r="BM179" s="19" t="s">
        <v>7</v>
      </c>
    </row>
    <row r="180" spans="2:51" s="11" customFormat="1" ht="13.5">
      <c r="B180" s="196"/>
      <c r="C180" s="197"/>
      <c r="D180" s="198" t="s">
        <v>169</v>
      </c>
      <c r="E180" s="199" t="s">
        <v>20</v>
      </c>
      <c r="F180" s="200" t="s">
        <v>260</v>
      </c>
      <c r="G180" s="197"/>
      <c r="H180" s="201" t="s">
        <v>20</v>
      </c>
      <c r="I180" s="202"/>
      <c r="J180" s="197"/>
      <c r="K180" s="197"/>
      <c r="L180" s="203"/>
      <c r="M180" s="204"/>
      <c r="N180" s="205"/>
      <c r="O180" s="205"/>
      <c r="P180" s="205"/>
      <c r="Q180" s="205"/>
      <c r="R180" s="205"/>
      <c r="S180" s="205"/>
      <c r="T180" s="206"/>
      <c r="AT180" s="207" t="s">
        <v>169</v>
      </c>
      <c r="AU180" s="207" t="s">
        <v>81</v>
      </c>
      <c r="AV180" s="11" t="s">
        <v>22</v>
      </c>
      <c r="AW180" s="11" t="s">
        <v>37</v>
      </c>
      <c r="AX180" s="11" t="s">
        <v>73</v>
      </c>
      <c r="AY180" s="207" t="s">
        <v>162</v>
      </c>
    </row>
    <row r="181" spans="2:51" s="12" customFormat="1" ht="13.5">
      <c r="B181" s="208"/>
      <c r="C181" s="209"/>
      <c r="D181" s="198" t="s">
        <v>169</v>
      </c>
      <c r="E181" s="210" t="s">
        <v>20</v>
      </c>
      <c r="F181" s="211" t="s">
        <v>261</v>
      </c>
      <c r="G181" s="209"/>
      <c r="H181" s="212">
        <v>1.25</v>
      </c>
      <c r="I181" s="213"/>
      <c r="J181" s="209"/>
      <c r="K181" s="209"/>
      <c r="L181" s="214"/>
      <c r="M181" s="215"/>
      <c r="N181" s="216"/>
      <c r="O181" s="216"/>
      <c r="P181" s="216"/>
      <c r="Q181" s="216"/>
      <c r="R181" s="216"/>
      <c r="S181" s="216"/>
      <c r="T181" s="217"/>
      <c r="AT181" s="218" t="s">
        <v>169</v>
      </c>
      <c r="AU181" s="218" t="s">
        <v>81</v>
      </c>
      <c r="AV181" s="12" t="s">
        <v>81</v>
      </c>
      <c r="AW181" s="12" t="s">
        <v>37</v>
      </c>
      <c r="AX181" s="12" t="s">
        <v>73</v>
      </c>
      <c r="AY181" s="218" t="s">
        <v>162</v>
      </c>
    </row>
    <row r="182" spans="2:51" s="13" customFormat="1" ht="13.5">
      <c r="B182" s="219"/>
      <c r="C182" s="220"/>
      <c r="D182" s="221" t="s">
        <v>169</v>
      </c>
      <c r="E182" s="222" t="s">
        <v>20</v>
      </c>
      <c r="F182" s="223" t="s">
        <v>174</v>
      </c>
      <c r="G182" s="220"/>
      <c r="H182" s="224">
        <v>1.25</v>
      </c>
      <c r="I182" s="225"/>
      <c r="J182" s="220"/>
      <c r="K182" s="220"/>
      <c r="L182" s="226"/>
      <c r="M182" s="227"/>
      <c r="N182" s="228"/>
      <c r="O182" s="228"/>
      <c r="P182" s="228"/>
      <c r="Q182" s="228"/>
      <c r="R182" s="228"/>
      <c r="S182" s="228"/>
      <c r="T182" s="229"/>
      <c r="AT182" s="230" t="s">
        <v>169</v>
      </c>
      <c r="AU182" s="230" t="s">
        <v>81</v>
      </c>
      <c r="AV182" s="13" t="s">
        <v>168</v>
      </c>
      <c r="AW182" s="13" t="s">
        <v>37</v>
      </c>
      <c r="AX182" s="13" t="s">
        <v>22</v>
      </c>
      <c r="AY182" s="230" t="s">
        <v>162</v>
      </c>
    </row>
    <row r="183" spans="2:65" s="1" customFormat="1" ht="22.5" customHeight="1">
      <c r="B183" s="36"/>
      <c r="C183" s="184" t="s">
        <v>262</v>
      </c>
      <c r="D183" s="184" t="s">
        <v>164</v>
      </c>
      <c r="E183" s="185" t="s">
        <v>263</v>
      </c>
      <c r="F183" s="186" t="s">
        <v>264</v>
      </c>
      <c r="G183" s="187" t="s">
        <v>167</v>
      </c>
      <c r="H183" s="188">
        <v>14.838</v>
      </c>
      <c r="I183" s="189"/>
      <c r="J183" s="190">
        <f>ROUND(I183*H183,2)</f>
        <v>0</v>
      </c>
      <c r="K183" s="186" t="s">
        <v>20</v>
      </c>
      <c r="L183" s="56"/>
      <c r="M183" s="191" t="s">
        <v>20</v>
      </c>
      <c r="N183" s="192" t="s">
        <v>44</v>
      </c>
      <c r="O183" s="37"/>
      <c r="P183" s="193">
        <f>O183*H183</f>
        <v>0</v>
      </c>
      <c r="Q183" s="193">
        <v>0</v>
      </c>
      <c r="R183" s="193">
        <f>Q183*H183</f>
        <v>0</v>
      </c>
      <c r="S183" s="193">
        <v>0</v>
      </c>
      <c r="T183" s="194">
        <f>S183*H183</f>
        <v>0</v>
      </c>
      <c r="AR183" s="19" t="s">
        <v>168</v>
      </c>
      <c r="AT183" s="19" t="s">
        <v>164</v>
      </c>
      <c r="AU183" s="19" t="s">
        <v>81</v>
      </c>
      <c r="AY183" s="19" t="s">
        <v>162</v>
      </c>
      <c r="BE183" s="195">
        <f>IF(N183="základní",J183,0)</f>
        <v>0</v>
      </c>
      <c r="BF183" s="195">
        <f>IF(N183="snížená",J183,0)</f>
        <v>0</v>
      </c>
      <c r="BG183" s="195">
        <f>IF(N183="zákl. přenesená",J183,0)</f>
        <v>0</v>
      </c>
      <c r="BH183" s="195">
        <f>IF(N183="sníž. přenesená",J183,0)</f>
        <v>0</v>
      </c>
      <c r="BI183" s="195">
        <f>IF(N183="nulová",J183,0)</f>
        <v>0</v>
      </c>
      <c r="BJ183" s="19" t="s">
        <v>22</v>
      </c>
      <c r="BK183" s="195">
        <f>ROUND(I183*H183,2)</f>
        <v>0</v>
      </c>
      <c r="BL183" s="19" t="s">
        <v>168</v>
      </c>
      <c r="BM183" s="19" t="s">
        <v>262</v>
      </c>
    </row>
    <row r="184" spans="2:51" s="11" customFormat="1" ht="13.5">
      <c r="B184" s="196"/>
      <c r="C184" s="197"/>
      <c r="D184" s="198" t="s">
        <v>169</v>
      </c>
      <c r="E184" s="199" t="s">
        <v>20</v>
      </c>
      <c r="F184" s="200" t="s">
        <v>265</v>
      </c>
      <c r="G184" s="197"/>
      <c r="H184" s="201" t="s">
        <v>20</v>
      </c>
      <c r="I184" s="202"/>
      <c r="J184" s="197"/>
      <c r="K184" s="197"/>
      <c r="L184" s="203"/>
      <c r="M184" s="204"/>
      <c r="N184" s="205"/>
      <c r="O184" s="205"/>
      <c r="P184" s="205"/>
      <c r="Q184" s="205"/>
      <c r="R184" s="205"/>
      <c r="S184" s="205"/>
      <c r="T184" s="206"/>
      <c r="AT184" s="207" t="s">
        <v>169</v>
      </c>
      <c r="AU184" s="207" t="s">
        <v>81</v>
      </c>
      <c r="AV184" s="11" t="s">
        <v>22</v>
      </c>
      <c r="AW184" s="11" t="s">
        <v>37</v>
      </c>
      <c r="AX184" s="11" t="s">
        <v>73</v>
      </c>
      <c r="AY184" s="207" t="s">
        <v>162</v>
      </c>
    </row>
    <row r="185" spans="2:51" s="11" customFormat="1" ht="13.5">
      <c r="B185" s="196"/>
      <c r="C185" s="197"/>
      <c r="D185" s="198" t="s">
        <v>169</v>
      </c>
      <c r="E185" s="199" t="s">
        <v>20</v>
      </c>
      <c r="F185" s="200" t="s">
        <v>266</v>
      </c>
      <c r="G185" s="197"/>
      <c r="H185" s="201" t="s">
        <v>20</v>
      </c>
      <c r="I185" s="202"/>
      <c r="J185" s="197"/>
      <c r="K185" s="197"/>
      <c r="L185" s="203"/>
      <c r="M185" s="204"/>
      <c r="N185" s="205"/>
      <c r="O185" s="205"/>
      <c r="P185" s="205"/>
      <c r="Q185" s="205"/>
      <c r="R185" s="205"/>
      <c r="S185" s="205"/>
      <c r="T185" s="206"/>
      <c r="AT185" s="207" t="s">
        <v>169</v>
      </c>
      <c r="AU185" s="207" t="s">
        <v>81</v>
      </c>
      <c r="AV185" s="11" t="s">
        <v>22</v>
      </c>
      <c r="AW185" s="11" t="s">
        <v>37</v>
      </c>
      <c r="AX185" s="11" t="s">
        <v>73</v>
      </c>
      <c r="AY185" s="207" t="s">
        <v>162</v>
      </c>
    </row>
    <row r="186" spans="2:51" s="12" customFormat="1" ht="13.5">
      <c r="B186" s="208"/>
      <c r="C186" s="209"/>
      <c r="D186" s="198" t="s">
        <v>169</v>
      </c>
      <c r="E186" s="210" t="s">
        <v>20</v>
      </c>
      <c r="F186" s="211" t="s">
        <v>267</v>
      </c>
      <c r="G186" s="209"/>
      <c r="H186" s="212">
        <v>0.831</v>
      </c>
      <c r="I186" s="213"/>
      <c r="J186" s="209"/>
      <c r="K186" s="209"/>
      <c r="L186" s="214"/>
      <c r="M186" s="215"/>
      <c r="N186" s="216"/>
      <c r="O186" s="216"/>
      <c r="P186" s="216"/>
      <c r="Q186" s="216"/>
      <c r="R186" s="216"/>
      <c r="S186" s="216"/>
      <c r="T186" s="217"/>
      <c r="AT186" s="218" t="s">
        <v>169</v>
      </c>
      <c r="AU186" s="218" t="s">
        <v>81</v>
      </c>
      <c r="AV186" s="12" t="s">
        <v>81</v>
      </c>
      <c r="AW186" s="12" t="s">
        <v>37</v>
      </c>
      <c r="AX186" s="12" t="s">
        <v>73</v>
      </c>
      <c r="AY186" s="218" t="s">
        <v>162</v>
      </c>
    </row>
    <row r="187" spans="2:51" s="11" customFormat="1" ht="13.5">
      <c r="B187" s="196"/>
      <c r="C187" s="197"/>
      <c r="D187" s="198" t="s">
        <v>169</v>
      </c>
      <c r="E187" s="199" t="s">
        <v>20</v>
      </c>
      <c r="F187" s="200" t="s">
        <v>268</v>
      </c>
      <c r="G187" s="197"/>
      <c r="H187" s="201" t="s">
        <v>20</v>
      </c>
      <c r="I187" s="202"/>
      <c r="J187" s="197"/>
      <c r="K187" s="197"/>
      <c r="L187" s="203"/>
      <c r="M187" s="204"/>
      <c r="N187" s="205"/>
      <c r="O187" s="205"/>
      <c r="P187" s="205"/>
      <c r="Q187" s="205"/>
      <c r="R187" s="205"/>
      <c r="S187" s="205"/>
      <c r="T187" s="206"/>
      <c r="AT187" s="207" t="s">
        <v>169</v>
      </c>
      <c r="AU187" s="207" t="s">
        <v>81</v>
      </c>
      <c r="AV187" s="11" t="s">
        <v>22</v>
      </c>
      <c r="AW187" s="11" t="s">
        <v>37</v>
      </c>
      <c r="AX187" s="11" t="s">
        <v>73</v>
      </c>
      <c r="AY187" s="207" t="s">
        <v>162</v>
      </c>
    </row>
    <row r="188" spans="2:51" s="12" customFormat="1" ht="13.5">
      <c r="B188" s="208"/>
      <c r="C188" s="209"/>
      <c r="D188" s="198" t="s">
        <v>169</v>
      </c>
      <c r="E188" s="210" t="s">
        <v>20</v>
      </c>
      <c r="F188" s="211" t="s">
        <v>269</v>
      </c>
      <c r="G188" s="209"/>
      <c r="H188" s="212">
        <v>2.052</v>
      </c>
      <c r="I188" s="213"/>
      <c r="J188" s="209"/>
      <c r="K188" s="209"/>
      <c r="L188" s="214"/>
      <c r="M188" s="215"/>
      <c r="N188" s="216"/>
      <c r="O188" s="216"/>
      <c r="P188" s="216"/>
      <c r="Q188" s="216"/>
      <c r="R188" s="216"/>
      <c r="S188" s="216"/>
      <c r="T188" s="217"/>
      <c r="AT188" s="218" t="s">
        <v>169</v>
      </c>
      <c r="AU188" s="218" t="s">
        <v>81</v>
      </c>
      <c r="AV188" s="12" t="s">
        <v>81</v>
      </c>
      <c r="AW188" s="12" t="s">
        <v>37</v>
      </c>
      <c r="AX188" s="12" t="s">
        <v>73</v>
      </c>
      <c r="AY188" s="218" t="s">
        <v>162</v>
      </c>
    </row>
    <row r="189" spans="2:51" s="11" customFormat="1" ht="13.5">
      <c r="B189" s="196"/>
      <c r="C189" s="197"/>
      <c r="D189" s="198" t="s">
        <v>169</v>
      </c>
      <c r="E189" s="199" t="s">
        <v>20</v>
      </c>
      <c r="F189" s="200" t="s">
        <v>270</v>
      </c>
      <c r="G189" s="197"/>
      <c r="H189" s="201" t="s">
        <v>20</v>
      </c>
      <c r="I189" s="202"/>
      <c r="J189" s="197"/>
      <c r="K189" s="197"/>
      <c r="L189" s="203"/>
      <c r="M189" s="204"/>
      <c r="N189" s="205"/>
      <c r="O189" s="205"/>
      <c r="P189" s="205"/>
      <c r="Q189" s="205"/>
      <c r="R189" s="205"/>
      <c r="S189" s="205"/>
      <c r="T189" s="206"/>
      <c r="AT189" s="207" t="s">
        <v>169</v>
      </c>
      <c r="AU189" s="207" t="s">
        <v>81</v>
      </c>
      <c r="AV189" s="11" t="s">
        <v>22</v>
      </c>
      <c r="AW189" s="11" t="s">
        <v>37</v>
      </c>
      <c r="AX189" s="11" t="s">
        <v>73</v>
      </c>
      <c r="AY189" s="207" t="s">
        <v>162</v>
      </c>
    </row>
    <row r="190" spans="2:51" s="12" customFormat="1" ht="13.5">
      <c r="B190" s="208"/>
      <c r="C190" s="209"/>
      <c r="D190" s="198" t="s">
        <v>169</v>
      </c>
      <c r="E190" s="210" t="s">
        <v>20</v>
      </c>
      <c r="F190" s="211" t="s">
        <v>271</v>
      </c>
      <c r="G190" s="209"/>
      <c r="H190" s="212">
        <v>3.848</v>
      </c>
      <c r="I190" s="213"/>
      <c r="J190" s="209"/>
      <c r="K190" s="209"/>
      <c r="L190" s="214"/>
      <c r="M190" s="215"/>
      <c r="N190" s="216"/>
      <c r="O190" s="216"/>
      <c r="P190" s="216"/>
      <c r="Q190" s="216"/>
      <c r="R190" s="216"/>
      <c r="S190" s="216"/>
      <c r="T190" s="217"/>
      <c r="AT190" s="218" t="s">
        <v>169</v>
      </c>
      <c r="AU190" s="218" t="s">
        <v>81</v>
      </c>
      <c r="AV190" s="12" t="s">
        <v>81</v>
      </c>
      <c r="AW190" s="12" t="s">
        <v>37</v>
      </c>
      <c r="AX190" s="12" t="s">
        <v>73</v>
      </c>
      <c r="AY190" s="218" t="s">
        <v>162</v>
      </c>
    </row>
    <row r="191" spans="2:51" s="11" customFormat="1" ht="13.5">
      <c r="B191" s="196"/>
      <c r="C191" s="197"/>
      <c r="D191" s="198" t="s">
        <v>169</v>
      </c>
      <c r="E191" s="199" t="s">
        <v>20</v>
      </c>
      <c r="F191" s="200" t="s">
        <v>272</v>
      </c>
      <c r="G191" s="197"/>
      <c r="H191" s="201" t="s">
        <v>20</v>
      </c>
      <c r="I191" s="202"/>
      <c r="J191" s="197"/>
      <c r="K191" s="197"/>
      <c r="L191" s="203"/>
      <c r="M191" s="204"/>
      <c r="N191" s="205"/>
      <c r="O191" s="205"/>
      <c r="P191" s="205"/>
      <c r="Q191" s="205"/>
      <c r="R191" s="205"/>
      <c r="S191" s="205"/>
      <c r="T191" s="206"/>
      <c r="AT191" s="207" t="s">
        <v>169</v>
      </c>
      <c r="AU191" s="207" t="s">
        <v>81</v>
      </c>
      <c r="AV191" s="11" t="s">
        <v>22</v>
      </c>
      <c r="AW191" s="11" t="s">
        <v>37</v>
      </c>
      <c r="AX191" s="11" t="s">
        <v>73</v>
      </c>
      <c r="AY191" s="207" t="s">
        <v>162</v>
      </c>
    </row>
    <row r="192" spans="2:51" s="11" customFormat="1" ht="13.5">
      <c r="B192" s="196"/>
      <c r="C192" s="197"/>
      <c r="D192" s="198" t="s">
        <v>169</v>
      </c>
      <c r="E192" s="199" t="s">
        <v>20</v>
      </c>
      <c r="F192" s="200" t="s">
        <v>273</v>
      </c>
      <c r="G192" s="197"/>
      <c r="H192" s="201" t="s">
        <v>20</v>
      </c>
      <c r="I192" s="202"/>
      <c r="J192" s="197"/>
      <c r="K192" s="197"/>
      <c r="L192" s="203"/>
      <c r="M192" s="204"/>
      <c r="N192" s="205"/>
      <c r="O192" s="205"/>
      <c r="P192" s="205"/>
      <c r="Q192" s="205"/>
      <c r="R192" s="205"/>
      <c r="S192" s="205"/>
      <c r="T192" s="206"/>
      <c r="AT192" s="207" t="s">
        <v>169</v>
      </c>
      <c r="AU192" s="207" t="s">
        <v>81</v>
      </c>
      <c r="AV192" s="11" t="s">
        <v>22</v>
      </c>
      <c r="AW192" s="11" t="s">
        <v>37</v>
      </c>
      <c r="AX192" s="11" t="s">
        <v>73</v>
      </c>
      <c r="AY192" s="207" t="s">
        <v>162</v>
      </c>
    </row>
    <row r="193" spans="2:51" s="12" customFormat="1" ht="13.5">
      <c r="B193" s="208"/>
      <c r="C193" s="209"/>
      <c r="D193" s="198" t="s">
        <v>169</v>
      </c>
      <c r="E193" s="210" t="s">
        <v>20</v>
      </c>
      <c r="F193" s="211" t="s">
        <v>274</v>
      </c>
      <c r="G193" s="209"/>
      <c r="H193" s="212">
        <v>1.167</v>
      </c>
      <c r="I193" s="213"/>
      <c r="J193" s="209"/>
      <c r="K193" s="209"/>
      <c r="L193" s="214"/>
      <c r="M193" s="215"/>
      <c r="N193" s="216"/>
      <c r="O193" s="216"/>
      <c r="P193" s="216"/>
      <c r="Q193" s="216"/>
      <c r="R193" s="216"/>
      <c r="S193" s="216"/>
      <c r="T193" s="217"/>
      <c r="AT193" s="218" t="s">
        <v>169</v>
      </c>
      <c r="AU193" s="218" t="s">
        <v>81</v>
      </c>
      <c r="AV193" s="12" t="s">
        <v>81</v>
      </c>
      <c r="AW193" s="12" t="s">
        <v>37</v>
      </c>
      <c r="AX193" s="12" t="s">
        <v>73</v>
      </c>
      <c r="AY193" s="218" t="s">
        <v>162</v>
      </c>
    </row>
    <row r="194" spans="2:51" s="11" customFormat="1" ht="13.5">
      <c r="B194" s="196"/>
      <c r="C194" s="197"/>
      <c r="D194" s="198" t="s">
        <v>169</v>
      </c>
      <c r="E194" s="199" t="s">
        <v>20</v>
      </c>
      <c r="F194" s="200" t="s">
        <v>275</v>
      </c>
      <c r="G194" s="197"/>
      <c r="H194" s="201" t="s">
        <v>20</v>
      </c>
      <c r="I194" s="202"/>
      <c r="J194" s="197"/>
      <c r="K194" s="197"/>
      <c r="L194" s="203"/>
      <c r="M194" s="204"/>
      <c r="N194" s="205"/>
      <c r="O194" s="205"/>
      <c r="P194" s="205"/>
      <c r="Q194" s="205"/>
      <c r="R194" s="205"/>
      <c r="S194" s="205"/>
      <c r="T194" s="206"/>
      <c r="AT194" s="207" t="s">
        <v>169</v>
      </c>
      <c r="AU194" s="207" t="s">
        <v>81</v>
      </c>
      <c r="AV194" s="11" t="s">
        <v>22</v>
      </c>
      <c r="AW194" s="11" t="s">
        <v>37</v>
      </c>
      <c r="AX194" s="11" t="s">
        <v>73</v>
      </c>
      <c r="AY194" s="207" t="s">
        <v>162</v>
      </c>
    </row>
    <row r="195" spans="2:51" s="12" customFormat="1" ht="13.5">
      <c r="B195" s="208"/>
      <c r="C195" s="209"/>
      <c r="D195" s="198" t="s">
        <v>169</v>
      </c>
      <c r="E195" s="210" t="s">
        <v>20</v>
      </c>
      <c r="F195" s="211" t="s">
        <v>276</v>
      </c>
      <c r="G195" s="209"/>
      <c r="H195" s="212">
        <v>1.208</v>
      </c>
      <c r="I195" s="213"/>
      <c r="J195" s="209"/>
      <c r="K195" s="209"/>
      <c r="L195" s="214"/>
      <c r="M195" s="215"/>
      <c r="N195" s="216"/>
      <c r="O195" s="216"/>
      <c r="P195" s="216"/>
      <c r="Q195" s="216"/>
      <c r="R195" s="216"/>
      <c r="S195" s="216"/>
      <c r="T195" s="217"/>
      <c r="AT195" s="218" t="s">
        <v>169</v>
      </c>
      <c r="AU195" s="218" t="s">
        <v>81</v>
      </c>
      <c r="AV195" s="12" t="s">
        <v>81</v>
      </c>
      <c r="AW195" s="12" t="s">
        <v>37</v>
      </c>
      <c r="AX195" s="12" t="s">
        <v>73</v>
      </c>
      <c r="AY195" s="218" t="s">
        <v>162</v>
      </c>
    </row>
    <row r="196" spans="2:51" s="11" customFormat="1" ht="13.5">
      <c r="B196" s="196"/>
      <c r="C196" s="197"/>
      <c r="D196" s="198" t="s">
        <v>169</v>
      </c>
      <c r="E196" s="199" t="s">
        <v>20</v>
      </c>
      <c r="F196" s="200" t="s">
        <v>277</v>
      </c>
      <c r="G196" s="197"/>
      <c r="H196" s="201" t="s">
        <v>20</v>
      </c>
      <c r="I196" s="202"/>
      <c r="J196" s="197"/>
      <c r="K196" s="197"/>
      <c r="L196" s="203"/>
      <c r="M196" s="204"/>
      <c r="N196" s="205"/>
      <c r="O196" s="205"/>
      <c r="P196" s="205"/>
      <c r="Q196" s="205"/>
      <c r="R196" s="205"/>
      <c r="S196" s="205"/>
      <c r="T196" s="206"/>
      <c r="AT196" s="207" t="s">
        <v>169</v>
      </c>
      <c r="AU196" s="207" t="s">
        <v>81</v>
      </c>
      <c r="AV196" s="11" t="s">
        <v>22</v>
      </c>
      <c r="AW196" s="11" t="s">
        <v>37</v>
      </c>
      <c r="AX196" s="11" t="s">
        <v>73</v>
      </c>
      <c r="AY196" s="207" t="s">
        <v>162</v>
      </c>
    </row>
    <row r="197" spans="2:51" s="12" customFormat="1" ht="13.5">
      <c r="B197" s="208"/>
      <c r="C197" s="209"/>
      <c r="D197" s="198" t="s">
        <v>169</v>
      </c>
      <c r="E197" s="210" t="s">
        <v>20</v>
      </c>
      <c r="F197" s="211" t="s">
        <v>278</v>
      </c>
      <c r="G197" s="209"/>
      <c r="H197" s="212">
        <v>0.929</v>
      </c>
      <c r="I197" s="213"/>
      <c r="J197" s="209"/>
      <c r="K197" s="209"/>
      <c r="L197" s="214"/>
      <c r="M197" s="215"/>
      <c r="N197" s="216"/>
      <c r="O197" s="216"/>
      <c r="P197" s="216"/>
      <c r="Q197" s="216"/>
      <c r="R197" s="216"/>
      <c r="S197" s="216"/>
      <c r="T197" s="217"/>
      <c r="AT197" s="218" t="s">
        <v>169</v>
      </c>
      <c r="AU197" s="218" t="s">
        <v>81</v>
      </c>
      <c r="AV197" s="12" t="s">
        <v>81</v>
      </c>
      <c r="AW197" s="12" t="s">
        <v>37</v>
      </c>
      <c r="AX197" s="12" t="s">
        <v>73</v>
      </c>
      <c r="AY197" s="218" t="s">
        <v>162</v>
      </c>
    </row>
    <row r="198" spans="2:51" s="11" customFormat="1" ht="13.5">
      <c r="B198" s="196"/>
      <c r="C198" s="197"/>
      <c r="D198" s="198" t="s">
        <v>169</v>
      </c>
      <c r="E198" s="199" t="s">
        <v>20</v>
      </c>
      <c r="F198" s="200" t="s">
        <v>270</v>
      </c>
      <c r="G198" s="197"/>
      <c r="H198" s="201" t="s">
        <v>20</v>
      </c>
      <c r="I198" s="202"/>
      <c r="J198" s="197"/>
      <c r="K198" s="197"/>
      <c r="L198" s="203"/>
      <c r="M198" s="204"/>
      <c r="N198" s="205"/>
      <c r="O198" s="205"/>
      <c r="P198" s="205"/>
      <c r="Q198" s="205"/>
      <c r="R198" s="205"/>
      <c r="S198" s="205"/>
      <c r="T198" s="206"/>
      <c r="AT198" s="207" t="s">
        <v>169</v>
      </c>
      <c r="AU198" s="207" t="s">
        <v>81</v>
      </c>
      <c r="AV198" s="11" t="s">
        <v>22</v>
      </c>
      <c r="AW198" s="11" t="s">
        <v>37</v>
      </c>
      <c r="AX198" s="11" t="s">
        <v>73</v>
      </c>
      <c r="AY198" s="207" t="s">
        <v>162</v>
      </c>
    </row>
    <row r="199" spans="2:51" s="12" customFormat="1" ht="13.5">
      <c r="B199" s="208"/>
      <c r="C199" s="209"/>
      <c r="D199" s="198" t="s">
        <v>169</v>
      </c>
      <c r="E199" s="210" t="s">
        <v>20</v>
      </c>
      <c r="F199" s="211" t="s">
        <v>279</v>
      </c>
      <c r="G199" s="209"/>
      <c r="H199" s="212">
        <v>4.803</v>
      </c>
      <c r="I199" s="213"/>
      <c r="J199" s="209"/>
      <c r="K199" s="209"/>
      <c r="L199" s="214"/>
      <c r="M199" s="215"/>
      <c r="N199" s="216"/>
      <c r="O199" s="216"/>
      <c r="P199" s="216"/>
      <c r="Q199" s="216"/>
      <c r="R199" s="216"/>
      <c r="S199" s="216"/>
      <c r="T199" s="217"/>
      <c r="AT199" s="218" t="s">
        <v>169</v>
      </c>
      <c r="AU199" s="218" t="s">
        <v>81</v>
      </c>
      <c r="AV199" s="12" t="s">
        <v>81</v>
      </c>
      <c r="AW199" s="12" t="s">
        <v>37</v>
      </c>
      <c r="AX199" s="12" t="s">
        <v>73</v>
      </c>
      <c r="AY199" s="218" t="s">
        <v>162</v>
      </c>
    </row>
    <row r="200" spans="2:51" s="13" customFormat="1" ht="13.5">
      <c r="B200" s="219"/>
      <c r="C200" s="220"/>
      <c r="D200" s="221" t="s">
        <v>169</v>
      </c>
      <c r="E200" s="222" t="s">
        <v>20</v>
      </c>
      <c r="F200" s="223" t="s">
        <v>174</v>
      </c>
      <c r="G200" s="220"/>
      <c r="H200" s="224">
        <v>14.838</v>
      </c>
      <c r="I200" s="225"/>
      <c r="J200" s="220"/>
      <c r="K200" s="220"/>
      <c r="L200" s="226"/>
      <c r="M200" s="227"/>
      <c r="N200" s="228"/>
      <c r="O200" s="228"/>
      <c r="P200" s="228"/>
      <c r="Q200" s="228"/>
      <c r="R200" s="228"/>
      <c r="S200" s="228"/>
      <c r="T200" s="229"/>
      <c r="AT200" s="230" t="s">
        <v>169</v>
      </c>
      <c r="AU200" s="230" t="s">
        <v>81</v>
      </c>
      <c r="AV200" s="13" t="s">
        <v>168</v>
      </c>
      <c r="AW200" s="13" t="s">
        <v>37</v>
      </c>
      <c r="AX200" s="13" t="s">
        <v>22</v>
      </c>
      <c r="AY200" s="230" t="s">
        <v>162</v>
      </c>
    </row>
    <row r="201" spans="2:65" s="1" customFormat="1" ht="22.5" customHeight="1">
      <c r="B201" s="36"/>
      <c r="C201" s="184" t="s">
        <v>280</v>
      </c>
      <c r="D201" s="184" t="s">
        <v>164</v>
      </c>
      <c r="E201" s="185" t="s">
        <v>281</v>
      </c>
      <c r="F201" s="186" t="s">
        <v>282</v>
      </c>
      <c r="G201" s="187" t="s">
        <v>218</v>
      </c>
      <c r="H201" s="188">
        <v>7.2</v>
      </c>
      <c r="I201" s="189"/>
      <c r="J201" s="190">
        <f>ROUND(I201*H201,2)</f>
        <v>0</v>
      </c>
      <c r="K201" s="186" t="s">
        <v>20</v>
      </c>
      <c r="L201" s="56"/>
      <c r="M201" s="191" t="s">
        <v>20</v>
      </c>
      <c r="N201" s="192" t="s">
        <v>44</v>
      </c>
      <c r="O201" s="37"/>
      <c r="P201" s="193">
        <f>O201*H201</f>
        <v>0</v>
      </c>
      <c r="Q201" s="193">
        <v>0</v>
      </c>
      <c r="R201" s="193">
        <f>Q201*H201</f>
        <v>0</v>
      </c>
      <c r="S201" s="193">
        <v>0</v>
      </c>
      <c r="T201" s="194">
        <f>S201*H201</f>
        <v>0</v>
      </c>
      <c r="AR201" s="19" t="s">
        <v>168</v>
      </c>
      <c r="AT201" s="19" t="s">
        <v>164</v>
      </c>
      <c r="AU201" s="19" t="s">
        <v>81</v>
      </c>
      <c r="AY201" s="19" t="s">
        <v>162</v>
      </c>
      <c r="BE201" s="195">
        <f>IF(N201="základní",J201,0)</f>
        <v>0</v>
      </c>
      <c r="BF201" s="195">
        <f>IF(N201="snížená",J201,0)</f>
        <v>0</v>
      </c>
      <c r="BG201" s="195">
        <f>IF(N201="zákl. přenesená",J201,0)</f>
        <v>0</v>
      </c>
      <c r="BH201" s="195">
        <f>IF(N201="sníž. přenesená",J201,0)</f>
        <v>0</v>
      </c>
      <c r="BI201" s="195">
        <f>IF(N201="nulová",J201,0)</f>
        <v>0</v>
      </c>
      <c r="BJ201" s="19" t="s">
        <v>22</v>
      </c>
      <c r="BK201" s="195">
        <f>ROUND(I201*H201,2)</f>
        <v>0</v>
      </c>
      <c r="BL201" s="19" t="s">
        <v>168</v>
      </c>
      <c r="BM201" s="19" t="s">
        <v>280</v>
      </c>
    </row>
    <row r="202" spans="2:51" s="11" customFormat="1" ht="13.5">
      <c r="B202" s="196"/>
      <c r="C202" s="197"/>
      <c r="D202" s="198" t="s">
        <v>169</v>
      </c>
      <c r="E202" s="199" t="s">
        <v>20</v>
      </c>
      <c r="F202" s="200" t="s">
        <v>283</v>
      </c>
      <c r="G202" s="197"/>
      <c r="H202" s="201" t="s">
        <v>20</v>
      </c>
      <c r="I202" s="202"/>
      <c r="J202" s="197"/>
      <c r="K202" s="197"/>
      <c r="L202" s="203"/>
      <c r="M202" s="204"/>
      <c r="N202" s="205"/>
      <c r="O202" s="205"/>
      <c r="P202" s="205"/>
      <c r="Q202" s="205"/>
      <c r="R202" s="205"/>
      <c r="S202" s="205"/>
      <c r="T202" s="206"/>
      <c r="AT202" s="207" t="s">
        <v>169</v>
      </c>
      <c r="AU202" s="207" t="s">
        <v>81</v>
      </c>
      <c r="AV202" s="11" t="s">
        <v>22</v>
      </c>
      <c r="AW202" s="11" t="s">
        <v>37</v>
      </c>
      <c r="AX202" s="11" t="s">
        <v>73</v>
      </c>
      <c r="AY202" s="207" t="s">
        <v>162</v>
      </c>
    </row>
    <row r="203" spans="2:51" s="11" customFormat="1" ht="13.5">
      <c r="B203" s="196"/>
      <c r="C203" s="197"/>
      <c r="D203" s="198" t="s">
        <v>169</v>
      </c>
      <c r="E203" s="199" t="s">
        <v>20</v>
      </c>
      <c r="F203" s="200" t="s">
        <v>284</v>
      </c>
      <c r="G203" s="197"/>
      <c r="H203" s="201" t="s">
        <v>20</v>
      </c>
      <c r="I203" s="202"/>
      <c r="J203" s="197"/>
      <c r="K203" s="197"/>
      <c r="L203" s="203"/>
      <c r="M203" s="204"/>
      <c r="N203" s="205"/>
      <c r="O203" s="205"/>
      <c r="P203" s="205"/>
      <c r="Q203" s="205"/>
      <c r="R203" s="205"/>
      <c r="S203" s="205"/>
      <c r="T203" s="206"/>
      <c r="AT203" s="207" t="s">
        <v>169</v>
      </c>
      <c r="AU203" s="207" t="s">
        <v>81</v>
      </c>
      <c r="AV203" s="11" t="s">
        <v>22</v>
      </c>
      <c r="AW203" s="11" t="s">
        <v>37</v>
      </c>
      <c r="AX203" s="11" t="s">
        <v>73</v>
      </c>
      <c r="AY203" s="207" t="s">
        <v>162</v>
      </c>
    </row>
    <row r="204" spans="2:51" s="12" customFormat="1" ht="13.5">
      <c r="B204" s="208"/>
      <c r="C204" s="209"/>
      <c r="D204" s="198" t="s">
        <v>169</v>
      </c>
      <c r="E204" s="210" t="s">
        <v>20</v>
      </c>
      <c r="F204" s="211" t="s">
        <v>285</v>
      </c>
      <c r="G204" s="209"/>
      <c r="H204" s="212">
        <v>2.165</v>
      </c>
      <c r="I204" s="213"/>
      <c r="J204" s="209"/>
      <c r="K204" s="209"/>
      <c r="L204" s="214"/>
      <c r="M204" s="215"/>
      <c r="N204" s="216"/>
      <c r="O204" s="216"/>
      <c r="P204" s="216"/>
      <c r="Q204" s="216"/>
      <c r="R204" s="216"/>
      <c r="S204" s="216"/>
      <c r="T204" s="217"/>
      <c r="AT204" s="218" t="s">
        <v>169</v>
      </c>
      <c r="AU204" s="218" t="s">
        <v>81</v>
      </c>
      <c r="AV204" s="12" t="s">
        <v>81</v>
      </c>
      <c r="AW204" s="12" t="s">
        <v>37</v>
      </c>
      <c r="AX204" s="12" t="s">
        <v>73</v>
      </c>
      <c r="AY204" s="218" t="s">
        <v>162</v>
      </c>
    </row>
    <row r="205" spans="2:51" s="13" customFormat="1" ht="13.5">
      <c r="B205" s="219"/>
      <c r="C205" s="220"/>
      <c r="D205" s="198" t="s">
        <v>169</v>
      </c>
      <c r="E205" s="241" t="s">
        <v>20</v>
      </c>
      <c r="F205" s="242" t="s">
        <v>286</v>
      </c>
      <c r="G205" s="220"/>
      <c r="H205" s="243">
        <v>2.165</v>
      </c>
      <c r="I205" s="225"/>
      <c r="J205" s="220"/>
      <c r="K205" s="220"/>
      <c r="L205" s="226"/>
      <c r="M205" s="227"/>
      <c r="N205" s="228"/>
      <c r="O205" s="228"/>
      <c r="P205" s="228"/>
      <c r="Q205" s="228"/>
      <c r="R205" s="228"/>
      <c r="S205" s="228"/>
      <c r="T205" s="229"/>
      <c r="AT205" s="230" t="s">
        <v>169</v>
      </c>
      <c r="AU205" s="230" t="s">
        <v>81</v>
      </c>
      <c r="AV205" s="13" t="s">
        <v>168</v>
      </c>
      <c r="AW205" s="13" t="s">
        <v>37</v>
      </c>
      <c r="AX205" s="13" t="s">
        <v>73</v>
      </c>
      <c r="AY205" s="230" t="s">
        <v>162</v>
      </c>
    </row>
    <row r="206" spans="2:51" s="12" customFormat="1" ht="13.5">
      <c r="B206" s="208"/>
      <c r="C206" s="209"/>
      <c r="D206" s="198" t="s">
        <v>169</v>
      </c>
      <c r="E206" s="210" t="s">
        <v>20</v>
      </c>
      <c r="F206" s="211" t="s">
        <v>287</v>
      </c>
      <c r="G206" s="209"/>
      <c r="H206" s="212">
        <v>7.2</v>
      </c>
      <c r="I206" s="213"/>
      <c r="J206" s="209"/>
      <c r="K206" s="209"/>
      <c r="L206" s="214"/>
      <c r="M206" s="215"/>
      <c r="N206" s="216"/>
      <c r="O206" s="216"/>
      <c r="P206" s="216"/>
      <c r="Q206" s="216"/>
      <c r="R206" s="216"/>
      <c r="S206" s="216"/>
      <c r="T206" s="217"/>
      <c r="AT206" s="218" t="s">
        <v>169</v>
      </c>
      <c r="AU206" s="218" t="s">
        <v>81</v>
      </c>
      <c r="AV206" s="12" t="s">
        <v>81</v>
      </c>
      <c r="AW206" s="12" t="s">
        <v>37</v>
      </c>
      <c r="AX206" s="12" t="s">
        <v>73</v>
      </c>
      <c r="AY206" s="218" t="s">
        <v>162</v>
      </c>
    </row>
    <row r="207" spans="2:51" s="13" customFormat="1" ht="13.5">
      <c r="B207" s="219"/>
      <c r="C207" s="220"/>
      <c r="D207" s="221" t="s">
        <v>169</v>
      </c>
      <c r="E207" s="222" t="s">
        <v>20</v>
      </c>
      <c r="F207" s="223" t="s">
        <v>174</v>
      </c>
      <c r="G207" s="220"/>
      <c r="H207" s="224">
        <v>7.2</v>
      </c>
      <c r="I207" s="225"/>
      <c r="J207" s="220"/>
      <c r="K207" s="220"/>
      <c r="L207" s="226"/>
      <c r="M207" s="227"/>
      <c r="N207" s="228"/>
      <c r="O207" s="228"/>
      <c r="P207" s="228"/>
      <c r="Q207" s="228"/>
      <c r="R207" s="228"/>
      <c r="S207" s="228"/>
      <c r="T207" s="229"/>
      <c r="AT207" s="230" t="s">
        <v>169</v>
      </c>
      <c r="AU207" s="230" t="s">
        <v>81</v>
      </c>
      <c r="AV207" s="13" t="s">
        <v>168</v>
      </c>
      <c r="AW207" s="13" t="s">
        <v>37</v>
      </c>
      <c r="AX207" s="13" t="s">
        <v>22</v>
      </c>
      <c r="AY207" s="230" t="s">
        <v>162</v>
      </c>
    </row>
    <row r="208" spans="2:65" s="1" customFormat="1" ht="22.5" customHeight="1">
      <c r="B208" s="36"/>
      <c r="C208" s="184" t="s">
        <v>288</v>
      </c>
      <c r="D208" s="184" t="s">
        <v>164</v>
      </c>
      <c r="E208" s="185" t="s">
        <v>289</v>
      </c>
      <c r="F208" s="186" t="s">
        <v>290</v>
      </c>
      <c r="G208" s="187" t="s">
        <v>218</v>
      </c>
      <c r="H208" s="188">
        <v>74.011</v>
      </c>
      <c r="I208" s="189"/>
      <c r="J208" s="190">
        <f>ROUND(I208*H208,2)</f>
        <v>0</v>
      </c>
      <c r="K208" s="186" t="s">
        <v>20</v>
      </c>
      <c r="L208" s="56"/>
      <c r="M208" s="191" t="s">
        <v>20</v>
      </c>
      <c r="N208" s="192" t="s">
        <v>44</v>
      </c>
      <c r="O208" s="37"/>
      <c r="P208" s="193">
        <f>O208*H208</f>
        <v>0</v>
      </c>
      <c r="Q208" s="193">
        <v>0</v>
      </c>
      <c r="R208" s="193">
        <f>Q208*H208</f>
        <v>0</v>
      </c>
      <c r="S208" s="193">
        <v>0</v>
      </c>
      <c r="T208" s="194">
        <f>S208*H208</f>
        <v>0</v>
      </c>
      <c r="AR208" s="19" t="s">
        <v>168</v>
      </c>
      <c r="AT208" s="19" t="s">
        <v>164</v>
      </c>
      <c r="AU208" s="19" t="s">
        <v>81</v>
      </c>
      <c r="AY208" s="19" t="s">
        <v>162</v>
      </c>
      <c r="BE208" s="195">
        <f>IF(N208="základní",J208,0)</f>
        <v>0</v>
      </c>
      <c r="BF208" s="195">
        <f>IF(N208="snížená",J208,0)</f>
        <v>0</v>
      </c>
      <c r="BG208" s="195">
        <f>IF(N208="zákl. přenesená",J208,0)</f>
        <v>0</v>
      </c>
      <c r="BH208" s="195">
        <f>IF(N208="sníž. přenesená",J208,0)</f>
        <v>0</v>
      </c>
      <c r="BI208" s="195">
        <f>IF(N208="nulová",J208,0)</f>
        <v>0</v>
      </c>
      <c r="BJ208" s="19" t="s">
        <v>22</v>
      </c>
      <c r="BK208" s="195">
        <f>ROUND(I208*H208,2)</f>
        <v>0</v>
      </c>
      <c r="BL208" s="19" t="s">
        <v>168</v>
      </c>
      <c r="BM208" s="19" t="s">
        <v>288</v>
      </c>
    </row>
    <row r="209" spans="2:51" s="11" customFormat="1" ht="13.5">
      <c r="B209" s="196"/>
      <c r="C209" s="197"/>
      <c r="D209" s="198" t="s">
        <v>169</v>
      </c>
      <c r="E209" s="199" t="s">
        <v>20</v>
      </c>
      <c r="F209" s="200" t="s">
        <v>291</v>
      </c>
      <c r="G209" s="197"/>
      <c r="H209" s="201" t="s">
        <v>20</v>
      </c>
      <c r="I209" s="202"/>
      <c r="J209" s="197"/>
      <c r="K209" s="197"/>
      <c r="L209" s="203"/>
      <c r="M209" s="204"/>
      <c r="N209" s="205"/>
      <c r="O209" s="205"/>
      <c r="P209" s="205"/>
      <c r="Q209" s="205"/>
      <c r="R209" s="205"/>
      <c r="S209" s="205"/>
      <c r="T209" s="206"/>
      <c r="AT209" s="207" t="s">
        <v>169</v>
      </c>
      <c r="AU209" s="207" t="s">
        <v>81</v>
      </c>
      <c r="AV209" s="11" t="s">
        <v>22</v>
      </c>
      <c r="AW209" s="11" t="s">
        <v>37</v>
      </c>
      <c r="AX209" s="11" t="s">
        <v>73</v>
      </c>
      <c r="AY209" s="207" t="s">
        <v>162</v>
      </c>
    </row>
    <row r="210" spans="2:51" s="12" customFormat="1" ht="13.5">
      <c r="B210" s="208"/>
      <c r="C210" s="209"/>
      <c r="D210" s="198" t="s">
        <v>169</v>
      </c>
      <c r="E210" s="210" t="s">
        <v>20</v>
      </c>
      <c r="F210" s="211" t="s">
        <v>292</v>
      </c>
      <c r="G210" s="209"/>
      <c r="H210" s="212">
        <v>9.864</v>
      </c>
      <c r="I210" s="213"/>
      <c r="J210" s="209"/>
      <c r="K210" s="209"/>
      <c r="L210" s="214"/>
      <c r="M210" s="215"/>
      <c r="N210" s="216"/>
      <c r="O210" s="216"/>
      <c r="P210" s="216"/>
      <c r="Q210" s="216"/>
      <c r="R210" s="216"/>
      <c r="S210" s="216"/>
      <c r="T210" s="217"/>
      <c r="AT210" s="218" t="s">
        <v>169</v>
      </c>
      <c r="AU210" s="218" t="s">
        <v>81</v>
      </c>
      <c r="AV210" s="12" t="s">
        <v>81</v>
      </c>
      <c r="AW210" s="12" t="s">
        <v>37</v>
      </c>
      <c r="AX210" s="12" t="s">
        <v>73</v>
      </c>
      <c r="AY210" s="218" t="s">
        <v>162</v>
      </c>
    </row>
    <row r="211" spans="2:51" s="11" customFormat="1" ht="13.5">
      <c r="B211" s="196"/>
      <c r="C211" s="197"/>
      <c r="D211" s="198" t="s">
        <v>169</v>
      </c>
      <c r="E211" s="199" t="s">
        <v>20</v>
      </c>
      <c r="F211" s="200" t="s">
        <v>293</v>
      </c>
      <c r="G211" s="197"/>
      <c r="H211" s="201" t="s">
        <v>20</v>
      </c>
      <c r="I211" s="202"/>
      <c r="J211" s="197"/>
      <c r="K211" s="197"/>
      <c r="L211" s="203"/>
      <c r="M211" s="204"/>
      <c r="N211" s="205"/>
      <c r="O211" s="205"/>
      <c r="P211" s="205"/>
      <c r="Q211" s="205"/>
      <c r="R211" s="205"/>
      <c r="S211" s="205"/>
      <c r="T211" s="206"/>
      <c r="AT211" s="207" t="s">
        <v>169</v>
      </c>
      <c r="AU211" s="207" t="s">
        <v>81</v>
      </c>
      <c r="AV211" s="11" t="s">
        <v>22</v>
      </c>
      <c r="AW211" s="11" t="s">
        <v>37</v>
      </c>
      <c r="AX211" s="11" t="s">
        <v>73</v>
      </c>
      <c r="AY211" s="207" t="s">
        <v>162</v>
      </c>
    </row>
    <row r="212" spans="2:51" s="12" customFormat="1" ht="13.5">
      <c r="B212" s="208"/>
      <c r="C212" s="209"/>
      <c r="D212" s="198" t="s">
        <v>169</v>
      </c>
      <c r="E212" s="210" t="s">
        <v>20</v>
      </c>
      <c r="F212" s="211" t="s">
        <v>294</v>
      </c>
      <c r="G212" s="209"/>
      <c r="H212" s="212">
        <v>23.506</v>
      </c>
      <c r="I212" s="213"/>
      <c r="J212" s="209"/>
      <c r="K212" s="209"/>
      <c r="L212" s="214"/>
      <c r="M212" s="215"/>
      <c r="N212" s="216"/>
      <c r="O212" s="216"/>
      <c r="P212" s="216"/>
      <c r="Q212" s="216"/>
      <c r="R212" s="216"/>
      <c r="S212" s="216"/>
      <c r="T212" s="217"/>
      <c r="AT212" s="218" t="s">
        <v>169</v>
      </c>
      <c r="AU212" s="218" t="s">
        <v>81</v>
      </c>
      <c r="AV212" s="12" t="s">
        <v>81</v>
      </c>
      <c r="AW212" s="12" t="s">
        <v>37</v>
      </c>
      <c r="AX212" s="12" t="s">
        <v>73</v>
      </c>
      <c r="AY212" s="218" t="s">
        <v>162</v>
      </c>
    </row>
    <row r="213" spans="2:51" s="12" customFormat="1" ht="13.5">
      <c r="B213" s="208"/>
      <c r="C213" s="209"/>
      <c r="D213" s="198" t="s">
        <v>169</v>
      </c>
      <c r="E213" s="210" t="s">
        <v>20</v>
      </c>
      <c r="F213" s="211" t="s">
        <v>295</v>
      </c>
      <c r="G213" s="209"/>
      <c r="H213" s="212">
        <v>-2.156</v>
      </c>
      <c r="I213" s="213"/>
      <c r="J213" s="209"/>
      <c r="K213" s="209"/>
      <c r="L213" s="214"/>
      <c r="M213" s="215"/>
      <c r="N213" s="216"/>
      <c r="O213" s="216"/>
      <c r="P213" s="216"/>
      <c r="Q213" s="216"/>
      <c r="R213" s="216"/>
      <c r="S213" s="216"/>
      <c r="T213" s="217"/>
      <c r="AT213" s="218" t="s">
        <v>169</v>
      </c>
      <c r="AU213" s="218" t="s">
        <v>81</v>
      </c>
      <c r="AV213" s="12" t="s">
        <v>81</v>
      </c>
      <c r="AW213" s="12" t="s">
        <v>37</v>
      </c>
      <c r="AX213" s="12" t="s">
        <v>73</v>
      </c>
      <c r="AY213" s="218" t="s">
        <v>162</v>
      </c>
    </row>
    <row r="214" spans="2:51" s="11" customFormat="1" ht="13.5">
      <c r="B214" s="196"/>
      <c r="C214" s="197"/>
      <c r="D214" s="198" t="s">
        <v>169</v>
      </c>
      <c r="E214" s="199" t="s">
        <v>20</v>
      </c>
      <c r="F214" s="200" t="s">
        <v>270</v>
      </c>
      <c r="G214" s="197"/>
      <c r="H214" s="201" t="s">
        <v>20</v>
      </c>
      <c r="I214" s="202"/>
      <c r="J214" s="197"/>
      <c r="K214" s="197"/>
      <c r="L214" s="203"/>
      <c r="M214" s="204"/>
      <c r="N214" s="205"/>
      <c r="O214" s="205"/>
      <c r="P214" s="205"/>
      <c r="Q214" s="205"/>
      <c r="R214" s="205"/>
      <c r="S214" s="205"/>
      <c r="T214" s="206"/>
      <c r="AT214" s="207" t="s">
        <v>169</v>
      </c>
      <c r="AU214" s="207" t="s">
        <v>81</v>
      </c>
      <c r="AV214" s="11" t="s">
        <v>22</v>
      </c>
      <c r="AW214" s="11" t="s">
        <v>37</v>
      </c>
      <c r="AX214" s="11" t="s">
        <v>73</v>
      </c>
      <c r="AY214" s="207" t="s">
        <v>162</v>
      </c>
    </row>
    <row r="215" spans="2:51" s="12" customFormat="1" ht="13.5">
      <c r="B215" s="208"/>
      <c r="C215" s="209"/>
      <c r="D215" s="198" t="s">
        <v>169</v>
      </c>
      <c r="E215" s="210" t="s">
        <v>20</v>
      </c>
      <c r="F215" s="211" t="s">
        <v>296</v>
      </c>
      <c r="G215" s="209"/>
      <c r="H215" s="212">
        <v>18.97</v>
      </c>
      <c r="I215" s="213"/>
      <c r="J215" s="209"/>
      <c r="K215" s="209"/>
      <c r="L215" s="214"/>
      <c r="M215" s="215"/>
      <c r="N215" s="216"/>
      <c r="O215" s="216"/>
      <c r="P215" s="216"/>
      <c r="Q215" s="216"/>
      <c r="R215" s="216"/>
      <c r="S215" s="216"/>
      <c r="T215" s="217"/>
      <c r="AT215" s="218" t="s">
        <v>169</v>
      </c>
      <c r="AU215" s="218" t="s">
        <v>81</v>
      </c>
      <c r="AV215" s="12" t="s">
        <v>81</v>
      </c>
      <c r="AW215" s="12" t="s">
        <v>37</v>
      </c>
      <c r="AX215" s="12" t="s">
        <v>73</v>
      </c>
      <c r="AY215" s="218" t="s">
        <v>162</v>
      </c>
    </row>
    <row r="216" spans="2:51" s="11" customFormat="1" ht="13.5">
      <c r="B216" s="196"/>
      <c r="C216" s="197"/>
      <c r="D216" s="198" t="s">
        <v>169</v>
      </c>
      <c r="E216" s="199" t="s">
        <v>20</v>
      </c>
      <c r="F216" s="200" t="s">
        <v>297</v>
      </c>
      <c r="G216" s="197"/>
      <c r="H216" s="201" t="s">
        <v>20</v>
      </c>
      <c r="I216" s="202"/>
      <c r="J216" s="197"/>
      <c r="K216" s="197"/>
      <c r="L216" s="203"/>
      <c r="M216" s="204"/>
      <c r="N216" s="205"/>
      <c r="O216" s="205"/>
      <c r="P216" s="205"/>
      <c r="Q216" s="205"/>
      <c r="R216" s="205"/>
      <c r="S216" s="205"/>
      <c r="T216" s="206"/>
      <c r="AT216" s="207" t="s">
        <v>169</v>
      </c>
      <c r="AU216" s="207" t="s">
        <v>81</v>
      </c>
      <c r="AV216" s="11" t="s">
        <v>22</v>
      </c>
      <c r="AW216" s="11" t="s">
        <v>37</v>
      </c>
      <c r="AX216" s="11" t="s">
        <v>73</v>
      </c>
      <c r="AY216" s="207" t="s">
        <v>162</v>
      </c>
    </row>
    <row r="217" spans="2:51" s="12" customFormat="1" ht="13.5">
      <c r="B217" s="208"/>
      <c r="C217" s="209"/>
      <c r="D217" s="198" t="s">
        <v>169</v>
      </c>
      <c r="E217" s="210" t="s">
        <v>20</v>
      </c>
      <c r="F217" s="211" t="s">
        <v>298</v>
      </c>
      <c r="G217" s="209"/>
      <c r="H217" s="212">
        <v>13.65</v>
      </c>
      <c r="I217" s="213"/>
      <c r="J217" s="209"/>
      <c r="K217" s="209"/>
      <c r="L217" s="214"/>
      <c r="M217" s="215"/>
      <c r="N217" s="216"/>
      <c r="O217" s="216"/>
      <c r="P217" s="216"/>
      <c r="Q217" s="216"/>
      <c r="R217" s="216"/>
      <c r="S217" s="216"/>
      <c r="T217" s="217"/>
      <c r="AT217" s="218" t="s">
        <v>169</v>
      </c>
      <c r="AU217" s="218" t="s">
        <v>81</v>
      </c>
      <c r="AV217" s="12" t="s">
        <v>81</v>
      </c>
      <c r="AW217" s="12" t="s">
        <v>37</v>
      </c>
      <c r="AX217" s="12" t="s">
        <v>73</v>
      </c>
      <c r="AY217" s="218" t="s">
        <v>162</v>
      </c>
    </row>
    <row r="218" spans="2:51" s="12" customFormat="1" ht="13.5">
      <c r="B218" s="208"/>
      <c r="C218" s="209"/>
      <c r="D218" s="198" t="s">
        <v>169</v>
      </c>
      <c r="E218" s="210" t="s">
        <v>20</v>
      </c>
      <c r="F218" s="211" t="s">
        <v>299</v>
      </c>
      <c r="G218" s="209"/>
      <c r="H218" s="212">
        <v>-0.423</v>
      </c>
      <c r="I218" s="213"/>
      <c r="J218" s="209"/>
      <c r="K218" s="209"/>
      <c r="L218" s="214"/>
      <c r="M218" s="215"/>
      <c r="N218" s="216"/>
      <c r="O218" s="216"/>
      <c r="P218" s="216"/>
      <c r="Q218" s="216"/>
      <c r="R218" s="216"/>
      <c r="S218" s="216"/>
      <c r="T218" s="217"/>
      <c r="AT218" s="218" t="s">
        <v>169</v>
      </c>
      <c r="AU218" s="218" t="s">
        <v>81</v>
      </c>
      <c r="AV218" s="12" t="s">
        <v>81</v>
      </c>
      <c r="AW218" s="12" t="s">
        <v>37</v>
      </c>
      <c r="AX218" s="12" t="s">
        <v>73</v>
      </c>
      <c r="AY218" s="218" t="s">
        <v>162</v>
      </c>
    </row>
    <row r="219" spans="2:51" s="12" customFormat="1" ht="13.5">
      <c r="B219" s="208"/>
      <c r="C219" s="209"/>
      <c r="D219" s="198" t="s">
        <v>169</v>
      </c>
      <c r="E219" s="210" t="s">
        <v>20</v>
      </c>
      <c r="F219" s="211" t="s">
        <v>300</v>
      </c>
      <c r="G219" s="209"/>
      <c r="H219" s="212">
        <v>10.6</v>
      </c>
      <c r="I219" s="213"/>
      <c r="J219" s="209"/>
      <c r="K219" s="209"/>
      <c r="L219" s="214"/>
      <c r="M219" s="215"/>
      <c r="N219" s="216"/>
      <c r="O219" s="216"/>
      <c r="P219" s="216"/>
      <c r="Q219" s="216"/>
      <c r="R219" s="216"/>
      <c r="S219" s="216"/>
      <c r="T219" s="217"/>
      <c r="AT219" s="218" t="s">
        <v>169</v>
      </c>
      <c r="AU219" s="218" t="s">
        <v>81</v>
      </c>
      <c r="AV219" s="12" t="s">
        <v>81</v>
      </c>
      <c r="AW219" s="12" t="s">
        <v>37</v>
      </c>
      <c r="AX219" s="12" t="s">
        <v>73</v>
      </c>
      <c r="AY219" s="218" t="s">
        <v>162</v>
      </c>
    </row>
    <row r="220" spans="2:51" s="13" customFormat="1" ht="13.5">
      <c r="B220" s="219"/>
      <c r="C220" s="220"/>
      <c r="D220" s="221" t="s">
        <v>169</v>
      </c>
      <c r="E220" s="222" t="s">
        <v>20</v>
      </c>
      <c r="F220" s="223" t="s">
        <v>174</v>
      </c>
      <c r="G220" s="220"/>
      <c r="H220" s="224">
        <v>74.011</v>
      </c>
      <c r="I220" s="225"/>
      <c r="J220" s="220"/>
      <c r="K220" s="220"/>
      <c r="L220" s="226"/>
      <c r="M220" s="227"/>
      <c r="N220" s="228"/>
      <c r="O220" s="228"/>
      <c r="P220" s="228"/>
      <c r="Q220" s="228"/>
      <c r="R220" s="228"/>
      <c r="S220" s="228"/>
      <c r="T220" s="229"/>
      <c r="AT220" s="230" t="s">
        <v>169</v>
      </c>
      <c r="AU220" s="230" t="s">
        <v>81</v>
      </c>
      <c r="AV220" s="13" t="s">
        <v>168</v>
      </c>
      <c r="AW220" s="13" t="s">
        <v>37</v>
      </c>
      <c r="AX220" s="13" t="s">
        <v>22</v>
      </c>
      <c r="AY220" s="230" t="s">
        <v>162</v>
      </c>
    </row>
    <row r="221" spans="2:65" s="1" customFormat="1" ht="22.5" customHeight="1">
      <c r="B221" s="36"/>
      <c r="C221" s="184" t="s">
        <v>301</v>
      </c>
      <c r="D221" s="184" t="s">
        <v>164</v>
      </c>
      <c r="E221" s="185" t="s">
        <v>302</v>
      </c>
      <c r="F221" s="186" t="s">
        <v>303</v>
      </c>
      <c r="G221" s="187" t="s">
        <v>218</v>
      </c>
      <c r="H221" s="188">
        <v>7.57</v>
      </c>
      <c r="I221" s="189"/>
      <c r="J221" s="190">
        <f>ROUND(I221*H221,2)</f>
        <v>0</v>
      </c>
      <c r="K221" s="186" t="s">
        <v>20</v>
      </c>
      <c r="L221" s="56"/>
      <c r="M221" s="191" t="s">
        <v>20</v>
      </c>
      <c r="N221" s="192" t="s">
        <v>44</v>
      </c>
      <c r="O221" s="37"/>
      <c r="P221" s="193">
        <f>O221*H221</f>
        <v>0</v>
      </c>
      <c r="Q221" s="193">
        <v>0</v>
      </c>
      <c r="R221" s="193">
        <f>Q221*H221</f>
        <v>0</v>
      </c>
      <c r="S221" s="193">
        <v>0</v>
      </c>
      <c r="T221" s="194">
        <f>S221*H221</f>
        <v>0</v>
      </c>
      <c r="AR221" s="19" t="s">
        <v>168</v>
      </c>
      <c r="AT221" s="19" t="s">
        <v>164</v>
      </c>
      <c r="AU221" s="19" t="s">
        <v>81</v>
      </c>
      <c r="AY221" s="19" t="s">
        <v>162</v>
      </c>
      <c r="BE221" s="195">
        <f>IF(N221="základní",J221,0)</f>
        <v>0</v>
      </c>
      <c r="BF221" s="195">
        <f>IF(N221="snížená",J221,0)</f>
        <v>0</v>
      </c>
      <c r="BG221" s="195">
        <f>IF(N221="zákl. přenesená",J221,0)</f>
        <v>0</v>
      </c>
      <c r="BH221" s="195">
        <f>IF(N221="sníž. přenesená",J221,0)</f>
        <v>0</v>
      </c>
      <c r="BI221" s="195">
        <f>IF(N221="nulová",J221,0)</f>
        <v>0</v>
      </c>
      <c r="BJ221" s="19" t="s">
        <v>22</v>
      </c>
      <c r="BK221" s="195">
        <f>ROUND(I221*H221,2)</f>
        <v>0</v>
      </c>
      <c r="BL221" s="19" t="s">
        <v>168</v>
      </c>
      <c r="BM221" s="19" t="s">
        <v>301</v>
      </c>
    </row>
    <row r="222" spans="2:51" s="11" customFormat="1" ht="13.5">
      <c r="B222" s="196"/>
      <c r="C222" s="197"/>
      <c r="D222" s="198" t="s">
        <v>169</v>
      </c>
      <c r="E222" s="199" t="s">
        <v>20</v>
      </c>
      <c r="F222" s="200" t="s">
        <v>304</v>
      </c>
      <c r="G222" s="197"/>
      <c r="H222" s="201" t="s">
        <v>20</v>
      </c>
      <c r="I222" s="202"/>
      <c r="J222" s="197"/>
      <c r="K222" s="197"/>
      <c r="L222" s="203"/>
      <c r="M222" s="204"/>
      <c r="N222" s="205"/>
      <c r="O222" s="205"/>
      <c r="P222" s="205"/>
      <c r="Q222" s="205"/>
      <c r="R222" s="205"/>
      <c r="S222" s="205"/>
      <c r="T222" s="206"/>
      <c r="AT222" s="207" t="s">
        <v>169</v>
      </c>
      <c r="AU222" s="207" t="s">
        <v>81</v>
      </c>
      <c r="AV222" s="11" t="s">
        <v>22</v>
      </c>
      <c r="AW222" s="11" t="s">
        <v>37</v>
      </c>
      <c r="AX222" s="11" t="s">
        <v>73</v>
      </c>
      <c r="AY222" s="207" t="s">
        <v>162</v>
      </c>
    </row>
    <row r="223" spans="2:51" s="12" customFormat="1" ht="13.5">
      <c r="B223" s="208"/>
      <c r="C223" s="209"/>
      <c r="D223" s="198" t="s">
        <v>169</v>
      </c>
      <c r="E223" s="210" t="s">
        <v>20</v>
      </c>
      <c r="F223" s="211" t="s">
        <v>305</v>
      </c>
      <c r="G223" s="209"/>
      <c r="H223" s="212">
        <v>4.917</v>
      </c>
      <c r="I223" s="213"/>
      <c r="J223" s="209"/>
      <c r="K223" s="209"/>
      <c r="L223" s="214"/>
      <c r="M223" s="215"/>
      <c r="N223" s="216"/>
      <c r="O223" s="216"/>
      <c r="P223" s="216"/>
      <c r="Q223" s="216"/>
      <c r="R223" s="216"/>
      <c r="S223" s="216"/>
      <c r="T223" s="217"/>
      <c r="AT223" s="218" t="s">
        <v>169</v>
      </c>
      <c r="AU223" s="218" t="s">
        <v>81</v>
      </c>
      <c r="AV223" s="12" t="s">
        <v>81</v>
      </c>
      <c r="AW223" s="12" t="s">
        <v>37</v>
      </c>
      <c r="AX223" s="12" t="s">
        <v>73</v>
      </c>
      <c r="AY223" s="218" t="s">
        <v>162</v>
      </c>
    </row>
    <row r="224" spans="2:51" s="11" customFormat="1" ht="13.5">
      <c r="B224" s="196"/>
      <c r="C224" s="197"/>
      <c r="D224" s="198" t="s">
        <v>169</v>
      </c>
      <c r="E224" s="199" t="s">
        <v>20</v>
      </c>
      <c r="F224" s="200" t="s">
        <v>306</v>
      </c>
      <c r="G224" s="197"/>
      <c r="H224" s="201" t="s">
        <v>20</v>
      </c>
      <c r="I224" s="202"/>
      <c r="J224" s="197"/>
      <c r="K224" s="197"/>
      <c r="L224" s="203"/>
      <c r="M224" s="204"/>
      <c r="N224" s="205"/>
      <c r="O224" s="205"/>
      <c r="P224" s="205"/>
      <c r="Q224" s="205"/>
      <c r="R224" s="205"/>
      <c r="S224" s="205"/>
      <c r="T224" s="206"/>
      <c r="AT224" s="207" t="s">
        <v>169</v>
      </c>
      <c r="AU224" s="207" t="s">
        <v>81</v>
      </c>
      <c r="AV224" s="11" t="s">
        <v>22</v>
      </c>
      <c r="AW224" s="11" t="s">
        <v>37</v>
      </c>
      <c r="AX224" s="11" t="s">
        <v>73</v>
      </c>
      <c r="AY224" s="207" t="s">
        <v>162</v>
      </c>
    </row>
    <row r="225" spans="2:51" s="12" customFormat="1" ht="13.5">
      <c r="B225" s="208"/>
      <c r="C225" s="209"/>
      <c r="D225" s="198" t="s">
        <v>169</v>
      </c>
      <c r="E225" s="210" t="s">
        <v>20</v>
      </c>
      <c r="F225" s="211" t="s">
        <v>307</v>
      </c>
      <c r="G225" s="209"/>
      <c r="H225" s="212">
        <v>3.325</v>
      </c>
      <c r="I225" s="213"/>
      <c r="J225" s="209"/>
      <c r="K225" s="209"/>
      <c r="L225" s="214"/>
      <c r="M225" s="215"/>
      <c r="N225" s="216"/>
      <c r="O225" s="216"/>
      <c r="P225" s="216"/>
      <c r="Q225" s="216"/>
      <c r="R225" s="216"/>
      <c r="S225" s="216"/>
      <c r="T225" s="217"/>
      <c r="AT225" s="218" t="s">
        <v>169</v>
      </c>
      <c r="AU225" s="218" t="s">
        <v>81</v>
      </c>
      <c r="AV225" s="12" t="s">
        <v>81</v>
      </c>
      <c r="AW225" s="12" t="s">
        <v>37</v>
      </c>
      <c r="AX225" s="12" t="s">
        <v>73</v>
      </c>
      <c r="AY225" s="218" t="s">
        <v>162</v>
      </c>
    </row>
    <row r="226" spans="2:51" s="12" customFormat="1" ht="13.5">
      <c r="B226" s="208"/>
      <c r="C226" s="209"/>
      <c r="D226" s="198" t="s">
        <v>169</v>
      </c>
      <c r="E226" s="210" t="s">
        <v>20</v>
      </c>
      <c r="F226" s="211" t="s">
        <v>308</v>
      </c>
      <c r="G226" s="209"/>
      <c r="H226" s="212">
        <v>-0.672</v>
      </c>
      <c r="I226" s="213"/>
      <c r="J226" s="209"/>
      <c r="K226" s="209"/>
      <c r="L226" s="214"/>
      <c r="M226" s="215"/>
      <c r="N226" s="216"/>
      <c r="O226" s="216"/>
      <c r="P226" s="216"/>
      <c r="Q226" s="216"/>
      <c r="R226" s="216"/>
      <c r="S226" s="216"/>
      <c r="T226" s="217"/>
      <c r="AT226" s="218" t="s">
        <v>169</v>
      </c>
      <c r="AU226" s="218" t="s">
        <v>81</v>
      </c>
      <c r="AV226" s="12" t="s">
        <v>81</v>
      </c>
      <c r="AW226" s="12" t="s">
        <v>37</v>
      </c>
      <c r="AX226" s="12" t="s">
        <v>73</v>
      </c>
      <c r="AY226" s="218" t="s">
        <v>162</v>
      </c>
    </row>
    <row r="227" spans="2:51" s="13" customFormat="1" ht="13.5">
      <c r="B227" s="219"/>
      <c r="C227" s="220"/>
      <c r="D227" s="221" t="s">
        <v>169</v>
      </c>
      <c r="E227" s="222" t="s">
        <v>20</v>
      </c>
      <c r="F227" s="223" t="s">
        <v>174</v>
      </c>
      <c r="G227" s="220"/>
      <c r="H227" s="224">
        <v>7.57</v>
      </c>
      <c r="I227" s="225"/>
      <c r="J227" s="220"/>
      <c r="K227" s="220"/>
      <c r="L227" s="226"/>
      <c r="M227" s="227"/>
      <c r="N227" s="228"/>
      <c r="O227" s="228"/>
      <c r="P227" s="228"/>
      <c r="Q227" s="228"/>
      <c r="R227" s="228"/>
      <c r="S227" s="228"/>
      <c r="T227" s="229"/>
      <c r="AT227" s="230" t="s">
        <v>169</v>
      </c>
      <c r="AU227" s="230" t="s">
        <v>81</v>
      </c>
      <c r="AV227" s="13" t="s">
        <v>168</v>
      </c>
      <c r="AW227" s="13" t="s">
        <v>37</v>
      </c>
      <c r="AX227" s="13" t="s">
        <v>22</v>
      </c>
      <c r="AY227" s="230" t="s">
        <v>162</v>
      </c>
    </row>
    <row r="228" spans="2:65" s="1" customFormat="1" ht="22.5" customHeight="1">
      <c r="B228" s="36"/>
      <c r="C228" s="184" t="s">
        <v>309</v>
      </c>
      <c r="D228" s="184" t="s">
        <v>164</v>
      </c>
      <c r="E228" s="185" t="s">
        <v>310</v>
      </c>
      <c r="F228" s="186" t="s">
        <v>311</v>
      </c>
      <c r="G228" s="187" t="s">
        <v>312</v>
      </c>
      <c r="H228" s="188">
        <v>1</v>
      </c>
      <c r="I228" s="189"/>
      <c r="J228" s="190">
        <f>ROUND(I228*H228,2)</f>
        <v>0</v>
      </c>
      <c r="K228" s="186" t="s">
        <v>20</v>
      </c>
      <c r="L228" s="56"/>
      <c r="M228" s="191" t="s">
        <v>20</v>
      </c>
      <c r="N228" s="192" t="s">
        <v>44</v>
      </c>
      <c r="O228" s="37"/>
      <c r="P228" s="193">
        <f>O228*H228</f>
        <v>0</v>
      </c>
      <c r="Q228" s="193">
        <v>0</v>
      </c>
      <c r="R228" s="193">
        <f>Q228*H228</f>
        <v>0</v>
      </c>
      <c r="S228" s="193">
        <v>0</v>
      </c>
      <c r="T228" s="194">
        <f>S228*H228</f>
        <v>0</v>
      </c>
      <c r="AR228" s="19" t="s">
        <v>168</v>
      </c>
      <c r="AT228" s="19" t="s">
        <v>164</v>
      </c>
      <c r="AU228" s="19" t="s">
        <v>81</v>
      </c>
      <c r="AY228" s="19" t="s">
        <v>162</v>
      </c>
      <c r="BE228" s="195">
        <f>IF(N228="základní",J228,0)</f>
        <v>0</v>
      </c>
      <c r="BF228" s="195">
        <f>IF(N228="snížená",J228,0)</f>
        <v>0</v>
      </c>
      <c r="BG228" s="195">
        <f>IF(N228="zákl. přenesená",J228,0)</f>
        <v>0</v>
      </c>
      <c r="BH228" s="195">
        <f>IF(N228="sníž. přenesená",J228,0)</f>
        <v>0</v>
      </c>
      <c r="BI228" s="195">
        <f>IF(N228="nulová",J228,0)</f>
        <v>0</v>
      </c>
      <c r="BJ228" s="19" t="s">
        <v>22</v>
      </c>
      <c r="BK228" s="195">
        <f>ROUND(I228*H228,2)</f>
        <v>0</v>
      </c>
      <c r="BL228" s="19" t="s">
        <v>168</v>
      </c>
      <c r="BM228" s="19" t="s">
        <v>309</v>
      </c>
    </row>
    <row r="229" spans="2:51" s="11" customFormat="1" ht="13.5">
      <c r="B229" s="196"/>
      <c r="C229" s="197"/>
      <c r="D229" s="198" t="s">
        <v>169</v>
      </c>
      <c r="E229" s="199" t="s">
        <v>20</v>
      </c>
      <c r="F229" s="200" t="s">
        <v>313</v>
      </c>
      <c r="G229" s="197"/>
      <c r="H229" s="201" t="s">
        <v>20</v>
      </c>
      <c r="I229" s="202"/>
      <c r="J229" s="197"/>
      <c r="K229" s="197"/>
      <c r="L229" s="203"/>
      <c r="M229" s="204"/>
      <c r="N229" s="205"/>
      <c r="O229" s="205"/>
      <c r="P229" s="205"/>
      <c r="Q229" s="205"/>
      <c r="R229" s="205"/>
      <c r="S229" s="205"/>
      <c r="T229" s="206"/>
      <c r="AT229" s="207" t="s">
        <v>169</v>
      </c>
      <c r="AU229" s="207" t="s">
        <v>81</v>
      </c>
      <c r="AV229" s="11" t="s">
        <v>22</v>
      </c>
      <c r="AW229" s="11" t="s">
        <v>37</v>
      </c>
      <c r="AX229" s="11" t="s">
        <v>73</v>
      </c>
      <c r="AY229" s="207" t="s">
        <v>162</v>
      </c>
    </row>
    <row r="230" spans="2:51" s="12" customFormat="1" ht="13.5">
      <c r="B230" s="208"/>
      <c r="C230" s="209"/>
      <c r="D230" s="198" t="s">
        <v>169</v>
      </c>
      <c r="E230" s="210" t="s">
        <v>20</v>
      </c>
      <c r="F230" s="211" t="s">
        <v>22</v>
      </c>
      <c r="G230" s="209"/>
      <c r="H230" s="212">
        <v>1</v>
      </c>
      <c r="I230" s="213"/>
      <c r="J230" s="209"/>
      <c r="K230" s="209"/>
      <c r="L230" s="214"/>
      <c r="M230" s="215"/>
      <c r="N230" s="216"/>
      <c r="O230" s="216"/>
      <c r="P230" s="216"/>
      <c r="Q230" s="216"/>
      <c r="R230" s="216"/>
      <c r="S230" s="216"/>
      <c r="T230" s="217"/>
      <c r="AT230" s="218" t="s">
        <v>169</v>
      </c>
      <c r="AU230" s="218" t="s">
        <v>81</v>
      </c>
      <c r="AV230" s="12" t="s">
        <v>81</v>
      </c>
      <c r="AW230" s="12" t="s">
        <v>37</v>
      </c>
      <c r="AX230" s="12" t="s">
        <v>73</v>
      </c>
      <c r="AY230" s="218" t="s">
        <v>162</v>
      </c>
    </row>
    <row r="231" spans="2:51" s="13" customFormat="1" ht="13.5">
      <c r="B231" s="219"/>
      <c r="C231" s="220"/>
      <c r="D231" s="221" t="s">
        <v>169</v>
      </c>
      <c r="E231" s="222" t="s">
        <v>20</v>
      </c>
      <c r="F231" s="223" t="s">
        <v>174</v>
      </c>
      <c r="G231" s="220"/>
      <c r="H231" s="224">
        <v>1</v>
      </c>
      <c r="I231" s="225"/>
      <c r="J231" s="220"/>
      <c r="K231" s="220"/>
      <c r="L231" s="226"/>
      <c r="M231" s="227"/>
      <c r="N231" s="228"/>
      <c r="O231" s="228"/>
      <c r="P231" s="228"/>
      <c r="Q231" s="228"/>
      <c r="R231" s="228"/>
      <c r="S231" s="228"/>
      <c r="T231" s="229"/>
      <c r="AT231" s="230" t="s">
        <v>169</v>
      </c>
      <c r="AU231" s="230" t="s">
        <v>81</v>
      </c>
      <c r="AV231" s="13" t="s">
        <v>168</v>
      </c>
      <c r="AW231" s="13" t="s">
        <v>37</v>
      </c>
      <c r="AX231" s="13" t="s">
        <v>22</v>
      </c>
      <c r="AY231" s="230" t="s">
        <v>162</v>
      </c>
    </row>
    <row r="232" spans="2:65" s="1" customFormat="1" ht="22.5" customHeight="1">
      <c r="B232" s="36"/>
      <c r="C232" s="184" t="s">
        <v>196</v>
      </c>
      <c r="D232" s="184" t="s">
        <v>164</v>
      </c>
      <c r="E232" s="185" t="s">
        <v>314</v>
      </c>
      <c r="F232" s="186" t="s">
        <v>315</v>
      </c>
      <c r="G232" s="187" t="s">
        <v>312</v>
      </c>
      <c r="H232" s="188">
        <v>1</v>
      </c>
      <c r="I232" s="189"/>
      <c r="J232" s="190">
        <f>ROUND(I232*H232,2)</f>
        <v>0</v>
      </c>
      <c r="K232" s="186" t="s">
        <v>20</v>
      </c>
      <c r="L232" s="56"/>
      <c r="M232" s="191" t="s">
        <v>20</v>
      </c>
      <c r="N232" s="192" t="s">
        <v>44</v>
      </c>
      <c r="O232" s="37"/>
      <c r="P232" s="193">
        <f>O232*H232</f>
        <v>0</v>
      </c>
      <c r="Q232" s="193">
        <v>0</v>
      </c>
      <c r="R232" s="193">
        <f>Q232*H232</f>
        <v>0</v>
      </c>
      <c r="S232" s="193">
        <v>0</v>
      </c>
      <c r="T232" s="194">
        <f>S232*H232</f>
        <v>0</v>
      </c>
      <c r="AR232" s="19" t="s">
        <v>168</v>
      </c>
      <c r="AT232" s="19" t="s">
        <v>164</v>
      </c>
      <c r="AU232" s="19" t="s">
        <v>81</v>
      </c>
      <c r="AY232" s="19" t="s">
        <v>162</v>
      </c>
      <c r="BE232" s="195">
        <f>IF(N232="základní",J232,0)</f>
        <v>0</v>
      </c>
      <c r="BF232" s="195">
        <f>IF(N232="snížená",J232,0)</f>
        <v>0</v>
      </c>
      <c r="BG232" s="195">
        <f>IF(N232="zákl. přenesená",J232,0)</f>
        <v>0</v>
      </c>
      <c r="BH232" s="195">
        <f>IF(N232="sníž. přenesená",J232,0)</f>
        <v>0</v>
      </c>
      <c r="BI232" s="195">
        <f>IF(N232="nulová",J232,0)</f>
        <v>0</v>
      </c>
      <c r="BJ232" s="19" t="s">
        <v>22</v>
      </c>
      <c r="BK232" s="195">
        <f>ROUND(I232*H232,2)</f>
        <v>0</v>
      </c>
      <c r="BL232" s="19" t="s">
        <v>168</v>
      </c>
      <c r="BM232" s="19" t="s">
        <v>196</v>
      </c>
    </row>
    <row r="233" spans="2:51" s="11" customFormat="1" ht="13.5">
      <c r="B233" s="196"/>
      <c r="C233" s="197"/>
      <c r="D233" s="198" t="s">
        <v>169</v>
      </c>
      <c r="E233" s="199" t="s">
        <v>20</v>
      </c>
      <c r="F233" s="200" t="s">
        <v>316</v>
      </c>
      <c r="G233" s="197"/>
      <c r="H233" s="201" t="s">
        <v>20</v>
      </c>
      <c r="I233" s="202"/>
      <c r="J233" s="197"/>
      <c r="K233" s="197"/>
      <c r="L233" s="203"/>
      <c r="M233" s="204"/>
      <c r="N233" s="205"/>
      <c r="O233" s="205"/>
      <c r="P233" s="205"/>
      <c r="Q233" s="205"/>
      <c r="R233" s="205"/>
      <c r="S233" s="205"/>
      <c r="T233" s="206"/>
      <c r="AT233" s="207" t="s">
        <v>169</v>
      </c>
      <c r="AU233" s="207" t="s">
        <v>81</v>
      </c>
      <c r="AV233" s="11" t="s">
        <v>22</v>
      </c>
      <c r="AW233" s="11" t="s">
        <v>37</v>
      </c>
      <c r="AX233" s="11" t="s">
        <v>73</v>
      </c>
      <c r="AY233" s="207" t="s">
        <v>162</v>
      </c>
    </row>
    <row r="234" spans="2:51" s="12" customFormat="1" ht="13.5">
      <c r="B234" s="208"/>
      <c r="C234" s="209"/>
      <c r="D234" s="198" t="s">
        <v>169</v>
      </c>
      <c r="E234" s="210" t="s">
        <v>20</v>
      </c>
      <c r="F234" s="211" t="s">
        <v>22</v>
      </c>
      <c r="G234" s="209"/>
      <c r="H234" s="212">
        <v>1</v>
      </c>
      <c r="I234" s="213"/>
      <c r="J234" s="209"/>
      <c r="K234" s="209"/>
      <c r="L234" s="214"/>
      <c r="M234" s="215"/>
      <c r="N234" s="216"/>
      <c r="O234" s="216"/>
      <c r="P234" s="216"/>
      <c r="Q234" s="216"/>
      <c r="R234" s="216"/>
      <c r="S234" s="216"/>
      <c r="T234" s="217"/>
      <c r="AT234" s="218" t="s">
        <v>169</v>
      </c>
      <c r="AU234" s="218" t="s">
        <v>81</v>
      </c>
      <c r="AV234" s="12" t="s">
        <v>81</v>
      </c>
      <c r="AW234" s="12" t="s">
        <v>37</v>
      </c>
      <c r="AX234" s="12" t="s">
        <v>73</v>
      </c>
      <c r="AY234" s="218" t="s">
        <v>162</v>
      </c>
    </row>
    <row r="235" spans="2:51" s="13" customFormat="1" ht="13.5">
      <c r="B235" s="219"/>
      <c r="C235" s="220"/>
      <c r="D235" s="221" t="s">
        <v>169</v>
      </c>
      <c r="E235" s="222" t="s">
        <v>20</v>
      </c>
      <c r="F235" s="223" t="s">
        <v>174</v>
      </c>
      <c r="G235" s="220"/>
      <c r="H235" s="224">
        <v>1</v>
      </c>
      <c r="I235" s="225"/>
      <c r="J235" s="220"/>
      <c r="K235" s="220"/>
      <c r="L235" s="226"/>
      <c r="M235" s="227"/>
      <c r="N235" s="228"/>
      <c r="O235" s="228"/>
      <c r="P235" s="228"/>
      <c r="Q235" s="228"/>
      <c r="R235" s="228"/>
      <c r="S235" s="228"/>
      <c r="T235" s="229"/>
      <c r="AT235" s="230" t="s">
        <v>169</v>
      </c>
      <c r="AU235" s="230" t="s">
        <v>81</v>
      </c>
      <c r="AV235" s="13" t="s">
        <v>168</v>
      </c>
      <c r="AW235" s="13" t="s">
        <v>37</v>
      </c>
      <c r="AX235" s="13" t="s">
        <v>22</v>
      </c>
      <c r="AY235" s="230" t="s">
        <v>162</v>
      </c>
    </row>
    <row r="236" spans="2:65" s="1" customFormat="1" ht="22.5" customHeight="1">
      <c r="B236" s="36"/>
      <c r="C236" s="184" t="s">
        <v>317</v>
      </c>
      <c r="D236" s="184" t="s">
        <v>164</v>
      </c>
      <c r="E236" s="185" t="s">
        <v>318</v>
      </c>
      <c r="F236" s="186" t="s">
        <v>319</v>
      </c>
      <c r="G236" s="187" t="s">
        <v>312</v>
      </c>
      <c r="H236" s="188">
        <v>1</v>
      </c>
      <c r="I236" s="189"/>
      <c r="J236" s="190">
        <f>ROUND(I236*H236,2)</f>
        <v>0</v>
      </c>
      <c r="K236" s="186" t="s">
        <v>20</v>
      </c>
      <c r="L236" s="56"/>
      <c r="M236" s="191" t="s">
        <v>20</v>
      </c>
      <c r="N236" s="192" t="s">
        <v>44</v>
      </c>
      <c r="O236" s="37"/>
      <c r="P236" s="193">
        <f>O236*H236</f>
        <v>0</v>
      </c>
      <c r="Q236" s="193">
        <v>0</v>
      </c>
      <c r="R236" s="193">
        <f>Q236*H236</f>
        <v>0</v>
      </c>
      <c r="S236" s="193">
        <v>0</v>
      </c>
      <c r="T236" s="194">
        <f>S236*H236</f>
        <v>0</v>
      </c>
      <c r="AR236" s="19" t="s">
        <v>168</v>
      </c>
      <c r="AT236" s="19" t="s">
        <v>164</v>
      </c>
      <c r="AU236" s="19" t="s">
        <v>81</v>
      </c>
      <c r="AY236" s="19" t="s">
        <v>162</v>
      </c>
      <c r="BE236" s="195">
        <f>IF(N236="základní",J236,0)</f>
        <v>0</v>
      </c>
      <c r="BF236" s="195">
        <f>IF(N236="snížená",J236,0)</f>
        <v>0</v>
      </c>
      <c r="BG236" s="195">
        <f>IF(N236="zákl. přenesená",J236,0)</f>
        <v>0</v>
      </c>
      <c r="BH236" s="195">
        <f>IF(N236="sníž. přenesená",J236,0)</f>
        <v>0</v>
      </c>
      <c r="BI236" s="195">
        <f>IF(N236="nulová",J236,0)</f>
        <v>0</v>
      </c>
      <c r="BJ236" s="19" t="s">
        <v>22</v>
      </c>
      <c r="BK236" s="195">
        <f>ROUND(I236*H236,2)</f>
        <v>0</v>
      </c>
      <c r="BL236" s="19" t="s">
        <v>168</v>
      </c>
      <c r="BM236" s="19" t="s">
        <v>317</v>
      </c>
    </row>
    <row r="237" spans="2:51" s="11" customFormat="1" ht="13.5">
      <c r="B237" s="196"/>
      <c r="C237" s="197"/>
      <c r="D237" s="198" t="s">
        <v>169</v>
      </c>
      <c r="E237" s="199" t="s">
        <v>20</v>
      </c>
      <c r="F237" s="200" t="s">
        <v>320</v>
      </c>
      <c r="G237" s="197"/>
      <c r="H237" s="201" t="s">
        <v>20</v>
      </c>
      <c r="I237" s="202"/>
      <c r="J237" s="197"/>
      <c r="K237" s="197"/>
      <c r="L237" s="203"/>
      <c r="M237" s="204"/>
      <c r="N237" s="205"/>
      <c r="O237" s="205"/>
      <c r="P237" s="205"/>
      <c r="Q237" s="205"/>
      <c r="R237" s="205"/>
      <c r="S237" s="205"/>
      <c r="T237" s="206"/>
      <c r="AT237" s="207" t="s">
        <v>169</v>
      </c>
      <c r="AU237" s="207" t="s">
        <v>81</v>
      </c>
      <c r="AV237" s="11" t="s">
        <v>22</v>
      </c>
      <c r="AW237" s="11" t="s">
        <v>37</v>
      </c>
      <c r="AX237" s="11" t="s">
        <v>73</v>
      </c>
      <c r="AY237" s="207" t="s">
        <v>162</v>
      </c>
    </row>
    <row r="238" spans="2:51" s="12" customFormat="1" ht="13.5">
      <c r="B238" s="208"/>
      <c r="C238" s="209"/>
      <c r="D238" s="198" t="s">
        <v>169</v>
      </c>
      <c r="E238" s="210" t="s">
        <v>20</v>
      </c>
      <c r="F238" s="211" t="s">
        <v>22</v>
      </c>
      <c r="G238" s="209"/>
      <c r="H238" s="212">
        <v>1</v>
      </c>
      <c r="I238" s="213"/>
      <c r="J238" s="209"/>
      <c r="K238" s="209"/>
      <c r="L238" s="214"/>
      <c r="M238" s="215"/>
      <c r="N238" s="216"/>
      <c r="O238" s="216"/>
      <c r="P238" s="216"/>
      <c r="Q238" s="216"/>
      <c r="R238" s="216"/>
      <c r="S238" s="216"/>
      <c r="T238" s="217"/>
      <c r="AT238" s="218" t="s">
        <v>169</v>
      </c>
      <c r="AU238" s="218" t="s">
        <v>81</v>
      </c>
      <c r="AV238" s="12" t="s">
        <v>81</v>
      </c>
      <c r="AW238" s="12" t="s">
        <v>37</v>
      </c>
      <c r="AX238" s="12" t="s">
        <v>73</v>
      </c>
      <c r="AY238" s="218" t="s">
        <v>162</v>
      </c>
    </row>
    <row r="239" spans="2:51" s="13" customFormat="1" ht="13.5">
      <c r="B239" s="219"/>
      <c r="C239" s="220"/>
      <c r="D239" s="221" t="s">
        <v>169</v>
      </c>
      <c r="E239" s="222" t="s">
        <v>20</v>
      </c>
      <c r="F239" s="223" t="s">
        <v>174</v>
      </c>
      <c r="G239" s="220"/>
      <c r="H239" s="224">
        <v>1</v>
      </c>
      <c r="I239" s="225"/>
      <c r="J239" s="220"/>
      <c r="K239" s="220"/>
      <c r="L239" s="226"/>
      <c r="M239" s="227"/>
      <c r="N239" s="228"/>
      <c r="O239" s="228"/>
      <c r="P239" s="228"/>
      <c r="Q239" s="228"/>
      <c r="R239" s="228"/>
      <c r="S239" s="228"/>
      <c r="T239" s="229"/>
      <c r="AT239" s="230" t="s">
        <v>169</v>
      </c>
      <c r="AU239" s="230" t="s">
        <v>81</v>
      </c>
      <c r="AV239" s="13" t="s">
        <v>168</v>
      </c>
      <c r="AW239" s="13" t="s">
        <v>37</v>
      </c>
      <c r="AX239" s="13" t="s">
        <v>22</v>
      </c>
      <c r="AY239" s="230" t="s">
        <v>162</v>
      </c>
    </row>
    <row r="240" spans="2:65" s="1" customFormat="1" ht="22.5" customHeight="1">
      <c r="B240" s="36"/>
      <c r="C240" s="184" t="s">
        <v>243</v>
      </c>
      <c r="D240" s="184" t="s">
        <v>164</v>
      </c>
      <c r="E240" s="185" t="s">
        <v>321</v>
      </c>
      <c r="F240" s="186" t="s">
        <v>322</v>
      </c>
      <c r="G240" s="187" t="s">
        <v>312</v>
      </c>
      <c r="H240" s="188">
        <v>12</v>
      </c>
      <c r="I240" s="189"/>
      <c r="J240" s="190">
        <f>ROUND(I240*H240,2)</f>
        <v>0</v>
      </c>
      <c r="K240" s="186" t="s">
        <v>20</v>
      </c>
      <c r="L240" s="56"/>
      <c r="M240" s="191" t="s">
        <v>20</v>
      </c>
      <c r="N240" s="192" t="s">
        <v>44</v>
      </c>
      <c r="O240" s="37"/>
      <c r="P240" s="193">
        <f>O240*H240</f>
        <v>0</v>
      </c>
      <c r="Q240" s="193">
        <v>0</v>
      </c>
      <c r="R240" s="193">
        <f>Q240*H240</f>
        <v>0</v>
      </c>
      <c r="S240" s="193">
        <v>0</v>
      </c>
      <c r="T240" s="194">
        <f>S240*H240</f>
        <v>0</v>
      </c>
      <c r="AR240" s="19" t="s">
        <v>168</v>
      </c>
      <c r="AT240" s="19" t="s">
        <v>164</v>
      </c>
      <c r="AU240" s="19" t="s">
        <v>81</v>
      </c>
      <c r="AY240" s="19" t="s">
        <v>162</v>
      </c>
      <c r="BE240" s="195">
        <f>IF(N240="základní",J240,0)</f>
        <v>0</v>
      </c>
      <c r="BF240" s="195">
        <f>IF(N240="snížená",J240,0)</f>
        <v>0</v>
      </c>
      <c r="BG240" s="195">
        <f>IF(N240="zákl. přenesená",J240,0)</f>
        <v>0</v>
      </c>
      <c r="BH240" s="195">
        <f>IF(N240="sníž. přenesená",J240,0)</f>
        <v>0</v>
      </c>
      <c r="BI240" s="195">
        <f>IF(N240="nulová",J240,0)</f>
        <v>0</v>
      </c>
      <c r="BJ240" s="19" t="s">
        <v>22</v>
      </c>
      <c r="BK240" s="195">
        <f>ROUND(I240*H240,2)</f>
        <v>0</v>
      </c>
      <c r="BL240" s="19" t="s">
        <v>168</v>
      </c>
      <c r="BM240" s="19" t="s">
        <v>243</v>
      </c>
    </row>
    <row r="241" spans="2:51" s="11" customFormat="1" ht="13.5">
      <c r="B241" s="196"/>
      <c r="C241" s="197"/>
      <c r="D241" s="198" t="s">
        <v>169</v>
      </c>
      <c r="E241" s="199" t="s">
        <v>20</v>
      </c>
      <c r="F241" s="200" t="s">
        <v>323</v>
      </c>
      <c r="G241" s="197"/>
      <c r="H241" s="201" t="s">
        <v>20</v>
      </c>
      <c r="I241" s="202"/>
      <c r="J241" s="197"/>
      <c r="K241" s="197"/>
      <c r="L241" s="203"/>
      <c r="M241" s="204"/>
      <c r="N241" s="205"/>
      <c r="O241" s="205"/>
      <c r="P241" s="205"/>
      <c r="Q241" s="205"/>
      <c r="R241" s="205"/>
      <c r="S241" s="205"/>
      <c r="T241" s="206"/>
      <c r="AT241" s="207" t="s">
        <v>169</v>
      </c>
      <c r="AU241" s="207" t="s">
        <v>81</v>
      </c>
      <c r="AV241" s="11" t="s">
        <v>22</v>
      </c>
      <c r="AW241" s="11" t="s">
        <v>37</v>
      </c>
      <c r="AX241" s="11" t="s">
        <v>73</v>
      </c>
      <c r="AY241" s="207" t="s">
        <v>162</v>
      </c>
    </row>
    <row r="242" spans="2:51" s="12" customFormat="1" ht="13.5">
      <c r="B242" s="208"/>
      <c r="C242" s="209"/>
      <c r="D242" s="198" t="s">
        <v>169</v>
      </c>
      <c r="E242" s="210" t="s">
        <v>20</v>
      </c>
      <c r="F242" s="211" t="s">
        <v>221</v>
      </c>
      <c r="G242" s="209"/>
      <c r="H242" s="212">
        <v>12</v>
      </c>
      <c r="I242" s="213"/>
      <c r="J242" s="209"/>
      <c r="K242" s="209"/>
      <c r="L242" s="214"/>
      <c r="M242" s="215"/>
      <c r="N242" s="216"/>
      <c r="O242" s="216"/>
      <c r="P242" s="216"/>
      <c r="Q242" s="216"/>
      <c r="R242" s="216"/>
      <c r="S242" s="216"/>
      <c r="T242" s="217"/>
      <c r="AT242" s="218" t="s">
        <v>169</v>
      </c>
      <c r="AU242" s="218" t="s">
        <v>81</v>
      </c>
      <c r="AV242" s="12" t="s">
        <v>81</v>
      </c>
      <c r="AW242" s="12" t="s">
        <v>37</v>
      </c>
      <c r="AX242" s="12" t="s">
        <v>73</v>
      </c>
      <c r="AY242" s="218" t="s">
        <v>162</v>
      </c>
    </row>
    <row r="243" spans="2:51" s="13" customFormat="1" ht="13.5">
      <c r="B243" s="219"/>
      <c r="C243" s="220"/>
      <c r="D243" s="221" t="s">
        <v>169</v>
      </c>
      <c r="E243" s="222" t="s">
        <v>20</v>
      </c>
      <c r="F243" s="223" t="s">
        <v>174</v>
      </c>
      <c r="G243" s="220"/>
      <c r="H243" s="224">
        <v>12</v>
      </c>
      <c r="I243" s="225"/>
      <c r="J243" s="220"/>
      <c r="K243" s="220"/>
      <c r="L243" s="226"/>
      <c r="M243" s="227"/>
      <c r="N243" s="228"/>
      <c r="O243" s="228"/>
      <c r="P243" s="228"/>
      <c r="Q243" s="228"/>
      <c r="R243" s="228"/>
      <c r="S243" s="228"/>
      <c r="T243" s="229"/>
      <c r="AT243" s="230" t="s">
        <v>169</v>
      </c>
      <c r="AU243" s="230" t="s">
        <v>81</v>
      </c>
      <c r="AV243" s="13" t="s">
        <v>168</v>
      </c>
      <c r="AW243" s="13" t="s">
        <v>37</v>
      </c>
      <c r="AX243" s="13" t="s">
        <v>22</v>
      </c>
      <c r="AY243" s="230" t="s">
        <v>162</v>
      </c>
    </row>
    <row r="244" spans="2:65" s="1" customFormat="1" ht="22.5" customHeight="1">
      <c r="B244" s="36"/>
      <c r="C244" s="184" t="s">
        <v>324</v>
      </c>
      <c r="D244" s="184" t="s">
        <v>164</v>
      </c>
      <c r="E244" s="185" t="s">
        <v>325</v>
      </c>
      <c r="F244" s="186" t="s">
        <v>326</v>
      </c>
      <c r="G244" s="187" t="s">
        <v>312</v>
      </c>
      <c r="H244" s="188">
        <v>2</v>
      </c>
      <c r="I244" s="189"/>
      <c r="J244" s="190">
        <f>ROUND(I244*H244,2)</f>
        <v>0</v>
      </c>
      <c r="K244" s="186" t="s">
        <v>20</v>
      </c>
      <c r="L244" s="56"/>
      <c r="M244" s="191" t="s">
        <v>20</v>
      </c>
      <c r="N244" s="192" t="s">
        <v>44</v>
      </c>
      <c r="O244" s="37"/>
      <c r="P244" s="193">
        <f>O244*H244</f>
        <v>0</v>
      </c>
      <c r="Q244" s="193">
        <v>0</v>
      </c>
      <c r="R244" s="193">
        <f>Q244*H244</f>
        <v>0</v>
      </c>
      <c r="S244" s="193">
        <v>0</v>
      </c>
      <c r="T244" s="194">
        <f>S244*H244</f>
        <v>0</v>
      </c>
      <c r="AR244" s="19" t="s">
        <v>168</v>
      </c>
      <c r="AT244" s="19" t="s">
        <v>164</v>
      </c>
      <c r="AU244" s="19" t="s">
        <v>81</v>
      </c>
      <c r="AY244" s="19" t="s">
        <v>162</v>
      </c>
      <c r="BE244" s="195">
        <f>IF(N244="základní",J244,0)</f>
        <v>0</v>
      </c>
      <c r="BF244" s="195">
        <f>IF(N244="snížená",J244,0)</f>
        <v>0</v>
      </c>
      <c r="BG244" s="195">
        <f>IF(N244="zákl. přenesená",J244,0)</f>
        <v>0</v>
      </c>
      <c r="BH244" s="195">
        <f>IF(N244="sníž. přenesená",J244,0)</f>
        <v>0</v>
      </c>
      <c r="BI244" s="195">
        <f>IF(N244="nulová",J244,0)</f>
        <v>0</v>
      </c>
      <c r="BJ244" s="19" t="s">
        <v>22</v>
      </c>
      <c r="BK244" s="195">
        <f>ROUND(I244*H244,2)</f>
        <v>0</v>
      </c>
      <c r="BL244" s="19" t="s">
        <v>168</v>
      </c>
      <c r="BM244" s="19" t="s">
        <v>324</v>
      </c>
    </row>
    <row r="245" spans="2:51" s="11" customFormat="1" ht="13.5">
      <c r="B245" s="196"/>
      <c r="C245" s="197"/>
      <c r="D245" s="198" t="s">
        <v>169</v>
      </c>
      <c r="E245" s="199" t="s">
        <v>20</v>
      </c>
      <c r="F245" s="200" t="s">
        <v>327</v>
      </c>
      <c r="G245" s="197"/>
      <c r="H245" s="201" t="s">
        <v>20</v>
      </c>
      <c r="I245" s="202"/>
      <c r="J245" s="197"/>
      <c r="K245" s="197"/>
      <c r="L245" s="203"/>
      <c r="M245" s="204"/>
      <c r="N245" s="205"/>
      <c r="O245" s="205"/>
      <c r="P245" s="205"/>
      <c r="Q245" s="205"/>
      <c r="R245" s="205"/>
      <c r="S245" s="205"/>
      <c r="T245" s="206"/>
      <c r="AT245" s="207" t="s">
        <v>169</v>
      </c>
      <c r="AU245" s="207" t="s">
        <v>81</v>
      </c>
      <c r="AV245" s="11" t="s">
        <v>22</v>
      </c>
      <c r="AW245" s="11" t="s">
        <v>37</v>
      </c>
      <c r="AX245" s="11" t="s">
        <v>73</v>
      </c>
      <c r="AY245" s="207" t="s">
        <v>162</v>
      </c>
    </row>
    <row r="246" spans="2:51" s="12" customFormat="1" ht="13.5">
      <c r="B246" s="208"/>
      <c r="C246" s="209"/>
      <c r="D246" s="198" t="s">
        <v>169</v>
      </c>
      <c r="E246" s="210" t="s">
        <v>20</v>
      </c>
      <c r="F246" s="211" t="s">
        <v>81</v>
      </c>
      <c r="G246" s="209"/>
      <c r="H246" s="212">
        <v>2</v>
      </c>
      <c r="I246" s="213"/>
      <c r="J246" s="209"/>
      <c r="K246" s="209"/>
      <c r="L246" s="214"/>
      <c r="M246" s="215"/>
      <c r="N246" s="216"/>
      <c r="O246" s="216"/>
      <c r="P246" s="216"/>
      <c r="Q246" s="216"/>
      <c r="R246" s="216"/>
      <c r="S246" s="216"/>
      <c r="T246" s="217"/>
      <c r="AT246" s="218" t="s">
        <v>169</v>
      </c>
      <c r="AU246" s="218" t="s">
        <v>81</v>
      </c>
      <c r="AV246" s="12" t="s">
        <v>81</v>
      </c>
      <c r="AW246" s="12" t="s">
        <v>37</v>
      </c>
      <c r="AX246" s="12" t="s">
        <v>73</v>
      </c>
      <c r="AY246" s="218" t="s">
        <v>162</v>
      </c>
    </row>
    <row r="247" spans="2:51" s="13" customFormat="1" ht="13.5">
      <c r="B247" s="219"/>
      <c r="C247" s="220"/>
      <c r="D247" s="221" t="s">
        <v>169</v>
      </c>
      <c r="E247" s="222" t="s">
        <v>20</v>
      </c>
      <c r="F247" s="223" t="s">
        <v>174</v>
      </c>
      <c r="G247" s="220"/>
      <c r="H247" s="224">
        <v>2</v>
      </c>
      <c r="I247" s="225"/>
      <c r="J247" s="220"/>
      <c r="K247" s="220"/>
      <c r="L247" s="226"/>
      <c r="M247" s="227"/>
      <c r="N247" s="228"/>
      <c r="O247" s="228"/>
      <c r="P247" s="228"/>
      <c r="Q247" s="228"/>
      <c r="R247" s="228"/>
      <c r="S247" s="228"/>
      <c r="T247" s="229"/>
      <c r="AT247" s="230" t="s">
        <v>169</v>
      </c>
      <c r="AU247" s="230" t="s">
        <v>81</v>
      </c>
      <c r="AV247" s="13" t="s">
        <v>168</v>
      </c>
      <c r="AW247" s="13" t="s">
        <v>37</v>
      </c>
      <c r="AX247" s="13" t="s">
        <v>22</v>
      </c>
      <c r="AY247" s="230" t="s">
        <v>162</v>
      </c>
    </row>
    <row r="248" spans="2:65" s="1" customFormat="1" ht="22.5" customHeight="1">
      <c r="B248" s="36"/>
      <c r="C248" s="184" t="s">
        <v>328</v>
      </c>
      <c r="D248" s="184" t="s">
        <v>164</v>
      </c>
      <c r="E248" s="185" t="s">
        <v>329</v>
      </c>
      <c r="F248" s="186" t="s">
        <v>330</v>
      </c>
      <c r="G248" s="187" t="s">
        <v>312</v>
      </c>
      <c r="H248" s="188">
        <v>10</v>
      </c>
      <c r="I248" s="189"/>
      <c r="J248" s="190">
        <f>ROUND(I248*H248,2)</f>
        <v>0</v>
      </c>
      <c r="K248" s="186" t="s">
        <v>20</v>
      </c>
      <c r="L248" s="56"/>
      <c r="M248" s="191" t="s">
        <v>20</v>
      </c>
      <c r="N248" s="192" t="s">
        <v>44</v>
      </c>
      <c r="O248" s="37"/>
      <c r="P248" s="193">
        <f>O248*H248</f>
        <v>0</v>
      </c>
      <c r="Q248" s="193">
        <v>0</v>
      </c>
      <c r="R248" s="193">
        <f>Q248*H248</f>
        <v>0</v>
      </c>
      <c r="S248" s="193">
        <v>0</v>
      </c>
      <c r="T248" s="194">
        <f>S248*H248</f>
        <v>0</v>
      </c>
      <c r="AR248" s="19" t="s">
        <v>168</v>
      </c>
      <c r="AT248" s="19" t="s">
        <v>164</v>
      </c>
      <c r="AU248" s="19" t="s">
        <v>81</v>
      </c>
      <c r="AY248" s="19" t="s">
        <v>162</v>
      </c>
      <c r="BE248" s="195">
        <f>IF(N248="základní",J248,0)</f>
        <v>0</v>
      </c>
      <c r="BF248" s="195">
        <f>IF(N248="snížená",J248,0)</f>
        <v>0</v>
      </c>
      <c r="BG248" s="195">
        <f>IF(N248="zákl. přenesená",J248,0)</f>
        <v>0</v>
      </c>
      <c r="BH248" s="195">
        <f>IF(N248="sníž. přenesená",J248,0)</f>
        <v>0</v>
      </c>
      <c r="BI248" s="195">
        <f>IF(N248="nulová",J248,0)</f>
        <v>0</v>
      </c>
      <c r="BJ248" s="19" t="s">
        <v>22</v>
      </c>
      <c r="BK248" s="195">
        <f>ROUND(I248*H248,2)</f>
        <v>0</v>
      </c>
      <c r="BL248" s="19" t="s">
        <v>168</v>
      </c>
      <c r="BM248" s="19" t="s">
        <v>328</v>
      </c>
    </row>
    <row r="249" spans="2:51" s="11" customFormat="1" ht="13.5">
      <c r="B249" s="196"/>
      <c r="C249" s="197"/>
      <c r="D249" s="198" t="s">
        <v>169</v>
      </c>
      <c r="E249" s="199" t="s">
        <v>20</v>
      </c>
      <c r="F249" s="200" t="s">
        <v>331</v>
      </c>
      <c r="G249" s="197"/>
      <c r="H249" s="201" t="s">
        <v>20</v>
      </c>
      <c r="I249" s="202"/>
      <c r="J249" s="197"/>
      <c r="K249" s="197"/>
      <c r="L249" s="203"/>
      <c r="M249" s="204"/>
      <c r="N249" s="205"/>
      <c r="O249" s="205"/>
      <c r="P249" s="205"/>
      <c r="Q249" s="205"/>
      <c r="R249" s="205"/>
      <c r="S249" s="205"/>
      <c r="T249" s="206"/>
      <c r="AT249" s="207" t="s">
        <v>169</v>
      </c>
      <c r="AU249" s="207" t="s">
        <v>81</v>
      </c>
      <c r="AV249" s="11" t="s">
        <v>22</v>
      </c>
      <c r="AW249" s="11" t="s">
        <v>37</v>
      </c>
      <c r="AX249" s="11" t="s">
        <v>73</v>
      </c>
      <c r="AY249" s="207" t="s">
        <v>162</v>
      </c>
    </row>
    <row r="250" spans="2:51" s="12" customFormat="1" ht="13.5">
      <c r="B250" s="208"/>
      <c r="C250" s="209"/>
      <c r="D250" s="198" t="s">
        <v>169</v>
      </c>
      <c r="E250" s="210" t="s">
        <v>20</v>
      </c>
      <c r="F250" s="211" t="s">
        <v>27</v>
      </c>
      <c r="G250" s="209"/>
      <c r="H250" s="212">
        <v>10</v>
      </c>
      <c r="I250" s="213"/>
      <c r="J250" s="209"/>
      <c r="K250" s="209"/>
      <c r="L250" s="214"/>
      <c r="M250" s="215"/>
      <c r="N250" s="216"/>
      <c r="O250" s="216"/>
      <c r="P250" s="216"/>
      <c r="Q250" s="216"/>
      <c r="R250" s="216"/>
      <c r="S250" s="216"/>
      <c r="T250" s="217"/>
      <c r="AT250" s="218" t="s">
        <v>169</v>
      </c>
      <c r="AU250" s="218" t="s">
        <v>81</v>
      </c>
      <c r="AV250" s="12" t="s">
        <v>81</v>
      </c>
      <c r="AW250" s="12" t="s">
        <v>37</v>
      </c>
      <c r="AX250" s="12" t="s">
        <v>73</v>
      </c>
      <c r="AY250" s="218" t="s">
        <v>162</v>
      </c>
    </row>
    <row r="251" spans="2:51" s="13" customFormat="1" ht="13.5">
      <c r="B251" s="219"/>
      <c r="C251" s="220"/>
      <c r="D251" s="221" t="s">
        <v>169</v>
      </c>
      <c r="E251" s="222" t="s">
        <v>20</v>
      </c>
      <c r="F251" s="223" t="s">
        <v>174</v>
      </c>
      <c r="G251" s="220"/>
      <c r="H251" s="224">
        <v>10</v>
      </c>
      <c r="I251" s="225"/>
      <c r="J251" s="220"/>
      <c r="K251" s="220"/>
      <c r="L251" s="226"/>
      <c r="M251" s="227"/>
      <c r="N251" s="228"/>
      <c r="O251" s="228"/>
      <c r="P251" s="228"/>
      <c r="Q251" s="228"/>
      <c r="R251" s="228"/>
      <c r="S251" s="228"/>
      <c r="T251" s="229"/>
      <c r="AT251" s="230" t="s">
        <v>169</v>
      </c>
      <c r="AU251" s="230" t="s">
        <v>81</v>
      </c>
      <c r="AV251" s="13" t="s">
        <v>168</v>
      </c>
      <c r="AW251" s="13" t="s">
        <v>37</v>
      </c>
      <c r="AX251" s="13" t="s">
        <v>22</v>
      </c>
      <c r="AY251" s="230" t="s">
        <v>162</v>
      </c>
    </row>
    <row r="252" spans="2:65" s="1" customFormat="1" ht="22.5" customHeight="1">
      <c r="B252" s="36"/>
      <c r="C252" s="184" t="s">
        <v>332</v>
      </c>
      <c r="D252" s="184" t="s">
        <v>164</v>
      </c>
      <c r="E252" s="185" t="s">
        <v>333</v>
      </c>
      <c r="F252" s="186" t="s">
        <v>334</v>
      </c>
      <c r="G252" s="187" t="s">
        <v>206</v>
      </c>
      <c r="H252" s="188">
        <v>0.073</v>
      </c>
      <c r="I252" s="189"/>
      <c r="J252" s="190">
        <f>ROUND(I252*H252,2)</f>
        <v>0</v>
      </c>
      <c r="K252" s="186" t="s">
        <v>20</v>
      </c>
      <c r="L252" s="56"/>
      <c r="M252" s="191" t="s">
        <v>20</v>
      </c>
      <c r="N252" s="192" t="s">
        <v>44</v>
      </c>
      <c r="O252" s="37"/>
      <c r="P252" s="193">
        <f>O252*H252</f>
        <v>0</v>
      </c>
      <c r="Q252" s="193">
        <v>0</v>
      </c>
      <c r="R252" s="193">
        <f>Q252*H252</f>
        <v>0</v>
      </c>
      <c r="S252" s="193">
        <v>0</v>
      </c>
      <c r="T252" s="194">
        <f>S252*H252</f>
        <v>0</v>
      </c>
      <c r="AR252" s="19" t="s">
        <v>168</v>
      </c>
      <c r="AT252" s="19" t="s">
        <v>164</v>
      </c>
      <c r="AU252" s="19" t="s">
        <v>81</v>
      </c>
      <c r="AY252" s="19" t="s">
        <v>162</v>
      </c>
      <c r="BE252" s="195">
        <f>IF(N252="základní",J252,0)</f>
        <v>0</v>
      </c>
      <c r="BF252" s="195">
        <f>IF(N252="snížená",J252,0)</f>
        <v>0</v>
      </c>
      <c r="BG252" s="195">
        <f>IF(N252="zákl. přenesená",J252,0)</f>
        <v>0</v>
      </c>
      <c r="BH252" s="195">
        <f>IF(N252="sníž. přenesená",J252,0)</f>
        <v>0</v>
      </c>
      <c r="BI252" s="195">
        <f>IF(N252="nulová",J252,0)</f>
        <v>0</v>
      </c>
      <c r="BJ252" s="19" t="s">
        <v>22</v>
      </c>
      <c r="BK252" s="195">
        <f>ROUND(I252*H252,2)</f>
        <v>0</v>
      </c>
      <c r="BL252" s="19" t="s">
        <v>168</v>
      </c>
      <c r="BM252" s="19" t="s">
        <v>332</v>
      </c>
    </row>
    <row r="253" spans="2:51" s="11" customFormat="1" ht="13.5">
      <c r="B253" s="196"/>
      <c r="C253" s="197"/>
      <c r="D253" s="198" t="s">
        <v>169</v>
      </c>
      <c r="E253" s="199" t="s">
        <v>20</v>
      </c>
      <c r="F253" s="200" t="s">
        <v>335</v>
      </c>
      <c r="G253" s="197"/>
      <c r="H253" s="201" t="s">
        <v>20</v>
      </c>
      <c r="I253" s="202"/>
      <c r="J253" s="197"/>
      <c r="K253" s="197"/>
      <c r="L253" s="203"/>
      <c r="M253" s="204"/>
      <c r="N253" s="205"/>
      <c r="O253" s="205"/>
      <c r="P253" s="205"/>
      <c r="Q253" s="205"/>
      <c r="R253" s="205"/>
      <c r="S253" s="205"/>
      <c r="T253" s="206"/>
      <c r="AT253" s="207" t="s">
        <v>169</v>
      </c>
      <c r="AU253" s="207" t="s">
        <v>81</v>
      </c>
      <c r="AV253" s="11" t="s">
        <v>22</v>
      </c>
      <c r="AW253" s="11" t="s">
        <v>37</v>
      </c>
      <c r="AX253" s="11" t="s">
        <v>73</v>
      </c>
      <c r="AY253" s="207" t="s">
        <v>162</v>
      </c>
    </row>
    <row r="254" spans="2:51" s="12" customFormat="1" ht="13.5">
      <c r="B254" s="208"/>
      <c r="C254" s="209"/>
      <c r="D254" s="198" t="s">
        <v>169</v>
      </c>
      <c r="E254" s="210" t="s">
        <v>20</v>
      </c>
      <c r="F254" s="211" t="s">
        <v>336</v>
      </c>
      <c r="G254" s="209"/>
      <c r="H254" s="212">
        <v>0.073</v>
      </c>
      <c r="I254" s="213"/>
      <c r="J254" s="209"/>
      <c r="K254" s="209"/>
      <c r="L254" s="214"/>
      <c r="M254" s="215"/>
      <c r="N254" s="216"/>
      <c r="O254" s="216"/>
      <c r="P254" s="216"/>
      <c r="Q254" s="216"/>
      <c r="R254" s="216"/>
      <c r="S254" s="216"/>
      <c r="T254" s="217"/>
      <c r="AT254" s="218" t="s">
        <v>169</v>
      </c>
      <c r="AU254" s="218" t="s">
        <v>81</v>
      </c>
      <c r="AV254" s="12" t="s">
        <v>81</v>
      </c>
      <c r="AW254" s="12" t="s">
        <v>37</v>
      </c>
      <c r="AX254" s="12" t="s">
        <v>73</v>
      </c>
      <c r="AY254" s="218" t="s">
        <v>162</v>
      </c>
    </row>
    <row r="255" spans="2:51" s="13" customFormat="1" ht="13.5">
      <c r="B255" s="219"/>
      <c r="C255" s="220"/>
      <c r="D255" s="221" t="s">
        <v>169</v>
      </c>
      <c r="E255" s="222" t="s">
        <v>20</v>
      </c>
      <c r="F255" s="223" t="s">
        <v>174</v>
      </c>
      <c r="G255" s="220"/>
      <c r="H255" s="224">
        <v>0.073</v>
      </c>
      <c r="I255" s="225"/>
      <c r="J255" s="220"/>
      <c r="K255" s="220"/>
      <c r="L255" s="226"/>
      <c r="M255" s="227"/>
      <c r="N255" s="228"/>
      <c r="O255" s="228"/>
      <c r="P255" s="228"/>
      <c r="Q255" s="228"/>
      <c r="R255" s="228"/>
      <c r="S255" s="228"/>
      <c r="T255" s="229"/>
      <c r="AT255" s="230" t="s">
        <v>169</v>
      </c>
      <c r="AU255" s="230" t="s">
        <v>81</v>
      </c>
      <c r="AV255" s="13" t="s">
        <v>168</v>
      </c>
      <c r="AW255" s="13" t="s">
        <v>37</v>
      </c>
      <c r="AX255" s="13" t="s">
        <v>22</v>
      </c>
      <c r="AY255" s="230" t="s">
        <v>162</v>
      </c>
    </row>
    <row r="256" spans="2:65" s="1" customFormat="1" ht="22.5" customHeight="1">
      <c r="B256" s="36"/>
      <c r="C256" s="184" t="s">
        <v>337</v>
      </c>
      <c r="D256" s="184" t="s">
        <v>164</v>
      </c>
      <c r="E256" s="185" t="s">
        <v>338</v>
      </c>
      <c r="F256" s="186" t="s">
        <v>339</v>
      </c>
      <c r="G256" s="187" t="s">
        <v>218</v>
      </c>
      <c r="H256" s="188">
        <v>75.49</v>
      </c>
      <c r="I256" s="189"/>
      <c r="J256" s="190">
        <f>ROUND(I256*H256,2)</f>
        <v>0</v>
      </c>
      <c r="K256" s="186" t="s">
        <v>20</v>
      </c>
      <c r="L256" s="56"/>
      <c r="M256" s="191" t="s">
        <v>20</v>
      </c>
      <c r="N256" s="192" t="s">
        <v>44</v>
      </c>
      <c r="O256" s="37"/>
      <c r="P256" s="193">
        <f>O256*H256</f>
        <v>0</v>
      </c>
      <c r="Q256" s="193">
        <v>0</v>
      </c>
      <c r="R256" s="193">
        <f>Q256*H256</f>
        <v>0</v>
      </c>
      <c r="S256" s="193">
        <v>0</v>
      </c>
      <c r="T256" s="194">
        <f>S256*H256</f>
        <v>0</v>
      </c>
      <c r="AR256" s="19" t="s">
        <v>168</v>
      </c>
      <c r="AT256" s="19" t="s">
        <v>164</v>
      </c>
      <c r="AU256" s="19" t="s">
        <v>81</v>
      </c>
      <c r="AY256" s="19" t="s">
        <v>162</v>
      </c>
      <c r="BE256" s="195">
        <f>IF(N256="základní",J256,0)</f>
        <v>0</v>
      </c>
      <c r="BF256" s="195">
        <f>IF(N256="snížená",J256,0)</f>
        <v>0</v>
      </c>
      <c r="BG256" s="195">
        <f>IF(N256="zákl. přenesená",J256,0)</f>
        <v>0</v>
      </c>
      <c r="BH256" s="195">
        <f>IF(N256="sníž. přenesená",J256,0)</f>
        <v>0</v>
      </c>
      <c r="BI256" s="195">
        <f>IF(N256="nulová",J256,0)</f>
        <v>0</v>
      </c>
      <c r="BJ256" s="19" t="s">
        <v>22</v>
      </c>
      <c r="BK256" s="195">
        <f>ROUND(I256*H256,2)</f>
        <v>0</v>
      </c>
      <c r="BL256" s="19" t="s">
        <v>168</v>
      </c>
      <c r="BM256" s="19" t="s">
        <v>337</v>
      </c>
    </row>
    <row r="257" spans="2:51" s="11" customFormat="1" ht="13.5">
      <c r="B257" s="196"/>
      <c r="C257" s="197"/>
      <c r="D257" s="198" t="s">
        <v>169</v>
      </c>
      <c r="E257" s="199" t="s">
        <v>20</v>
      </c>
      <c r="F257" s="200" t="s">
        <v>340</v>
      </c>
      <c r="G257" s="197"/>
      <c r="H257" s="201" t="s">
        <v>20</v>
      </c>
      <c r="I257" s="202"/>
      <c r="J257" s="197"/>
      <c r="K257" s="197"/>
      <c r="L257" s="203"/>
      <c r="M257" s="204"/>
      <c r="N257" s="205"/>
      <c r="O257" s="205"/>
      <c r="P257" s="205"/>
      <c r="Q257" s="205"/>
      <c r="R257" s="205"/>
      <c r="S257" s="205"/>
      <c r="T257" s="206"/>
      <c r="AT257" s="207" t="s">
        <v>169</v>
      </c>
      <c r="AU257" s="207" t="s">
        <v>81</v>
      </c>
      <c r="AV257" s="11" t="s">
        <v>22</v>
      </c>
      <c r="AW257" s="11" t="s">
        <v>37</v>
      </c>
      <c r="AX257" s="11" t="s">
        <v>73</v>
      </c>
      <c r="AY257" s="207" t="s">
        <v>162</v>
      </c>
    </row>
    <row r="258" spans="2:51" s="12" customFormat="1" ht="13.5">
      <c r="B258" s="208"/>
      <c r="C258" s="209"/>
      <c r="D258" s="198" t="s">
        <v>169</v>
      </c>
      <c r="E258" s="210" t="s">
        <v>20</v>
      </c>
      <c r="F258" s="211" t="s">
        <v>341</v>
      </c>
      <c r="G258" s="209"/>
      <c r="H258" s="212">
        <v>13.022</v>
      </c>
      <c r="I258" s="213"/>
      <c r="J258" s="209"/>
      <c r="K258" s="209"/>
      <c r="L258" s="214"/>
      <c r="M258" s="215"/>
      <c r="N258" s="216"/>
      <c r="O258" s="216"/>
      <c r="P258" s="216"/>
      <c r="Q258" s="216"/>
      <c r="R258" s="216"/>
      <c r="S258" s="216"/>
      <c r="T258" s="217"/>
      <c r="AT258" s="218" t="s">
        <v>169</v>
      </c>
      <c r="AU258" s="218" t="s">
        <v>81</v>
      </c>
      <c r="AV258" s="12" t="s">
        <v>81</v>
      </c>
      <c r="AW258" s="12" t="s">
        <v>37</v>
      </c>
      <c r="AX258" s="12" t="s">
        <v>73</v>
      </c>
      <c r="AY258" s="218" t="s">
        <v>162</v>
      </c>
    </row>
    <row r="259" spans="2:51" s="11" customFormat="1" ht="13.5">
      <c r="B259" s="196"/>
      <c r="C259" s="197"/>
      <c r="D259" s="198" t="s">
        <v>169</v>
      </c>
      <c r="E259" s="199" t="s">
        <v>20</v>
      </c>
      <c r="F259" s="200" t="s">
        <v>342</v>
      </c>
      <c r="G259" s="197"/>
      <c r="H259" s="201" t="s">
        <v>20</v>
      </c>
      <c r="I259" s="202"/>
      <c r="J259" s="197"/>
      <c r="K259" s="197"/>
      <c r="L259" s="203"/>
      <c r="M259" s="204"/>
      <c r="N259" s="205"/>
      <c r="O259" s="205"/>
      <c r="P259" s="205"/>
      <c r="Q259" s="205"/>
      <c r="R259" s="205"/>
      <c r="S259" s="205"/>
      <c r="T259" s="206"/>
      <c r="AT259" s="207" t="s">
        <v>169</v>
      </c>
      <c r="AU259" s="207" t="s">
        <v>81</v>
      </c>
      <c r="AV259" s="11" t="s">
        <v>22</v>
      </c>
      <c r="AW259" s="11" t="s">
        <v>37</v>
      </c>
      <c r="AX259" s="11" t="s">
        <v>73</v>
      </c>
      <c r="AY259" s="207" t="s">
        <v>162</v>
      </c>
    </row>
    <row r="260" spans="2:51" s="12" customFormat="1" ht="13.5">
      <c r="B260" s="208"/>
      <c r="C260" s="209"/>
      <c r="D260" s="198" t="s">
        <v>169</v>
      </c>
      <c r="E260" s="210" t="s">
        <v>20</v>
      </c>
      <c r="F260" s="211" t="s">
        <v>343</v>
      </c>
      <c r="G260" s="209"/>
      <c r="H260" s="212">
        <v>7.764</v>
      </c>
      <c r="I260" s="213"/>
      <c r="J260" s="209"/>
      <c r="K260" s="209"/>
      <c r="L260" s="214"/>
      <c r="M260" s="215"/>
      <c r="N260" s="216"/>
      <c r="O260" s="216"/>
      <c r="P260" s="216"/>
      <c r="Q260" s="216"/>
      <c r="R260" s="216"/>
      <c r="S260" s="216"/>
      <c r="T260" s="217"/>
      <c r="AT260" s="218" t="s">
        <v>169</v>
      </c>
      <c r="AU260" s="218" t="s">
        <v>81</v>
      </c>
      <c r="AV260" s="12" t="s">
        <v>81</v>
      </c>
      <c r="AW260" s="12" t="s">
        <v>37</v>
      </c>
      <c r="AX260" s="12" t="s">
        <v>73</v>
      </c>
      <c r="AY260" s="218" t="s">
        <v>162</v>
      </c>
    </row>
    <row r="261" spans="2:51" s="12" customFormat="1" ht="13.5">
      <c r="B261" s="208"/>
      <c r="C261" s="209"/>
      <c r="D261" s="198" t="s">
        <v>169</v>
      </c>
      <c r="E261" s="210" t="s">
        <v>20</v>
      </c>
      <c r="F261" s="211" t="s">
        <v>344</v>
      </c>
      <c r="G261" s="209"/>
      <c r="H261" s="212">
        <v>18.68</v>
      </c>
      <c r="I261" s="213"/>
      <c r="J261" s="209"/>
      <c r="K261" s="209"/>
      <c r="L261" s="214"/>
      <c r="M261" s="215"/>
      <c r="N261" s="216"/>
      <c r="O261" s="216"/>
      <c r="P261" s="216"/>
      <c r="Q261" s="216"/>
      <c r="R261" s="216"/>
      <c r="S261" s="216"/>
      <c r="T261" s="217"/>
      <c r="AT261" s="218" t="s">
        <v>169</v>
      </c>
      <c r="AU261" s="218" t="s">
        <v>81</v>
      </c>
      <c r="AV261" s="12" t="s">
        <v>81</v>
      </c>
      <c r="AW261" s="12" t="s">
        <v>37</v>
      </c>
      <c r="AX261" s="12" t="s">
        <v>73</v>
      </c>
      <c r="AY261" s="218" t="s">
        <v>162</v>
      </c>
    </row>
    <row r="262" spans="2:51" s="12" customFormat="1" ht="13.5">
      <c r="B262" s="208"/>
      <c r="C262" s="209"/>
      <c r="D262" s="198" t="s">
        <v>169</v>
      </c>
      <c r="E262" s="210" t="s">
        <v>20</v>
      </c>
      <c r="F262" s="211" t="s">
        <v>345</v>
      </c>
      <c r="G262" s="209"/>
      <c r="H262" s="212">
        <v>4.314</v>
      </c>
      <c r="I262" s="213"/>
      <c r="J262" s="209"/>
      <c r="K262" s="209"/>
      <c r="L262" s="214"/>
      <c r="M262" s="215"/>
      <c r="N262" s="216"/>
      <c r="O262" s="216"/>
      <c r="P262" s="216"/>
      <c r="Q262" s="216"/>
      <c r="R262" s="216"/>
      <c r="S262" s="216"/>
      <c r="T262" s="217"/>
      <c r="AT262" s="218" t="s">
        <v>169</v>
      </c>
      <c r="AU262" s="218" t="s">
        <v>81</v>
      </c>
      <c r="AV262" s="12" t="s">
        <v>81</v>
      </c>
      <c r="AW262" s="12" t="s">
        <v>37</v>
      </c>
      <c r="AX262" s="12" t="s">
        <v>73</v>
      </c>
      <c r="AY262" s="218" t="s">
        <v>162</v>
      </c>
    </row>
    <row r="263" spans="2:51" s="11" customFormat="1" ht="13.5">
      <c r="B263" s="196"/>
      <c r="C263" s="197"/>
      <c r="D263" s="198" t="s">
        <v>169</v>
      </c>
      <c r="E263" s="199" t="s">
        <v>20</v>
      </c>
      <c r="F263" s="200" t="s">
        <v>270</v>
      </c>
      <c r="G263" s="197"/>
      <c r="H263" s="201" t="s">
        <v>20</v>
      </c>
      <c r="I263" s="202"/>
      <c r="J263" s="197"/>
      <c r="K263" s="197"/>
      <c r="L263" s="203"/>
      <c r="M263" s="204"/>
      <c r="N263" s="205"/>
      <c r="O263" s="205"/>
      <c r="P263" s="205"/>
      <c r="Q263" s="205"/>
      <c r="R263" s="205"/>
      <c r="S263" s="205"/>
      <c r="T263" s="206"/>
      <c r="AT263" s="207" t="s">
        <v>169</v>
      </c>
      <c r="AU263" s="207" t="s">
        <v>81</v>
      </c>
      <c r="AV263" s="11" t="s">
        <v>22</v>
      </c>
      <c r="AW263" s="11" t="s">
        <v>37</v>
      </c>
      <c r="AX263" s="11" t="s">
        <v>73</v>
      </c>
      <c r="AY263" s="207" t="s">
        <v>162</v>
      </c>
    </row>
    <row r="264" spans="2:51" s="12" customFormat="1" ht="13.5">
      <c r="B264" s="208"/>
      <c r="C264" s="209"/>
      <c r="D264" s="198" t="s">
        <v>169</v>
      </c>
      <c r="E264" s="210" t="s">
        <v>20</v>
      </c>
      <c r="F264" s="211" t="s">
        <v>346</v>
      </c>
      <c r="G264" s="209"/>
      <c r="H264" s="212">
        <v>3.278</v>
      </c>
      <c r="I264" s="213"/>
      <c r="J264" s="209"/>
      <c r="K264" s="209"/>
      <c r="L264" s="214"/>
      <c r="M264" s="215"/>
      <c r="N264" s="216"/>
      <c r="O264" s="216"/>
      <c r="P264" s="216"/>
      <c r="Q264" s="216"/>
      <c r="R264" s="216"/>
      <c r="S264" s="216"/>
      <c r="T264" s="217"/>
      <c r="AT264" s="218" t="s">
        <v>169</v>
      </c>
      <c r="AU264" s="218" t="s">
        <v>81</v>
      </c>
      <c r="AV264" s="12" t="s">
        <v>81</v>
      </c>
      <c r="AW264" s="12" t="s">
        <v>37</v>
      </c>
      <c r="AX264" s="12" t="s">
        <v>73</v>
      </c>
      <c r="AY264" s="218" t="s">
        <v>162</v>
      </c>
    </row>
    <row r="265" spans="2:51" s="11" customFormat="1" ht="13.5">
      <c r="B265" s="196"/>
      <c r="C265" s="197"/>
      <c r="D265" s="198" t="s">
        <v>169</v>
      </c>
      <c r="E265" s="199" t="s">
        <v>20</v>
      </c>
      <c r="F265" s="200" t="s">
        <v>347</v>
      </c>
      <c r="G265" s="197"/>
      <c r="H265" s="201" t="s">
        <v>20</v>
      </c>
      <c r="I265" s="202"/>
      <c r="J265" s="197"/>
      <c r="K265" s="197"/>
      <c r="L265" s="203"/>
      <c r="M265" s="204"/>
      <c r="N265" s="205"/>
      <c r="O265" s="205"/>
      <c r="P265" s="205"/>
      <c r="Q265" s="205"/>
      <c r="R265" s="205"/>
      <c r="S265" s="205"/>
      <c r="T265" s="206"/>
      <c r="AT265" s="207" t="s">
        <v>169</v>
      </c>
      <c r="AU265" s="207" t="s">
        <v>81</v>
      </c>
      <c r="AV265" s="11" t="s">
        <v>22</v>
      </c>
      <c r="AW265" s="11" t="s">
        <v>37</v>
      </c>
      <c r="AX265" s="11" t="s">
        <v>73</v>
      </c>
      <c r="AY265" s="207" t="s">
        <v>162</v>
      </c>
    </row>
    <row r="266" spans="2:51" s="12" customFormat="1" ht="13.5">
      <c r="B266" s="208"/>
      <c r="C266" s="209"/>
      <c r="D266" s="198" t="s">
        <v>169</v>
      </c>
      <c r="E266" s="210" t="s">
        <v>20</v>
      </c>
      <c r="F266" s="211" t="s">
        <v>348</v>
      </c>
      <c r="G266" s="209"/>
      <c r="H266" s="212">
        <v>20.23</v>
      </c>
      <c r="I266" s="213"/>
      <c r="J266" s="209"/>
      <c r="K266" s="209"/>
      <c r="L266" s="214"/>
      <c r="M266" s="215"/>
      <c r="N266" s="216"/>
      <c r="O266" s="216"/>
      <c r="P266" s="216"/>
      <c r="Q266" s="216"/>
      <c r="R266" s="216"/>
      <c r="S266" s="216"/>
      <c r="T266" s="217"/>
      <c r="AT266" s="218" t="s">
        <v>169</v>
      </c>
      <c r="AU266" s="218" t="s">
        <v>81</v>
      </c>
      <c r="AV266" s="12" t="s">
        <v>81</v>
      </c>
      <c r="AW266" s="12" t="s">
        <v>37</v>
      </c>
      <c r="AX266" s="12" t="s">
        <v>73</v>
      </c>
      <c r="AY266" s="218" t="s">
        <v>162</v>
      </c>
    </row>
    <row r="267" spans="2:51" s="12" customFormat="1" ht="13.5">
      <c r="B267" s="208"/>
      <c r="C267" s="209"/>
      <c r="D267" s="198" t="s">
        <v>169</v>
      </c>
      <c r="E267" s="210" t="s">
        <v>20</v>
      </c>
      <c r="F267" s="211" t="s">
        <v>349</v>
      </c>
      <c r="G267" s="209"/>
      <c r="H267" s="212">
        <v>-1.61</v>
      </c>
      <c r="I267" s="213"/>
      <c r="J267" s="209"/>
      <c r="K267" s="209"/>
      <c r="L267" s="214"/>
      <c r="M267" s="215"/>
      <c r="N267" s="216"/>
      <c r="O267" s="216"/>
      <c r="P267" s="216"/>
      <c r="Q267" s="216"/>
      <c r="R267" s="216"/>
      <c r="S267" s="216"/>
      <c r="T267" s="217"/>
      <c r="AT267" s="218" t="s">
        <v>169</v>
      </c>
      <c r="AU267" s="218" t="s">
        <v>81</v>
      </c>
      <c r="AV267" s="12" t="s">
        <v>81</v>
      </c>
      <c r="AW267" s="12" t="s">
        <v>37</v>
      </c>
      <c r="AX267" s="12" t="s">
        <v>73</v>
      </c>
      <c r="AY267" s="218" t="s">
        <v>162</v>
      </c>
    </row>
    <row r="268" spans="2:51" s="11" customFormat="1" ht="13.5">
      <c r="B268" s="196"/>
      <c r="C268" s="197"/>
      <c r="D268" s="198" t="s">
        <v>169</v>
      </c>
      <c r="E268" s="199" t="s">
        <v>20</v>
      </c>
      <c r="F268" s="200" t="s">
        <v>297</v>
      </c>
      <c r="G268" s="197"/>
      <c r="H268" s="201" t="s">
        <v>20</v>
      </c>
      <c r="I268" s="202"/>
      <c r="J268" s="197"/>
      <c r="K268" s="197"/>
      <c r="L268" s="203"/>
      <c r="M268" s="204"/>
      <c r="N268" s="205"/>
      <c r="O268" s="205"/>
      <c r="P268" s="205"/>
      <c r="Q268" s="205"/>
      <c r="R268" s="205"/>
      <c r="S268" s="205"/>
      <c r="T268" s="206"/>
      <c r="AT268" s="207" t="s">
        <v>169</v>
      </c>
      <c r="AU268" s="207" t="s">
        <v>81</v>
      </c>
      <c r="AV268" s="11" t="s">
        <v>22</v>
      </c>
      <c r="AW268" s="11" t="s">
        <v>37</v>
      </c>
      <c r="AX268" s="11" t="s">
        <v>73</v>
      </c>
      <c r="AY268" s="207" t="s">
        <v>162</v>
      </c>
    </row>
    <row r="269" spans="2:51" s="12" customFormat="1" ht="13.5">
      <c r="B269" s="208"/>
      <c r="C269" s="209"/>
      <c r="D269" s="198" t="s">
        <v>169</v>
      </c>
      <c r="E269" s="210" t="s">
        <v>20</v>
      </c>
      <c r="F269" s="211" t="s">
        <v>350</v>
      </c>
      <c r="G269" s="209"/>
      <c r="H269" s="212">
        <v>9.812</v>
      </c>
      <c r="I269" s="213"/>
      <c r="J269" s="209"/>
      <c r="K269" s="209"/>
      <c r="L269" s="214"/>
      <c r="M269" s="215"/>
      <c r="N269" s="216"/>
      <c r="O269" s="216"/>
      <c r="P269" s="216"/>
      <c r="Q269" s="216"/>
      <c r="R269" s="216"/>
      <c r="S269" s="216"/>
      <c r="T269" s="217"/>
      <c r="AT269" s="218" t="s">
        <v>169</v>
      </c>
      <c r="AU269" s="218" t="s">
        <v>81</v>
      </c>
      <c r="AV269" s="12" t="s">
        <v>81</v>
      </c>
      <c r="AW269" s="12" t="s">
        <v>37</v>
      </c>
      <c r="AX269" s="12" t="s">
        <v>73</v>
      </c>
      <c r="AY269" s="218" t="s">
        <v>162</v>
      </c>
    </row>
    <row r="270" spans="2:51" s="13" customFormat="1" ht="13.5">
      <c r="B270" s="219"/>
      <c r="C270" s="220"/>
      <c r="D270" s="221" t="s">
        <v>169</v>
      </c>
      <c r="E270" s="222" t="s">
        <v>20</v>
      </c>
      <c r="F270" s="223" t="s">
        <v>174</v>
      </c>
      <c r="G270" s="220"/>
      <c r="H270" s="224">
        <v>75.49</v>
      </c>
      <c r="I270" s="225"/>
      <c r="J270" s="220"/>
      <c r="K270" s="220"/>
      <c r="L270" s="226"/>
      <c r="M270" s="227"/>
      <c r="N270" s="228"/>
      <c r="O270" s="228"/>
      <c r="P270" s="228"/>
      <c r="Q270" s="228"/>
      <c r="R270" s="228"/>
      <c r="S270" s="228"/>
      <c r="T270" s="229"/>
      <c r="AT270" s="230" t="s">
        <v>169</v>
      </c>
      <c r="AU270" s="230" t="s">
        <v>81</v>
      </c>
      <c r="AV270" s="13" t="s">
        <v>168</v>
      </c>
      <c r="AW270" s="13" t="s">
        <v>37</v>
      </c>
      <c r="AX270" s="13" t="s">
        <v>22</v>
      </c>
      <c r="AY270" s="230" t="s">
        <v>162</v>
      </c>
    </row>
    <row r="271" spans="2:65" s="1" customFormat="1" ht="22.5" customHeight="1">
      <c r="B271" s="36"/>
      <c r="C271" s="184" t="s">
        <v>351</v>
      </c>
      <c r="D271" s="184" t="s">
        <v>164</v>
      </c>
      <c r="E271" s="185" t="s">
        <v>352</v>
      </c>
      <c r="F271" s="186" t="s">
        <v>353</v>
      </c>
      <c r="G271" s="187" t="s">
        <v>218</v>
      </c>
      <c r="H271" s="188">
        <v>181.88</v>
      </c>
      <c r="I271" s="189"/>
      <c r="J271" s="190">
        <f>ROUND(I271*H271,2)</f>
        <v>0</v>
      </c>
      <c r="K271" s="186" t="s">
        <v>20</v>
      </c>
      <c r="L271" s="56"/>
      <c r="M271" s="191" t="s">
        <v>20</v>
      </c>
      <c r="N271" s="192" t="s">
        <v>44</v>
      </c>
      <c r="O271" s="37"/>
      <c r="P271" s="193">
        <f>O271*H271</f>
        <v>0</v>
      </c>
      <c r="Q271" s="193">
        <v>0</v>
      </c>
      <c r="R271" s="193">
        <f>Q271*H271</f>
        <v>0</v>
      </c>
      <c r="S271" s="193">
        <v>0</v>
      </c>
      <c r="T271" s="194">
        <f>S271*H271</f>
        <v>0</v>
      </c>
      <c r="AR271" s="19" t="s">
        <v>168</v>
      </c>
      <c r="AT271" s="19" t="s">
        <v>164</v>
      </c>
      <c r="AU271" s="19" t="s">
        <v>81</v>
      </c>
      <c r="AY271" s="19" t="s">
        <v>162</v>
      </c>
      <c r="BE271" s="195">
        <f>IF(N271="základní",J271,0)</f>
        <v>0</v>
      </c>
      <c r="BF271" s="195">
        <f>IF(N271="snížená",J271,0)</f>
        <v>0</v>
      </c>
      <c r="BG271" s="195">
        <f>IF(N271="zákl. přenesená",J271,0)</f>
        <v>0</v>
      </c>
      <c r="BH271" s="195">
        <f>IF(N271="sníž. přenesená",J271,0)</f>
        <v>0</v>
      </c>
      <c r="BI271" s="195">
        <f>IF(N271="nulová",J271,0)</f>
        <v>0</v>
      </c>
      <c r="BJ271" s="19" t="s">
        <v>22</v>
      </c>
      <c r="BK271" s="195">
        <f>ROUND(I271*H271,2)</f>
        <v>0</v>
      </c>
      <c r="BL271" s="19" t="s">
        <v>168</v>
      </c>
      <c r="BM271" s="19" t="s">
        <v>351</v>
      </c>
    </row>
    <row r="272" spans="2:51" s="11" customFormat="1" ht="13.5">
      <c r="B272" s="196"/>
      <c r="C272" s="197"/>
      <c r="D272" s="198" t="s">
        <v>169</v>
      </c>
      <c r="E272" s="199" t="s">
        <v>20</v>
      </c>
      <c r="F272" s="200" t="s">
        <v>340</v>
      </c>
      <c r="G272" s="197"/>
      <c r="H272" s="201" t="s">
        <v>20</v>
      </c>
      <c r="I272" s="202"/>
      <c r="J272" s="197"/>
      <c r="K272" s="197"/>
      <c r="L272" s="203"/>
      <c r="M272" s="204"/>
      <c r="N272" s="205"/>
      <c r="O272" s="205"/>
      <c r="P272" s="205"/>
      <c r="Q272" s="205"/>
      <c r="R272" s="205"/>
      <c r="S272" s="205"/>
      <c r="T272" s="206"/>
      <c r="AT272" s="207" t="s">
        <v>169</v>
      </c>
      <c r="AU272" s="207" t="s">
        <v>81</v>
      </c>
      <c r="AV272" s="11" t="s">
        <v>22</v>
      </c>
      <c r="AW272" s="11" t="s">
        <v>37</v>
      </c>
      <c r="AX272" s="11" t="s">
        <v>73</v>
      </c>
      <c r="AY272" s="207" t="s">
        <v>162</v>
      </c>
    </row>
    <row r="273" spans="2:51" s="12" customFormat="1" ht="13.5">
      <c r="B273" s="208"/>
      <c r="C273" s="209"/>
      <c r="D273" s="198" t="s">
        <v>169</v>
      </c>
      <c r="E273" s="210" t="s">
        <v>20</v>
      </c>
      <c r="F273" s="211" t="s">
        <v>354</v>
      </c>
      <c r="G273" s="209"/>
      <c r="H273" s="212">
        <v>46.674</v>
      </c>
      <c r="I273" s="213"/>
      <c r="J273" s="209"/>
      <c r="K273" s="209"/>
      <c r="L273" s="214"/>
      <c r="M273" s="215"/>
      <c r="N273" s="216"/>
      <c r="O273" s="216"/>
      <c r="P273" s="216"/>
      <c r="Q273" s="216"/>
      <c r="R273" s="216"/>
      <c r="S273" s="216"/>
      <c r="T273" s="217"/>
      <c r="AT273" s="218" t="s">
        <v>169</v>
      </c>
      <c r="AU273" s="218" t="s">
        <v>81</v>
      </c>
      <c r="AV273" s="12" t="s">
        <v>81</v>
      </c>
      <c r="AW273" s="12" t="s">
        <v>37</v>
      </c>
      <c r="AX273" s="12" t="s">
        <v>73</v>
      </c>
      <c r="AY273" s="218" t="s">
        <v>162</v>
      </c>
    </row>
    <row r="274" spans="2:51" s="12" customFormat="1" ht="13.5">
      <c r="B274" s="208"/>
      <c r="C274" s="209"/>
      <c r="D274" s="198" t="s">
        <v>169</v>
      </c>
      <c r="E274" s="210" t="s">
        <v>20</v>
      </c>
      <c r="F274" s="211" t="s">
        <v>355</v>
      </c>
      <c r="G274" s="209"/>
      <c r="H274" s="212">
        <v>-5.433</v>
      </c>
      <c r="I274" s="213"/>
      <c r="J274" s="209"/>
      <c r="K274" s="209"/>
      <c r="L274" s="214"/>
      <c r="M274" s="215"/>
      <c r="N274" s="216"/>
      <c r="O274" s="216"/>
      <c r="P274" s="216"/>
      <c r="Q274" s="216"/>
      <c r="R274" s="216"/>
      <c r="S274" s="216"/>
      <c r="T274" s="217"/>
      <c r="AT274" s="218" t="s">
        <v>169</v>
      </c>
      <c r="AU274" s="218" t="s">
        <v>81</v>
      </c>
      <c r="AV274" s="12" t="s">
        <v>81</v>
      </c>
      <c r="AW274" s="12" t="s">
        <v>37</v>
      </c>
      <c r="AX274" s="12" t="s">
        <v>73</v>
      </c>
      <c r="AY274" s="218" t="s">
        <v>162</v>
      </c>
    </row>
    <row r="275" spans="2:51" s="11" customFormat="1" ht="13.5">
      <c r="B275" s="196"/>
      <c r="C275" s="197"/>
      <c r="D275" s="198" t="s">
        <v>169</v>
      </c>
      <c r="E275" s="199" t="s">
        <v>20</v>
      </c>
      <c r="F275" s="200" t="s">
        <v>342</v>
      </c>
      <c r="G275" s="197"/>
      <c r="H275" s="201" t="s">
        <v>20</v>
      </c>
      <c r="I275" s="202"/>
      <c r="J275" s="197"/>
      <c r="K275" s="197"/>
      <c r="L275" s="203"/>
      <c r="M275" s="204"/>
      <c r="N275" s="205"/>
      <c r="O275" s="205"/>
      <c r="P275" s="205"/>
      <c r="Q275" s="205"/>
      <c r="R275" s="205"/>
      <c r="S275" s="205"/>
      <c r="T275" s="206"/>
      <c r="AT275" s="207" t="s">
        <v>169</v>
      </c>
      <c r="AU275" s="207" t="s">
        <v>81</v>
      </c>
      <c r="AV275" s="11" t="s">
        <v>22</v>
      </c>
      <c r="AW275" s="11" t="s">
        <v>37</v>
      </c>
      <c r="AX275" s="11" t="s">
        <v>73</v>
      </c>
      <c r="AY275" s="207" t="s">
        <v>162</v>
      </c>
    </row>
    <row r="276" spans="2:51" s="12" customFormat="1" ht="13.5">
      <c r="B276" s="208"/>
      <c r="C276" s="209"/>
      <c r="D276" s="198" t="s">
        <v>169</v>
      </c>
      <c r="E276" s="210" t="s">
        <v>20</v>
      </c>
      <c r="F276" s="211" t="s">
        <v>356</v>
      </c>
      <c r="G276" s="209"/>
      <c r="H276" s="212">
        <v>55.168</v>
      </c>
      <c r="I276" s="213"/>
      <c r="J276" s="209"/>
      <c r="K276" s="209"/>
      <c r="L276" s="214"/>
      <c r="M276" s="215"/>
      <c r="N276" s="216"/>
      <c r="O276" s="216"/>
      <c r="P276" s="216"/>
      <c r="Q276" s="216"/>
      <c r="R276" s="216"/>
      <c r="S276" s="216"/>
      <c r="T276" s="217"/>
      <c r="AT276" s="218" t="s">
        <v>169</v>
      </c>
      <c r="AU276" s="218" t="s">
        <v>81</v>
      </c>
      <c r="AV276" s="12" t="s">
        <v>81</v>
      </c>
      <c r="AW276" s="12" t="s">
        <v>37</v>
      </c>
      <c r="AX276" s="12" t="s">
        <v>73</v>
      </c>
      <c r="AY276" s="218" t="s">
        <v>162</v>
      </c>
    </row>
    <row r="277" spans="2:51" s="12" customFormat="1" ht="13.5">
      <c r="B277" s="208"/>
      <c r="C277" s="209"/>
      <c r="D277" s="198" t="s">
        <v>169</v>
      </c>
      <c r="E277" s="210" t="s">
        <v>20</v>
      </c>
      <c r="F277" s="211" t="s">
        <v>357</v>
      </c>
      <c r="G277" s="209"/>
      <c r="H277" s="212">
        <v>-1.32</v>
      </c>
      <c r="I277" s="213"/>
      <c r="J277" s="209"/>
      <c r="K277" s="209"/>
      <c r="L277" s="214"/>
      <c r="M277" s="215"/>
      <c r="N277" s="216"/>
      <c r="O277" s="216"/>
      <c r="P277" s="216"/>
      <c r="Q277" s="216"/>
      <c r="R277" s="216"/>
      <c r="S277" s="216"/>
      <c r="T277" s="217"/>
      <c r="AT277" s="218" t="s">
        <v>169</v>
      </c>
      <c r="AU277" s="218" t="s">
        <v>81</v>
      </c>
      <c r="AV277" s="12" t="s">
        <v>81</v>
      </c>
      <c r="AW277" s="12" t="s">
        <v>37</v>
      </c>
      <c r="AX277" s="12" t="s">
        <v>73</v>
      </c>
      <c r="AY277" s="218" t="s">
        <v>162</v>
      </c>
    </row>
    <row r="278" spans="2:51" s="12" customFormat="1" ht="13.5">
      <c r="B278" s="208"/>
      <c r="C278" s="209"/>
      <c r="D278" s="198" t="s">
        <v>169</v>
      </c>
      <c r="E278" s="210" t="s">
        <v>20</v>
      </c>
      <c r="F278" s="211" t="s">
        <v>358</v>
      </c>
      <c r="G278" s="209"/>
      <c r="H278" s="212">
        <v>3.652</v>
      </c>
      <c r="I278" s="213"/>
      <c r="J278" s="209"/>
      <c r="K278" s="209"/>
      <c r="L278" s="214"/>
      <c r="M278" s="215"/>
      <c r="N278" s="216"/>
      <c r="O278" s="216"/>
      <c r="P278" s="216"/>
      <c r="Q278" s="216"/>
      <c r="R278" s="216"/>
      <c r="S278" s="216"/>
      <c r="T278" s="217"/>
      <c r="AT278" s="218" t="s">
        <v>169</v>
      </c>
      <c r="AU278" s="218" t="s">
        <v>81</v>
      </c>
      <c r="AV278" s="12" t="s">
        <v>81</v>
      </c>
      <c r="AW278" s="12" t="s">
        <v>37</v>
      </c>
      <c r="AX278" s="12" t="s">
        <v>73</v>
      </c>
      <c r="AY278" s="218" t="s">
        <v>162</v>
      </c>
    </row>
    <row r="279" spans="2:51" s="12" customFormat="1" ht="13.5">
      <c r="B279" s="208"/>
      <c r="C279" s="209"/>
      <c r="D279" s="198" t="s">
        <v>169</v>
      </c>
      <c r="E279" s="210" t="s">
        <v>20</v>
      </c>
      <c r="F279" s="211" t="s">
        <v>359</v>
      </c>
      <c r="G279" s="209"/>
      <c r="H279" s="212">
        <v>5.049</v>
      </c>
      <c r="I279" s="213"/>
      <c r="J279" s="209"/>
      <c r="K279" s="209"/>
      <c r="L279" s="214"/>
      <c r="M279" s="215"/>
      <c r="N279" s="216"/>
      <c r="O279" s="216"/>
      <c r="P279" s="216"/>
      <c r="Q279" s="216"/>
      <c r="R279" s="216"/>
      <c r="S279" s="216"/>
      <c r="T279" s="217"/>
      <c r="AT279" s="218" t="s">
        <v>169</v>
      </c>
      <c r="AU279" s="218" t="s">
        <v>81</v>
      </c>
      <c r="AV279" s="12" t="s">
        <v>81</v>
      </c>
      <c r="AW279" s="12" t="s">
        <v>37</v>
      </c>
      <c r="AX279" s="12" t="s">
        <v>73</v>
      </c>
      <c r="AY279" s="218" t="s">
        <v>162</v>
      </c>
    </row>
    <row r="280" spans="2:51" s="11" customFormat="1" ht="13.5">
      <c r="B280" s="196"/>
      <c r="C280" s="197"/>
      <c r="D280" s="198" t="s">
        <v>169</v>
      </c>
      <c r="E280" s="199" t="s">
        <v>20</v>
      </c>
      <c r="F280" s="200" t="s">
        <v>360</v>
      </c>
      <c r="G280" s="197"/>
      <c r="H280" s="201" t="s">
        <v>20</v>
      </c>
      <c r="I280" s="202"/>
      <c r="J280" s="197"/>
      <c r="K280" s="197"/>
      <c r="L280" s="203"/>
      <c r="M280" s="204"/>
      <c r="N280" s="205"/>
      <c r="O280" s="205"/>
      <c r="P280" s="205"/>
      <c r="Q280" s="205"/>
      <c r="R280" s="205"/>
      <c r="S280" s="205"/>
      <c r="T280" s="206"/>
      <c r="AT280" s="207" t="s">
        <v>169</v>
      </c>
      <c r="AU280" s="207" t="s">
        <v>81</v>
      </c>
      <c r="AV280" s="11" t="s">
        <v>22</v>
      </c>
      <c r="AW280" s="11" t="s">
        <v>37</v>
      </c>
      <c r="AX280" s="11" t="s">
        <v>73</v>
      </c>
      <c r="AY280" s="207" t="s">
        <v>162</v>
      </c>
    </row>
    <row r="281" spans="2:51" s="12" customFormat="1" ht="13.5">
      <c r="B281" s="208"/>
      <c r="C281" s="209"/>
      <c r="D281" s="198" t="s">
        <v>169</v>
      </c>
      <c r="E281" s="210" t="s">
        <v>20</v>
      </c>
      <c r="F281" s="211" t="s">
        <v>361</v>
      </c>
      <c r="G281" s="209"/>
      <c r="H281" s="212">
        <v>78.455</v>
      </c>
      <c r="I281" s="213"/>
      <c r="J281" s="209"/>
      <c r="K281" s="209"/>
      <c r="L281" s="214"/>
      <c r="M281" s="215"/>
      <c r="N281" s="216"/>
      <c r="O281" s="216"/>
      <c r="P281" s="216"/>
      <c r="Q281" s="216"/>
      <c r="R281" s="216"/>
      <c r="S281" s="216"/>
      <c r="T281" s="217"/>
      <c r="AT281" s="218" t="s">
        <v>169</v>
      </c>
      <c r="AU281" s="218" t="s">
        <v>81</v>
      </c>
      <c r="AV281" s="12" t="s">
        <v>81</v>
      </c>
      <c r="AW281" s="12" t="s">
        <v>37</v>
      </c>
      <c r="AX281" s="12" t="s">
        <v>73</v>
      </c>
      <c r="AY281" s="218" t="s">
        <v>162</v>
      </c>
    </row>
    <row r="282" spans="2:51" s="12" customFormat="1" ht="13.5">
      <c r="B282" s="208"/>
      <c r="C282" s="209"/>
      <c r="D282" s="198" t="s">
        <v>169</v>
      </c>
      <c r="E282" s="210" t="s">
        <v>20</v>
      </c>
      <c r="F282" s="211" t="s">
        <v>362</v>
      </c>
      <c r="G282" s="209"/>
      <c r="H282" s="212">
        <v>-7.68</v>
      </c>
      <c r="I282" s="213"/>
      <c r="J282" s="209"/>
      <c r="K282" s="209"/>
      <c r="L282" s="214"/>
      <c r="M282" s="215"/>
      <c r="N282" s="216"/>
      <c r="O282" s="216"/>
      <c r="P282" s="216"/>
      <c r="Q282" s="216"/>
      <c r="R282" s="216"/>
      <c r="S282" s="216"/>
      <c r="T282" s="217"/>
      <c r="AT282" s="218" t="s">
        <v>169</v>
      </c>
      <c r="AU282" s="218" t="s">
        <v>81</v>
      </c>
      <c r="AV282" s="12" t="s">
        <v>81</v>
      </c>
      <c r="AW282" s="12" t="s">
        <v>37</v>
      </c>
      <c r="AX282" s="12" t="s">
        <v>73</v>
      </c>
      <c r="AY282" s="218" t="s">
        <v>162</v>
      </c>
    </row>
    <row r="283" spans="2:51" s="12" customFormat="1" ht="13.5">
      <c r="B283" s="208"/>
      <c r="C283" s="209"/>
      <c r="D283" s="198" t="s">
        <v>169</v>
      </c>
      <c r="E283" s="210" t="s">
        <v>20</v>
      </c>
      <c r="F283" s="211" t="s">
        <v>363</v>
      </c>
      <c r="G283" s="209"/>
      <c r="H283" s="212">
        <v>-3.36</v>
      </c>
      <c r="I283" s="213"/>
      <c r="J283" s="209"/>
      <c r="K283" s="209"/>
      <c r="L283" s="214"/>
      <c r="M283" s="215"/>
      <c r="N283" s="216"/>
      <c r="O283" s="216"/>
      <c r="P283" s="216"/>
      <c r="Q283" s="216"/>
      <c r="R283" s="216"/>
      <c r="S283" s="216"/>
      <c r="T283" s="217"/>
      <c r="AT283" s="218" t="s">
        <v>169</v>
      </c>
      <c r="AU283" s="218" t="s">
        <v>81</v>
      </c>
      <c r="AV283" s="12" t="s">
        <v>81</v>
      </c>
      <c r="AW283" s="12" t="s">
        <v>37</v>
      </c>
      <c r="AX283" s="12" t="s">
        <v>73</v>
      </c>
      <c r="AY283" s="218" t="s">
        <v>162</v>
      </c>
    </row>
    <row r="284" spans="2:51" s="11" customFormat="1" ht="13.5">
      <c r="B284" s="196"/>
      <c r="C284" s="197"/>
      <c r="D284" s="198" t="s">
        <v>169</v>
      </c>
      <c r="E284" s="199" t="s">
        <v>20</v>
      </c>
      <c r="F284" s="200" t="s">
        <v>297</v>
      </c>
      <c r="G284" s="197"/>
      <c r="H284" s="201" t="s">
        <v>20</v>
      </c>
      <c r="I284" s="202"/>
      <c r="J284" s="197"/>
      <c r="K284" s="197"/>
      <c r="L284" s="203"/>
      <c r="M284" s="204"/>
      <c r="N284" s="205"/>
      <c r="O284" s="205"/>
      <c r="P284" s="205"/>
      <c r="Q284" s="205"/>
      <c r="R284" s="205"/>
      <c r="S284" s="205"/>
      <c r="T284" s="206"/>
      <c r="AT284" s="207" t="s">
        <v>169</v>
      </c>
      <c r="AU284" s="207" t="s">
        <v>81</v>
      </c>
      <c r="AV284" s="11" t="s">
        <v>22</v>
      </c>
      <c r="AW284" s="11" t="s">
        <v>37</v>
      </c>
      <c r="AX284" s="11" t="s">
        <v>73</v>
      </c>
      <c r="AY284" s="207" t="s">
        <v>162</v>
      </c>
    </row>
    <row r="285" spans="2:51" s="12" customFormat="1" ht="13.5">
      <c r="B285" s="208"/>
      <c r="C285" s="209"/>
      <c r="D285" s="198" t="s">
        <v>169</v>
      </c>
      <c r="E285" s="210" t="s">
        <v>20</v>
      </c>
      <c r="F285" s="211" t="s">
        <v>364</v>
      </c>
      <c r="G285" s="209"/>
      <c r="H285" s="212">
        <v>10.675</v>
      </c>
      <c r="I285" s="213"/>
      <c r="J285" s="209"/>
      <c r="K285" s="209"/>
      <c r="L285" s="214"/>
      <c r="M285" s="215"/>
      <c r="N285" s="216"/>
      <c r="O285" s="216"/>
      <c r="P285" s="216"/>
      <c r="Q285" s="216"/>
      <c r="R285" s="216"/>
      <c r="S285" s="216"/>
      <c r="T285" s="217"/>
      <c r="AT285" s="218" t="s">
        <v>169</v>
      </c>
      <c r="AU285" s="218" t="s">
        <v>81</v>
      </c>
      <c r="AV285" s="12" t="s">
        <v>81</v>
      </c>
      <c r="AW285" s="12" t="s">
        <v>37</v>
      </c>
      <c r="AX285" s="12" t="s">
        <v>73</v>
      </c>
      <c r="AY285" s="218" t="s">
        <v>162</v>
      </c>
    </row>
    <row r="286" spans="2:51" s="13" customFormat="1" ht="13.5">
      <c r="B286" s="219"/>
      <c r="C286" s="220"/>
      <c r="D286" s="221" t="s">
        <v>169</v>
      </c>
      <c r="E286" s="222" t="s">
        <v>20</v>
      </c>
      <c r="F286" s="223" t="s">
        <v>174</v>
      </c>
      <c r="G286" s="220"/>
      <c r="H286" s="224">
        <v>181.88</v>
      </c>
      <c r="I286" s="225"/>
      <c r="J286" s="220"/>
      <c r="K286" s="220"/>
      <c r="L286" s="226"/>
      <c r="M286" s="227"/>
      <c r="N286" s="228"/>
      <c r="O286" s="228"/>
      <c r="P286" s="228"/>
      <c r="Q286" s="228"/>
      <c r="R286" s="228"/>
      <c r="S286" s="228"/>
      <c r="T286" s="229"/>
      <c r="AT286" s="230" t="s">
        <v>169</v>
      </c>
      <c r="AU286" s="230" t="s">
        <v>81</v>
      </c>
      <c r="AV286" s="13" t="s">
        <v>168</v>
      </c>
      <c r="AW286" s="13" t="s">
        <v>37</v>
      </c>
      <c r="AX286" s="13" t="s">
        <v>22</v>
      </c>
      <c r="AY286" s="230" t="s">
        <v>162</v>
      </c>
    </row>
    <row r="287" spans="2:65" s="1" customFormat="1" ht="22.5" customHeight="1">
      <c r="B287" s="36"/>
      <c r="C287" s="184" t="s">
        <v>365</v>
      </c>
      <c r="D287" s="184" t="s">
        <v>164</v>
      </c>
      <c r="E287" s="185" t="s">
        <v>366</v>
      </c>
      <c r="F287" s="186" t="s">
        <v>367</v>
      </c>
      <c r="G287" s="187" t="s">
        <v>248</v>
      </c>
      <c r="H287" s="188">
        <v>27.12</v>
      </c>
      <c r="I287" s="189"/>
      <c r="J287" s="190">
        <f>ROUND(I287*H287,2)</f>
        <v>0</v>
      </c>
      <c r="K287" s="186" t="s">
        <v>20</v>
      </c>
      <c r="L287" s="56"/>
      <c r="M287" s="191" t="s">
        <v>20</v>
      </c>
      <c r="N287" s="192" t="s">
        <v>44</v>
      </c>
      <c r="O287" s="37"/>
      <c r="P287" s="193">
        <f>O287*H287</f>
        <v>0</v>
      </c>
      <c r="Q287" s="193">
        <v>0</v>
      </c>
      <c r="R287" s="193">
        <f>Q287*H287</f>
        <v>0</v>
      </c>
      <c r="S287" s="193">
        <v>0</v>
      </c>
      <c r="T287" s="194">
        <f>S287*H287</f>
        <v>0</v>
      </c>
      <c r="AR287" s="19" t="s">
        <v>168</v>
      </c>
      <c r="AT287" s="19" t="s">
        <v>164</v>
      </c>
      <c r="AU287" s="19" t="s">
        <v>81</v>
      </c>
      <c r="AY287" s="19" t="s">
        <v>162</v>
      </c>
      <c r="BE287" s="195">
        <f>IF(N287="základní",J287,0)</f>
        <v>0</v>
      </c>
      <c r="BF287" s="195">
        <f>IF(N287="snížená",J287,0)</f>
        <v>0</v>
      </c>
      <c r="BG287" s="195">
        <f>IF(N287="zákl. přenesená",J287,0)</f>
        <v>0</v>
      </c>
      <c r="BH287" s="195">
        <f>IF(N287="sníž. přenesená",J287,0)</f>
        <v>0</v>
      </c>
      <c r="BI287" s="195">
        <f>IF(N287="nulová",J287,0)</f>
        <v>0</v>
      </c>
      <c r="BJ287" s="19" t="s">
        <v>22</v>
      </c>
      <c r="BK287" s="195">
        <f>ROUND(I287*H287,2)</f>
        <v>0</v>
      </c>
      <c r="BL287" s="19" t="s">
        <v>168</v>
      </c>
      <c r="BM287" s="19" t="s">
        <v>365</v>
      </c>
    </row>
    <row r="288" spans="2:51" s="11" customFormat="1" ht="13.5">
      <c r="B288" s="196"/>
      <c r="C288" s="197"/>
      <c r="D288" s="198" t="s">
        <v>169</v>
      </c>
      <c r="E288" s="199" t="s">
        <v>20</v>
      </c>
      <c r="F288" s="200" t="s">
        <v>340</v>
      </c>
      <c r="G288" s="197"/>
      <c r="H288" s="201" t="s">
        <v>20</v>
      </c>
      <c r="I288" s="202"/>
      <c r="J288" s="197"/>
      <c r="K288" s="197"/>
      <c r="L288" s="203"/>
      <c r="M288" s="204"/>
      <c r="N288" s="205"/>
      <c r="O288" s="205"/>
      <c r="P288" s="205"/>
      <c r="Q288" s="205"/>
      <c r="R288" s="205"/>
      <c r="S288" s="205"/>
      <c r="T288" s="206"/>
      <c r="AT288" s="207" t="s">
        <v>169</v>
      </c>
      <c r="AU288" s="207" t="s">
        <v>81</v>
      </c>
      <c r="AV288" s="11" t="s">
        <v>22</v>
      </c>
      <c r="AW288" s="11" t="s">
        <v>37</v>
      </c>
      <c r="AX288" s="11" t="s">
        <v>73</v>
      </c>
      <c r="AY288" s="207" t="s">
        <v>162</v>
      </c>
    </row>
    <row r="289" spans="2:51" s="12" customFormat="1" ht="13.5">
      <c r="B289" s="208"/>
      <c r="C289" s="209"/>
      <c r="D289" s="198" t="s">
        <v>169</v>
      </c>
      <c r="E289" s="210" t="s">
        <v>20</v>
      </c>
      <c r="F289" s="211" t="s">
        <v>368</v>
      </c>
      <c r="G289" s="209"/>
      <c r="H289" s="212">
        <v>3.97</v>
      </c>
      <c r="I289" s="213"/>
      <c r="J289" s="209"/>
      <c r="K289" s="209"/>
      <c r="L289" s="214"/>
      <c r="M289" s="215"/>
      <c r="N289" s="216"/>
      <c r="O289" s="216"/>
      <c r="P289" s="216"/>
      <c r="Q289" s="216"/>
      <c r="R289" s="216"/>
      <c r="S289" s="216"/>
      <c r="T289" s="217"/>
      <c r="AT289" s="218" t="s">
        <v>169</v>
      </c>
      <c r="AU289" s="218" t="s">
        <v>81</v>
      </c>
      <c r="AV289" s="12" t="s">
        <v>81</v>
      </c>
      <c r="AW289" s="12" t="s">
        <v>37</v>
      </c>
      <c r="AX289" s="12" t="s">
        <v>73</v>
      </c>
      <c r="AY289" s="218" t="s">
        <v>162</v>
      </c>
    </row>
    <row r="290" spans="2:51" s="11" customFormat="1" ht="13.5">
      <c r="B290" s="196"/>
      <c r="C290" s="197"/>
      <c r="D290" s="198" t="s">
        <v>169</v>
      </c>
      <c r="E290" s="199" t="s">
        <v>20</v>
      </c>
      <c r="F290" s="200" t="s">
        <v>342</v>
      </c>
      <c r="G290" s="197"/>
      <c r="H290" s="201" t="s">
        <v>20</v>
      </c>
      <c r="I290" s="202"/>
      <c r="J290" s="197"/>
      <c r="K290" s="197"/>
      <c r="L290" s="203"/>
      <c r="M290" s="204"/>
      <c r="N290" s="205"/>
      <c r="O290" s="205"/>
      <c r="P290" s="205"/>
      <c r="Q290" s="205"/>
      <c r="R290" s="205"/>
      <c r="S290" s="205"/>
      <c r="T290" s="206"/>
      <c r="AT290" s="207" t="s">
        <v>169</v>
      </c>
      <c r="AU290" s="207" t="s">
        <v>81</v>
      </c>
      <c r="AV290" s="11" t="s">
        <v>22</v>
      </c>
      <c r="AW290" s="11" t="s">
        <v>37</v>
      </c>
      <c r="AX290" s="11" t="s">
        <v>73</v>
      </c>
      <c r="AY290" s="207" t="s">
        <v>162</v>
      </c>
    </row>
    <row r="291" spans="2:51" s="12" customFormat="1" ht="13.5">
      <c r="B291" s="208"/>
      <c r="C291" s="209"/>
      <c r="D291" s="198" t="s">
        <v>169</v>
      </c>
      <c r="E291" s="210" t="s">
        <v>20</v>
      </c>
      <c r="F291" s="211" t="s">
        <v>369</v>
      </c>
      <c r="G291" s="209"/>
      <c r="H291" s="212">
        <v>12.58</v>
      </c>
      <c r="I291" s="213"/>
      <c r="J291" s="209"/>
      <c r="K291" s="209"/>
      <c r="L291" s="214"/>
      <c r="M291" s="215"/>
      <c r="N291" s="216"/>
      <c r="O291" s="216"/>
      <c r="P291" s="216"/>
      <c r="Q291" s="216"/>
      <c r="R291" s="216"/>
      <c r="S291" s="216"/>
      <c r="T291" s="217"/>
      <c r="AT291" s="218" t="s">
        <v>169</v>
      </c>
      <c r="AU291" s="218" t="s">
        <v>81</v>
      </c>
      <c r="AV291" s="12" t="s">
        <v>81</v>
      </c>
      <c r="AW291" s="12" t="s">
        <v>37</v>
      </c>
      <c r="AX291" s="12" t="s">
        <v>73</v>
      </c>
      <c r="AY291" s="218" t="s">
        <v>162</v>
      </c>
    </row>
    <row r="292" spans="2:51" s="11" customFormat="1" ht="13.5">
      <c r="B292" s="196"/>
      <c r="C292" s="197"/>
      <c r="D292" s="198" t="s">
        <v>169</v>
      </c>
      <c r="E292" s="199" t="s">
        <v>20</v>
      </c>
      <c r="F292" s="200" t="s">
        <v>270</v>
      </c>
      <c r="G292" s="197"/>
      <c r="H292" s="201" t="s">
        <v>20</v>
      </c>
      <c r="I292" s="202"/>
      <c r="J292" s="197"/>
      <c r="K292" s="197"/>
      <c r="L292" s="203"/>
      <c r="M292" s="204"/>
      <c r="N292" s="205"/>
      <c r="O292" s="205"/>
      <c r="P292" s="205"/>
      <c r="Q292" s="205"/>
      <c r="R292" s="205"/>
      <c r="S292" s="205"/>
      <c r="T292" s="206"/>
      <c r="AT292" s="207" t="s">
        <v>169</v>
      </c>
      <c r="AU292" s="207" t="s">
        <v>81</v>
      </c>
      <c r="AV292" s="11" t="s">
        <v>22</v>
      </c>
      <c r="AW292" s="11" t="s">
        <v>37</v>
      </c>
      <c r="AX292" s="11" t="s">
        <v>73</v>
      </c>
      <c r="AY292" s="207" t="s">
        <v>162</v>
      </c>
    </row>
    <row r="293" spans="2:51" s="12" customFormat="1" ht="13.5">
      <c r="B293" s="208"/>
      <c r="C293" s="209"/>
      <c r="D293" s="198" t="s">
        <v>169</v>
      </c>
      <c r="E293" s="210" t="s">
        <v>20</v>
      </c>
      <c r="F293" s="211" t="s">
        <v>370</v>
      </c>
      <c r="G293" s="209"/>
      <c r="H293" s="212">
        <v>1.48</v>
      </c>
      <c r="I293" s="213"/>
      <c r="J293" s="209"/>
      <c r="K293" s="209"/>
      <c r="L293" s="214"/>
      <c r="M293" s="215"/>
      <c r="N293" s="216"/>
      <c r="O293" s="216"/>
      <c r="P293" s="216"/>
      <c r="Q293" s="216"/>
      <c r="R293" s="216"/>
      <c r="S293" s="216"/>
      <c r="T293" s="217"/>
      <c r="AT293" s="218" t="s">
        <v>169</v>
      </c>
      <c r="AU293" s="218" t="s">
        <v>81</v>
      </c>
      <c r="AV293" s="12" t="s">
        <v>81</v>
      </c>
      <c r="AW293" s="12" t="s">
        <v>37</v>
      </c>
      <c r="AX293" s="12" t="s">
        <v>73</v>
      </c>
      <c r="AY293" s="218" t="s">
        <v>162</v>
      </c>
    </row>
    <row r="294" spans="2:51" s="11" customFormat="1" ht="13.5">
      <c r="B294" s="196"/>
      <c r="C294" s="197"/>
      <c r="D294" s="198" t="s">
        <v>169</v>
      </c>
      <c r="E294" s="199" t="s">
        <v>20</v>
      </c>
      <c r="F294" s="200" t="s">
        <v>347</v>
      </c>
      <c r="G294" s="197"/>
      <c r="H294" s="201" t="s">
        <v>20</v>
      </c>
      <c r="I294" s="202"/>
      <c r="J294" s="197"/>
      <c r="K294" s="197"/>
      <c r="L294" s="203"/>
      <c r="M294" s="204"/>
      <c r="N294" s="205"/>
      <c r="O294" s="205"/>
      <c r="P294" s="205"/>
      <c r="Q294" s="205"/>
      <c r="R294" s="205"/>
      <c r="S294" s="205"/>
      <c r="T294" s="206"/>
      <c r="AT294" s="207" t="s">
        <v>169</v>
      </c>
      <c r="AU294" s="207" t="s">
        <v>81</v>
      </c>
      <c r="AV294" s="11" t="s">
        <v>22</v>
      </c>
      <c r="AW294" s="11" t="s">
        <v>37</v>
      </c>
      <c r="AX294" s="11" t="s">
        <v>73</v>
      </c>
      <c r="AY294" s="207" t="s">
        <v>162</v>
      </c>
    </row>
    <row r="295" spans="2:51" s="12" customFormat="1" ht="13.5">
      <c r="B295" s="208"/>
      <c r="C295" s="209"/>
      <c r="D295" s="198" t="s">
        <v>169</v>
      </c>
      <c r="E295" s="210" t="s">
        <v>20</v>
      </c>
      <c r="F295" s="211" t="s">
        <v>371</v>
      </c>
      <c r="G295" s="209"/>
      <c r="H295" s="212">
        <v>5.78</v>
      </c>
      <c r="I295" s="213"/>
      <c r="J295" s="209"/>
      <c r="K295" s="209"/>
      <c r="L295" s="214"/>
      <c r="M295" s="215"/>
      <c r="N295" s="216"/>
      <c r="O295" s="216"/>
      <c r="P295" s="216"/>
      <c r="Q295" s="216"/>
      <c r="R295" s="216"/>
      <c r="S295" s="216"/>
      <c r="T295" s="217"/>
      <c r="AT295" s="218" t="s">
        <v>169</v>
      </c>
      <c r="AU295" s="218" t="s">
        <v>81</v>
      </c>
      <c r="AV295" s="12" t="s">
        <v>81</v>
      </c>
      <c r="AW295" s="12" t="s">
        <v>37</v>
      </c>
      <c r="AX295" s="12" t="s">
        <v>73</v>
      </c>
      <c r="AY295" s="218" t="s">
        <v>162</v>
      </c>
    </row>
    <row r="296" spans="2:51" s="11" customFormat="1" ht="13.5">
      <c r="B296" s="196"/>
      <c r="C296" s="197"/>
      <c r="D296" s="198" t="s">
        <v>169</v>
      </c>
      <c r="E296" s="199" t="s">
        <v>20</v>
      </c>
      <c r="F296" s="200" t="s">
        <v>297</v>
      </c>
      <c r="G296" s="197"/>
      <c r="H296" s="201" t="s">
        <v>20</v>
      </c>
      <c r="I296" s="202"/>
      <c r="J296" s="197"/>
      <c r="K296" s="197"/>
      <c r="L296" s="203"/>
      <c r="M296" s="204"/>
      <c r="N296" s="205"/>
      <c r="O296" s="205"/>
      <c r="P296" s="205"/>
      <c r="Q296" s="205"/>
      <c r="R296" s="205"/>
      <c r="S296" s="205"/>
      <c r="T296" s="206"/>
      <c r="AT296" s="207" t="s">
        <v>169</v>
      </c>
      <c r="AU296" s="207" t="s">
        <v>81</v>
      </c>
      <c r="AV296" s="11" t="s">
        <v>22</v>
      </c>
      <c r="AW296" s="11" t="s">
        <v>37</v>
      </c>
      <c r="AX296" s="11" t="s">
        <v>73</v>
      </c>
      <c r="AY296" s="207" t="s">
        <v>162</v>
      </c>
    </row>
    <row r="297" spans="2:51" s="12" customFormat="1" ht="13.5">
      <c r="B297" s="208"/>
      <c r="C297" s="209"/>
      <c r="D297" s="198" t="s">
        <v>169</v>
      </c>
      <c r="E297" s="210" t="s">
        <v>20</v>
      </c>
      <c r="F297" s="211" t="s">
        <v>372</v>
      </c>
      <c r="G297" s="209"/>
      <c r="H297" s="212">
        <v>3.31</v>
      </c>
      <c r="I297" s="213"/>
      <c r="J297" s="209"/>
      <c r="K297" s="209"/>
      <c r="L297" s="214"/>
      <c r="M297" s="215"/>
      <c r="N297" s="216"/>
      <c r="O297" s="216"/>
      <c r="P297" s="216"/>
      <c r="Q297" s="216"/>
      <c r="R297" s="216"/>
      <c r="S297" s="216"/>
      <c r="T297" s="217"/>
      <c r="AT297" s="218" t="s">
        <v>169</v>
      </c>
      <c r="AU297" s="218" t="s">
        <v>81</v>
      </c>
      <c r="AV297" s="12" t="s">
        <v>81</v>
      </c>
      <c r="AW297" s="12" t="s">
        <v>37</v>
      </c>
      <c r="AX297" s="12" t="s">
        <v>73</v>
      </c>
      <c r="AY297" s="218" t="s">
        <v>162</v>
      </c>
    </row>
    <row r="298" spans="2:51" s="13" customFormat="1" ht="13.5">
      <c r="B298" s="219"/>
      <c r="C298" s="220"/>
      <c r="D298" s="221" t="s">
        <v>169</v>
      </c>
      <c r="E298" s="222" t="s">
        <v>20</v>
      </c>
      <c r="F298" s="223" t="s">
        <v>174</v>
      </c>
      <c r="G298" s="220"/>
      <c r="H298" s="224">
        <v>27.12</v>
      </c>
      <c r="I298" s="225"/>
      <c r="J298" s="220"/>
      <c r="K298" s="220"/>
      <c r="L298" s="226"/>
      <c r="M298" s="227"/>
      <c r="N298" s="228"/>
      <c r="O298" s="228"/>
      <c r="P298" s="228"/>
      <c r="Q298" s="228"/>
      <c r="R298" s="228"/>
      <c r="S298" s="228"/>
      <c r="T298" s="229"/>
      <c r="AT298" s="230" t="s">
        <v>169</v>
      </c>
      <c r="AU298" s="230" t="s">
        <v>81</v>
      </c>
      <c r="AV298" s="13" t="s">
        <v>168</v>
      </c>
      <c r="AW298" s="13" t="s">
        <v>37</v>
      </c>
      <c r="AX298" s="13" t="s">
        <v>22</v>
      </c>
      <c r="AY298" s="230" t="s">
        <v>162</v>
      </c>
    </row>
    <row r="299" spans="2:65" s="1" customFormat="1" ht="22.5" customHeight="1">
      <c r="B299" s="36"/>
      <c r="C299" s="184" t="s">
        <v>373</v>
      </c>
      <c r="D299" s="184" t="s">
        <v>164</v>
      </c>
      <c r="E299" s="185" t="s">
        <v>374</v>
      </c>
      <c r="F299" s="186" t="s">
        <v>375</v>
      </c>
      <c r="G299" s="187" t="s">
        <v>248</v>
      </c>
      <c r="H299" s="188">
        <v>84.125</v>
      </c>
      <c r="I299" s="189"/>
      <c r="J299" s="190">
        <f>ROUND(I299*H299,2)</f>
        <v>0</v>
      </c>
      <c r="K299" s="186" t="s">
        <v>20</v>
      </c>
      <c r="L299" s="56"/>
      <c r="M299" s="191" t="s">
        <v>20</v>
      </c>
      <c r="N299" s="192" t="s">
        <v>44</v>
      </c>
      <c r="O299" s="37"/>
      <c r="P299" s="193">
        <f>O299*H299</f>
        <v>0</v>
      </c>
      <c r="Q299" s="193">
        <v>0</v>
      </c>
      <c r="R299" s="193">
        <f>Q299*H299</f>
        <v>0</v>
      </c>
      <c r="S299" s="193">
        <v>0</v>
      </c>
      <c r="T299" s="194">
        <f>S299*H299</f>
        <v>0</v>
      </c>
      <c r="AR299" s="19" t="s">
        <v>168</v>
      </c>
      <c r="AT299" s="19" t="s">
        <v>164</v>
      </c>
      <c r="AU299" s="19" t="s">
        <v>81</v>
      </c>
      <c r="AY299" s="19" t="s">
        <v>162</v>
      </c>
      <c r="BE299" s="195">
        <f>IF(N299="základní",J299,0)</f>
        <v>0</v>
      </c>
      <c r="BF299" s="195">
        <f>IF(N299="snížená",J299,0)</f>
        <v>0</v>
      </c>
      <c r="BG299" s="195">
        <f>IF(N299="zákl. přenesená",J299,0)</f>
        <v>0</v>
      </c>
      <c r="BH299" s="195">
        <f>IF(N299="sníž. přenesená",J299,0)</f>
        <v>0</v>
      </c>
      <c r="BI299" s="195">
        <f>IF(N299="nulová",J299,0)</f>
        <v>0</v>
      </c>
      <c r="BJ299" s="19" t="s">
        <v>22</v>
      </c>
      <c r="BK299" s="195">
        <f>ROUND(I299*H299,2)</f>
        <v>0</v>
      </c>
      <c r="BL299" s="19" t="s">
        <v>168</v>
      </c>
      <c r="BM299" s="19" t="s">
        <v>373</v>
      </c>
    </row>
    <row r="300" spans="2:51" s="11" customFormat="1" ht="13.5">
      <c r="B300" s="196"/>
      <c r="C300" s="197"/>
      <c r="D300" s="198" t="s">
        <v>169</v>
      </c>
      <c r="E300" s="199" t="s">
        <v>20</v>
      </c>
      <c r="F300" s="200" t="s">
        <v>283</v>
      </c>
      <c r="G300" s="197"/>
      <c r="H300" s="201" t="s">
        <v>20</v>
      </c>
      <c r="I300" s="202"/>
      <c r="J300" s="197"/>
      <c r="K300" s="197"/>
      <c r="L300" s="203"/>
      <c r="M300" s="204"/>
      <c r="N300" s="205"/>
      <c r="O300" s="205"/>
      <c r="P300" s="205"/>
      <c r="Q300" s="205"/>
      <c r="R300" s="205"/>
      <c r="S300" s="205"/>
      <c r="T300" s="206"/>
      <c r="AT300" s="207" t="s">
        <v>169</v>
      </c>
      <c r="AU300" s="207" t="s">
        <v>81</v>
      </c>
      <c r="AV300" s="11" t="s">
        <v>22</v>
      </c>
      <c r="AW300" s="11" t="s">
        <v>37</v>
      </c>
      <c r="AX300" s="11" t="s">
        <v>73</v>
      </c>
      <c r="AY300" s="207" t="s">
        <v>162</v>
      </c>
    </row>
    <row r="301" spans="2:51" s="11" customFormat="1" ht="13.5">
      <c r="B301" s="196"/>
      <c r="C301" s="197"/>
      <c r="D301" s="198" t="s">
        <v>169</v>
      </c>
      <c r="E301" s="199" t="s">
        <v>20</v>
      </c>
      <c r="F301" s="200" t="s">
        <v>284</v>
      </c>
      <c r="G301" s="197"/>
      <c r="H301" s="201" t="s">
        <v>20</v>
      </c>
      <c r="I301" s="202"/>
      <c r="J301" s="197"/>
      <c r="K301" s="197"/>
      <c r="L301" s="203"/>
      <c r="M301" s="204"/>
      <c r="N301" s="205"/>
      <c r="O301" s="205"/>
      <c r="P301" s="205"/>
      <c r="Q301" s="205"/>
      <c r="R301" s="205"/>
      <c r="S301" s="205"/>
      <c r="T301" s="206"/>
      <c r="AT301" s="207" t="s">
        <v>169</v>
      </c>
      <c r="AU301" s="207" t="s">
        <v>81</v>
      </c>
      <c r="AV301" s="11" t="s">
        <v>22</v>
      </c>
      <c r="AW301" s="11" t="s">
        <v>37</v>
      </c>
      <c r="AX301" s="11" t="s">
        <v>73</v>
      </c>
      <c r="AY301" s="207" t="s">
        <v>162</v>
      </c>
    </row>
    <row r="302" spans="2:51" s="12" customFormat="1" ht="13.5">
      <c r="B302" s="208"/>
      <c r="C302" s="209"/>
      <c r="D302" s="198" t="s">
        <v>169</v>
      </c>
      <c r="E302" s="210" t="s">
        <v>20</v>
      </c>
      <c r="F302" s="211" t="s">
        <v>285</v>
      </c>
      <c r="G302" s="209"/>
      <c r="H302" s="212">
        <v>2.165</v>
      </c>
      <c r="I302" s="213"/>
      <c r="J302" s="209"/>
      <c r="K302" s="209"/>
      <c r="L302" s="214"/>
      <c r="M302" s="215"/>
      <c r="N302" s="216"/>
      <c r="O302" s="216"/>
      <c r="P302" s="216"/>
      <c r="Q302" s="216"/>
      <c r="R302" s="216"/>
      <c r="S302" s="216"/>
      <c r="T302" s="217"/>
      <c r="AT302" s="218" t="s">
        <v>169</v>
      </c>
      <c r="AU302" s="218" t="s">
        <v>81</v>
      </c>
      <c r="AV302" s="12" t="s">
        <v>81</v>
      </c>
      <c r="AW302" s="12" t="s">
        <v>37</v>
      </c>
      <c r="AX302" s="12" t="s">
        <v>73</v>
      </c>
      <c r="AY302" s="218" t="s">
        <v>162</v>
      </c>
    </row>
    <row r="303" spans="2:51" s="13" customFormat="1" ht="13.5">
      <c r="B303" s="219"/>
      <c r="C303" s="220"/>
      <c r="D303" s="198" t="s">
        <v>169</v>
      </c>
      <c r="E303" s="241" t="s">
        <v>20</v>
      </c>
      <c r="F303" s="242" t="s">
        <v>286</v>
      </c>
      <c r="G303" s="220"/>
      <c r="H303" s="243">
        <v>2.165</v>
      </c>
      <c r="I303" s="225"/>
      <c r="J303" s="220"/>
      <c r="K303" s="220"/>
      <c r="L303" s="226"/>
      <c r="M303" s="227"/>
      <c r="N303" s="228"/>
      <c r="O303" s="228"/>
      <c r="P303" s="228"/>
      <c r="Q303" s="228"/>
      <c r="R303" s="228"/>
      <c r="S303" s="228"/>
      <c r="T303" s="229"/>
      <c r="AT303" s="230" t="s">
        <v>169</v>
      </c>
      <c r="AU303" s="230" t="s">
        <v>81</v>
      </c>
      <c r="AV303" s="13" t="s">
        <v>168</v>
      </c>
      <c r="AW303" s="13" t="s">
        <v>37</v>
      </c>
      <c r="AX303" s="13" t="s">
        <v>73</v>
      </c>
      <c r="AY303" s="230" t="s">
        <v>162</v>
      </c>
    </row>
    <row r="304" spans="2:51" s="12" customFormat="1" ht="13.5">
      <c r="B304" s="208"/>
      <c r="C304" s="209"/>
      <c r="D304" s="198" t="s">
        <v>169</v>
      </c>
      <c r="E304" s="210" t="s">
        <v>20</v>
      </c>
      <c r="F304" s="211" t="s">
        <v>376</v>
      </c>
      <c r="G304" s="209"/>
      <c r="H304" s="212">
        <v>2.045</v>
      </c>
      <c r="I304" s="213"/>
      <c r="J304" s="209"/>
      <c r="K304" s="209"/>
      <c r="L304" s="214"/>
      <c r="M304" s="215"/>
      <c r="N304" s="216"/>
      <c r="O304" s="216"/>
      <c r="P304" s="216"/>
      <c r="Q304" s="216"/>
      <c r="R304" s="216"/>
      <c r="S304" s="216"/>
      <c r="T304" s="217"/>
      <c r="AT304" s="218" t="s">
        <v>169</v>
      </c>
      <c r="AU304" s="218" t="s">
        <v>81</v>
      </c>
      <c r="AV304" s="12" t="s">
        <v>81</v>
      </c>
      <c r="AW304" s="12" t="s">
        <v>37</v>
      </c>
      <c r="AX304" s="12" t="s">
        <v>73</v>
      </c>
      <c r="AY304" s="218" t="s">
        <v>162</v>
      </c>
    </row>
    <row r="305" spans="2:51" s="11" customFormat="1" ht="13.5">
      <c r="B305" s="196"/>
      <c r="C305" s="197"/>
      <c r="D305" s="198" t="s">
        <v>169</v>
      </c>
      <c r="E305" s="199" t="s">
        <v>20</v>
      </c>
      <c r="F305" s="200" t="s">
        <v>291</v>
      </c>
      <c r="G305" s="197"/>
      <c r="H305" s="201" t="s">
        <v>20</v>
      </c>
      <c r="I305" s="202"/>
      <c r="J305" s="197"/>
      <c r="K305" s="197"/>
      <c r="L305" s="203"/>
      <c r="M305" s="204"/>
      <c r="N305" s="205"/>
      <c r="O305" s="205"/>
      <c r="P305" s="205"/>
      <c r="Q305" s="205"/>
      <c r="R305" s="205"/>
      <c r="S305" s="205"/>
      <c r="T305" s="206"/>
      <c r="AT305" s="207" t="s">
        <v>169</v>
      </c>
      <c r="AU305" s="207" t="s">
        <v>81</v>
      </c>
      <c r="AV305" s="11" t="s">
        <v>22</v>
      </c>
      <c r="AW305" s="11" t="s">
        <v>37</v>
      </c>
      <c r="AX305" s="11" t="s">
        <v>73</v>
      </c>
      <c r="AY305" s="207" t="s">
        <v>162</v>
      </c>
    </row>
    <row r="306" spans="2:51" s="12" customFormat="1" ht="13.5">
      <c r="B306" s="208"/>
      <c r="C306" s="209"/>
      <c r="D306" s="198" t="s">
        <v>169</v>
      </c>
      <c r="E306" s="210" t="s">
        <v>20</v>
      </c>
      <c r="F306" s="211" t="s">
        <v>377</v>
      </c>
      <c r="G306" s="209"/>
      <c r="H306" s="212">
        <v>2.98</v>
      </c>
      <c r="I306" s="213"/>
      <c r="J306" s="209"/>
      <c r="K306" s="209"/>
      <c r="L306" s="214"/>
      <c r="M306" s="215"/>
      <c r="N306" s="216"/>
      <c r="O306" s="216"/>
      <c r="P306" s="216"/>
      <c r="Q306" s="216"/>
      <c r="R306" s="216"/>
      <c r="S306" s="216"/>
      <c r="T306" s="217"/>
      <c r="AT306" s="218" t="s">
        <v>169</v>
      </c>
      <c r="AU306" s="218" t="s">
        <v>81</v>
      </c>
      <c r="AV306" s="12" t="s">
        <v>81</v>
      </c>
      <c r="AW306" s="12" t="s">
        <v>37</v>
      </c>
      <c r="AX306" s="12" t="s">
        <v>73</v>
      </c>
      <c r="AY306" s="218" t="s">
        <v>162</v>
      </c>
    </row>
    <row r="307" spans="2:51" s="11" customFormat="1" ht="13.5">
      <c r="B307" s="196"/>
      <c r="C307" s="197"/>
      <c r="D307" s="198" t="s">
        <v>169</v>
      </c>
      <c r="E307" s="199" t="s">
        <v>20</v>
      </c>
      <c r="F307" s="200" t="s">
        <v>293</v>
      </c>
      <c r="G307" s="197"/>
      <c r="H307" s="201" t="s">
        <v>20</v>
      </c>
      <c r="I307" s="202"/>
      <c r="J307" s="197"/>
      <c r="K307" s="197"/>
      <c r="L307" s="203"/>
      <c r="M307" s="204"/>
      <c r="N307" s="205"/>
      <c r="O307" s="205"/>
      <c r="P307" s="205"/>
      <c r="Q307" s="205"/>
      <c r="R307" s="205"/>
      <c r="S307" s="205"/>
      <c r="T307" s="206"/>
      <c r="AT307" s="207" t="s">
        <v>169</v>
      </c>
      <c r="AU307" s="207" t="s">
        <v>81</v>
      </c>
      <c r="AV307" s="11" t="s">
        <v>22</v>
      </c>
      <c r="AW307" s="11" t="s">
        <v>37</v>
      </c>
      <c r="AX307" s="11" t="s">
        <v>73</v>
      </c>
      <c r="AY307" s="207" t="s">
        <v>162</v>
      </c>
    </row>
    <row r="308" spans="2:51" s="12" customFormat="1" ht="13.5">
      <c r="B308" s="208"/>
      <c r="C308" s="209"/>
      <c r="D308" s="198" t="s">
        <v>169</v>
      </c>
      <c r="E308" s="210" t="s">
        <v>20</v>
      </c>
      <c r="F308" s="211" t="s">
        <v>378</v>
      </c>
      <c r="G308" s="209"/>
      <c r="H308" s="212">
        <v>7.62</v>
      </c>
      <c r="I308" s="213"/>
      <c r="J308" s="209"/>
      <c r="K308" s="209"/>
      <c r="L308" s="214"/>
      <c r="M308" s="215"/>
      <c r="N308" s="216"/>
      <c r="O308" s="216"/>
      <c r="P308" s="216"/>
      <c r="Q308" s="216"/>
      <c r="R308" s="216"/>
      <c r="S308" s="216"/>
      <c r="T308" s="217"/>
      <c r="AT308" s="218" t="s">
        <v>169</v>
      </c>
      <c r="AU308" s="218" t="s">
        <v>81</v>
      </c>
      <c r="AV308" s="12" t="s">
        <v>81</v>
      </c>
      <c r="AW308" s="12" t="s">
        <v>37</v>
      </c>
      <c r="AX308" s="12" t="s">
        <v>73</v>
      </c>
      <c r="AY308" s="218" t="s">
        <v>162</v>
      </c>
    </row>
    <row r="309" spans="2:51" s="11" customFormat="1" ht="13.5">
      <c r="B309" s="196"/>
      <c r="C309" s="197"/>
      <c r="D309" s="198" t="s">
        <v>169</v>
      </c>
      <c r="E309" s="199" t="s">
        <v>20</v>
      </c>
      <c r="F309" s="200" t="s">
        <v>270</v>
      </c>
      <c r="G309" s="197"/>
      <c r="H309" s="201" t="s">
        <v>20</v>
      </c>
      <c r="I309" s="202"/>
      <c r="J309" s="197"/>
      <c r="K309" s="197"/>
      <c r="L309" s="203"/>
      <c r="M309" s="204"/>
      <c r="N309" s="205"/>
      <c r="O309" s="205"/>
      <c r="P309" s="205"/>
      <c r="Q309" s="205"/>
      <c r="R309" s="205"/>
      <c r="S309" s="205"/>
      <c r="T309" s="206"/>
      <c r="AT309" s="207" t="s">
        <v>169</v>
      </c>
      <c r="AU309" s="207" t="s">
        <v>81</v>
      </c>
      <c r="AV309" s="11" t="s">
        <v>22</v>
      </c>
      <c r="AW309" s="11" t="s">
        <v>37</v>
      </c>
      <c r="AX309" s="11" t="s">
        <v>73</v>
      </c>
      <c r="AY309" s="207" t="s">
        <v>162</v>
      </c>
    </row>
    <row r="310" spans="2:51" s="12" customFormat="1" ht="13.5">
      <c r="B310" s="208"/>
      <c r="C310" s="209"/>
      <c r="D310" s="198" t="s">
        <v>169</v>
      </c>
      <c r="E310" s="210" t="s">
        <v>20</v>
      </c>
      <c r="F310" s="211" t="s">
        <v>379</v>
      </c>
      <c r="G310" s="209"/>
      <c r="H310" s="212">
        <v>6.24</v>
      </c>
      <c r="I310" s="213"/>
      <c r="J310" s="209"/>
      <c r="K310" s="209"/>
      <c r="L310" s="214"/>
      <c r="M310" s="215"/>
      <c r="N310" s="216"/>
      <c r="O310" s="216"/>
      <c r="P310" s="216"/>
      <c r="Q310" s="216"/>
      <c r="R310" s="216"/>
      <c r="S310" s="216"/>
      <c r="T310" s="217"/>
      <c r="AT310" s="218" t="s">
        <v>169</v>
      </c>
      <c r="AU310" s="218" t="s">
        <v>81</v>
      </c>
      <c r="AV310" s="12" t="s">
        <v>81</v>
      </c>
      <c r="AW310" s="12" t="s">
        <v>37</v>
      </c>
      <c r="AX310" s="12" t="s">
        <v>73</v>
      </c>
      <c r="AY310" s="218" t="s">
        <v>162</v>
      </c>
    </row>
    <row r="311" spans="2:51" s="11" customFormat="1" ht="13.5">
      <c r="B311" s="196"/>
      <c r="C311" s="197"/>
      <c r="D311" s="198" t="s">
        <v>169</v>
      </c>
      <c r="E311" s="199" t="s">
        <v>20</v>
      </c>
      <c r="F311" s="200" t="s">
        <v>306</v>
      </c>
      <c r="G311" s="197"/>
      <c r="H311" s="201" t="s">
        <v>20</v>
      </c>
      <c r="I311" s="202"/>
      <c r="J311" s="197"/>
      <c r="K311" s="197"/>
      <c r="L311" s="203"/>
      <c r="M311" s="204"/>
      <c r="N311" s="205"/>
      <c r="O311" s="205"/>
      <c r="P311" s="205"/>
      <c r="Q311" s="205"/>
      <c r="R311" s="205"/>
      <c r="S311" s="205"/>
      <c r="T311" s="206"/>
      <c r="AT311" s="207" t="s">
        <v>169</v>
      </c>
      <c r="AU311" s="207" t="s">
        <v>81</v>
      </c>
      <c r="AV311" s="11" t="s">
        <v>22</v>
      </c>
      <c r="AW311" s="11" t="s">
        <v>37</v>
      </c>
      <c r="AX311" s="11" t="s">
        <v>73</v>
      </c>
      <c r="AY311" s="207" t="s">
        <v>162</v>
      </c>
    </row>
    <row r="312" spans="2:51" s="12" customFormat="1" ht="13.5">
      <c r="B312" s="208"/>
      <c r="C312" s="209"/>
      <c r="D312" s="198" t="s">
        <v>169</v>
      </c>
      <c r="E312" s="210" t="s">
        <v>20</v>
      </c>
      <c r="F312" s="211" t="s">
        <v>380</v>
      </c>
      <c r="G312" s="209"/>
      <c r="H312" s="212">
        <v>0.95</v>
      </c>
      <c r="I312" s="213"/>
      <c r="J312" s="209"/>
      <c r="K312" s="209"/>
      <c r="L312" s="214"/>
      <c r="M312" s="215"/>
      <c r="N312" s="216"/>
      <c r="O312" s="216"/>
      <c r="P312" s="216"/>
      <c r="Q312" s="216"/>
      <c r="R312" s="216"/>
      <c r="S312" s="216"/>
      <c r="T312" s="217"/>
      <c r="AT312" s="218" t="s">
        <v>169</v>
      </c>
      <c r="AU312" s="218" t="s">
        <v>81</v>
      </c>
      <c r="AV312" s="12" t="s">
        <v>81</v>
      </c>
      <c r="AW312" s="12" t="s">
        <v>37</v>
      </c>
      <c r="AX312" s="12" t="s">
        <v>73</v>
      </c>
      <c r="AY312" s="218" t="s">
        <v>162</v>
      </c>
    </row>
    <row r="313" spans="2:51" s="11" customFormat="1" ht="13.5">
      <c r="B313" s="196"/>
      <c r="C313" s="197"/>
      <c r="D313" s="198" t="s">
        <v>169</v>
      </c>
      <c r="E313" s="199" t="s">
        <v>20</v>
      </c>
      <c r="F313" s="200" t="s">
        <v>360</v>
      </c>
      <c r="G313" s="197"/>
      <c r="H313" s="201" t="s">
        <v>20</v>
      </c>
      <c r="I313" s="202"/>
      <c r="J313" s="197"/>
      <c r="K313" s="197"/>
      <c r="L313" s="203"/>
      <c r="M313" s="204"/>
      <c r="N313" s="205"/>
      <c r="O313" s="205"/>
      <c r="P313" s="205"/>
      <c r="Q313" s="205"/>
      <c r="R313" s="205"/>
      <c r="S313" s="205"/>
      <c r="T313" s="206"/>
      <c r="AT313" s="207" t="s">
        <v>169</v>
      </c>
      <c r="AU313" s="207" t="s">
        <v>81</v>
      </c>
      <c r="AV313" s="11" t="s">
        <v>22</v>
      </c>
      <c r="AW313" s="11" t="s">
        <v>37</v>
      </c>
      <c r="AX313" s="11" t="s">
        <v>73</v>
      </c>
      <c r="AY313" s="207" t="s">
        <v>162</v>
      </c>
    </row>
    <row r="314" spans="2:51" s="12" customFormat="1" ht="13.5">
      <c r="B314" s="208"/>
      <c r="C314" s="209"/>
      <c r="D314" s="198" t="s">
        <v>169</v>
      </c>
      <c r="E314" s="210" t="s">
        <v>20</v>
      </c>
      <c r="F314" s="211" t="s">
        <v>381</v>
      </c>
      <c r="G314" s="209"/>
      <c r="H314" s="212">
        <v>22.1</v>
      </c>
      <c r="I314" s="213"/>
      <c r="J314" s="209"/>
      <c r="K314" s="209"/>
      <c r="L314" s="214"/>
      <c r="M314" s="215"/>
      <c r="N314" s="216"/>
      <c r="O314" s="216"/>
      <c r="P314" s="216"/>
      <c r="Q314" s="216"/>
      <c r="R314" s="216"/>
      <c r="S314" s="216"/>
      <c r="T314" s="217"/>
      <c r="AT314" s="218" t="s">
        <v>169</v>
      </c>
      <c r="AU314" s="218" t="s">
        <v>81</v>
      </c>
      <c r="AV314" s="12" t="s">
        <v>81</v>
      </c>
      <c r="AW314" s="12" t="s">
        <v>37</v>
      </c>
      <c r="AX314" s="12" t="s">
        <v>73</v>
      </c>
      <c r="AY314" s="218" t="s">
        <v>162</v>
      </c>
    </row>
    <row r="315" spans="2:51" s="11" customFormat="1" ht="13.5">
      <c r="B315" s="196"/>
      <c r="C315" s="197"/>
      <c r="D315" s="198" t="s">
        <v>169</v>
      </c>
      <c r="E315" s="199" t="s">
        <v>20</v>
      </c>
      <c r="F315" s="200" t="s">
        <v>297</v>
      </c>
      <c r="G315" s="197"/>
      <c r="H315" s="201" t="s">
        <v>20</v>
      </c>
      <c r="I315" s="202"/>
      <c r="J315" s="197"/>
      <c r="K315" s="197"/>
      <c r="L315" s="203"/>
      <c r="M315" s="204"/>
      <c r="N315" s="205"/>
      <c r="O315" s="205"/>
      <c r="P315" s="205"/>
      <c r="Q315" s="205"/>
      <c r="R315" s="205"/>
      <c r="S315" s="205"/>
      <c r="T315" s="206"/>
      <c r="AT315" s="207" t="s">
        <v>169</v>
      </c>
      <c r="AU315" s="207" t="s">
        <v>81</v>
      </c>
      <c r="AV315" s="11" t="s">
        <v>22</v>
      </c>
      <c r="AW315" s="11" t="s">
        <v>37</v>
      </c>
      <c r="AX315" s="11" t="s">
        <v>73</v>
      </c>
      <c r="AY315" s="207" t="s">
        <v>162</v>
      </c>
    </row>
    <row r="316" spans="2:51" s="12" customFormat="1" ht="13.5">
      <c r="B316" s="208"/>
      <c r="C316" s="209"/>
      <c r="D316" s="198" t="s">
        <v>169</v>
      </c>
      <c r="E316" s="210" t="s">
        <v>20</v>
      </c>
      <c r="F316" s="211" t="s">
        <v>382</v>
      </c>
      <c r="G316" s="209"/>
      <c r="H316" s="212">
        <v>7.25</v>
      </c>
      <c r="I316" s="213"/>
      <c r="J316" s="209"/>
      <c r="K316" s="209"/>
      <c r="L316" s="214"/>
      <c r="M316" s="215"/>
      <c r="N316" s="216"/>
      <c r="O316" s="216"/>
      <c r="P316" s="216"/>
      <c r="Q316" s="216"/>
      <c r="R316" s="216"/>
      <c r="S316" s="216"/>
      <c r="T316" s="217"/>
      <c r="AT316" s="218" t="s">
        <v>169</v>
      </c>
      <c r="AU316" s="218" t="s">
        <v>81</v>
      </c>
      <c r="AV316" s="12" t="s">
        <v>81</v>
      </c>
      <c r="AW316" s="12" t="s">
        <v>37</v>
      </c>
      <c r="AX316" s="12" t="s">
        <v>73</v>
      </c>
      <c r="AY316" s="218" t="s">
        <v>162</v>
      </c>
    </row>
    <row r="317" spans="2:51" s="11" customFormat="1" ht="13.5">
      <c r="B317" s="196"/>
      <c r="C317" s="197"/>
      <c r="D317" s="198" t="s">
        <v>169</v>
      </c>
      <c r="E317" s="199" t="s">
        <v>20</v>
      </c>
      <c r="F317" s="200" t="s">
        <v>304</v>
      </c>
      <c r="G317" s="197"/>
      <c r="H317" s="201" t="s">
        <v>20</v>
      </c>
      <c r="I317" s="202"/>
      <c r="J317" s="197"/>
      <c r="K317" s="197"/>
      <c r="L317" s="203"/>
      <c r="M317" s="204"/>
      <c r="N317" s="205"/>
      <c r="O317" s="205"/>
      <c r="P317" s="205"/>
      <c r="Q317" s="205"/>
      <c r="R317" s="205"/>
      <c r="S317" s="205"/>
      <c r="T317" s="206"/>
      <c r="AT317" s="207" t="s">
        <v>169</v>
      </c>
      <c r="AU317" s="207" t="s">
        <v>81</v>
      </c>
      <c r="AV317" s="11" t="s">
        <v>22</v>
      </c>
      <c r="AW317" s="11" t="s">
        <v>37</v>
      </c>
      <c r="AX317" s="11" t="s">
        <v>73</v>
      </c>
      <c r="AY317" s="207" t="s">
        <v>162</v>
      </c>
    </row>
    <row r="318" spans="2:51" s="12" customFormat="1" ht="13.5">
      <c r="B318" s="208"/>
      <c r="C318" s="209"/>
      <c r="D318" s="198" t="s">
        <v>169</v>
      </c>
      <c r="E318" s="210" t="s">
        <v>20</v>
      </c>
      <c r="F318" s="211" t="s">
        <v>383</v>
      </c>
      <c r="G318" s="209"/>
      <c r="H318" s="212">
        <v>1.49</v>
      </c>
      <c r="I318" s="213"/>
      <c r="J318" s="209"/>
      <c r="K318" s="209"/>
      <c r="L318" s="214"/>
      <c r="M318" s="215"/>
      <c r="N318" s="216"/>
      <c r="O318" s="216"/>
      <c r="P318" s="216"/>
      <c r="Q318" s="216"/>
      <c r="R318" s="216"/>
      <c r="S318" s="216"/>
      <c r="T318" s="217"/>
      <c r="AT318" s="218" t="s">
        <v>169</v>
      </c>
      <c r="AU318" s="218" t="s">
        <v>81</v>
      </c>
      <c r="AV318" s="12" t="s">
        <v>81</v>
      </c>
      <c r="AW318" s="12" t="s">
        <v>37</v>
      </c>
      <c r="AX318" s="12" t="s">
        <v>73</v>
      </c>
      <c r="AY318" s="218" t="s">
        <v>162</v>
      </c>
    </row>
    <row r="319" spans="2:51" s="11" customFormat="1" ht="13.5">
      <c r="B319" s="196"/>
      <c r="C319" s="197"/>
      <c r="D319" s="198" t="s">
        <v>169</v>
      </c>
      <c r="E319" s="199" t="s">
        <v>20</v>
      </c>
      <c r="F319" s="200" t="s">
        <v>340</v>
      </c>
      <c r="G319" s="197"/>
      <c r="H319" s="201" t="s">
        <v>20</v>
      </c>
      <c r="I319" s="202"/>
      <c r="J319" s="197"/>
      <c r="K319" s="197"/>
      <c r="L319" s="203"/>
      <c r="M319" s="204"/>
      <c r="N319" s="205"/>
      <c r="O319" s="205"/>
      <c r="P319" s="205"/>
      <c r="Q319" s="205"/>
      <c r="R319" s="205"/>
      <c r="S319" s="205"/>
      <c r="T319" s="206"/>
      <c r="AT319" s="207" t="s">
        <v>169</v>
      </c>
      <c r="AU319" s="207" t="s">
        <v>81</v>
      </c>
      <c r="AV319" s="11" t="s">
        <v>22</v>
      </c>
      <c r="AW319" s="11" t="s">
        <v>37</v>
      </c>
      <c r="AX319" s="11" t="s">
        <v>73</v>
      </c>
      <c r="AY319" s="207" t="s">
        <v>162</v>
      </c>
    </row>
    <row r="320" spans="2:51" s="12" customFormat="1" ht="13.5">
      <c r="B320" s="208"/>
      <c r="C320" s="209"/>
      <c r="D320" s="198" t="s">
        <v>169</v>
      </c>
      <c r="E320" s="210" t="s">
        <v>20</v>
      </c>
      <c r="F320" s="211" t="s">
        <v>384</v>
      </c>
      <c r="G320" s="209"/>
      <c r="H320" s="212">
        <v>14.23</v>
      </c>
      <c r="I320" s="213"/>
      <c r="J320" s="209"/>
      <c r="K320" s="209"/>
      <c r="L320" s="214"/>
      <c r="M320" s="215"/>
      <c r="N320" s="216"/>
      <c r="O320" s="216"/>
      <c r="P320" s="216"/>
      <c r="Q320" s="216"/>
      <c r="R320" s="216"/>
      <c r="S320" s="216"/>
      <c r="T320" s="217"/>
      <c r="AT320" s="218" t="s">
        <v>169</v>
      </c>
      <c r="AU320" s="218" t="s">
        <v>81</v>
      </c>
      <c r="AV320" s="12" t="s">
        <v>81</v>
      </c>
      <c r="AW320" s="12" t="s">
        <v>37</v>
      </c>
      <c r="AX320" s="12" t="s">
        <v>73</v>
      </c>
      <c r="AY320" s="218" t="s">
        <v>162</v>
      </c>
    </row>
    <row r="321" spans="2:51" s="11" customFormat="1" ht="13.5">
      <c r="B321" s="196"/>
      <c r="C321" s="197"/>
      <c r="D321" s="198" t="s">
        <v>169</v>
      </c>
      <c r="E321" s="199" t="s">
        <v>20</v>
      </c>
      <c r="F321" s="200" t="s">
        <v>342</v>
      </c>
      <c r="G321" s="197"/>
      <c r="H321" s="201" t="s">
        <v>20</v>
      </c>
      <c r="I321" s="202"/>
      <c r="J321" s="197"/>
      <c r="K321" s="197"/>
      <c r="L321" s="203"/>
      <c r="M321" s="204"/>
      <c r="N321" s="205"/>
      <c r="O321" s="205"/>
      <c r="P321" s="205"/>
      <c r="Q321" s="205"/>
      <c r="R321" s="205"/>
      <c r="S321" s="205"/>
      <c r="T321" s="206"/>
      <c r="AT321" s="207" t="s">
        <v>169</v>
      </c>
      <c r="AU321" s="207" t="s">
        <v>81</v>
      </c>
      <c r="AV321" s="11" t="s">
        <v>22</v>
      </c>
      <c r="AW321" s="11" t="s">
        <v>37</v>
      </c>
      <c r="AX321" s="11" t="s">
        <v>73</v>
      </c>
      <c r="AY321" s="207" t="s">
        <v>162</v>
      </c>
    </row>
    <row r="322" spans="2:51" s="12" customFormat="1" ht="13.5">
      <c r="B322" s="208"/>
      <c r="C322" s="209"/>
      <c r="D322" s="198" t="s">
        <v>169</v>
      </c>
      <c r="E322" s="210" t="s">
        <v>20</v>
      </c>
      <c r="F322" s="211" t="s">
        <v>385</v>
      </c>
      <c r="G322" s="209"/>
      <c r="H322" s="212">
        <v>19.22</v>
      </c>
      <c r="I322" s="213"/>
      <c r="J322" s="209"/>
      <c r="K322" s="209"/>
      <c r="L322" s="214"/>
      <c r="M322" s="215"/>
      <c r="N322" s="216"/>
      <c r="O322" s="216"/>
      <c r="P322" s="216"/>
      <c r="Q322" s="216"/>
      <c r="R322" s="216"/>
      <c r="S322" s="216"/>
      <c r="T322" s="217"/>
      <c r="AT322" s="218" t="s">
        <v>169</v>
      </c>
      <c r="AU322" s="218" t="s">
        <v>81</v>
      </c>
      <c r="AV322" s="12" t="s">
        <v>81</v>
      </c>
      <c r="AW322" s="12" t="s">
        <v>37</v>
      </c>
      <c r="AX322" s="12" t="s">
        <v>73</v>
      </c>
      <c r="AY322" s="218" t="s">
        <v>162</v>
      </c>
    </row>
    <row r="323" spans="2:51" s="13" customFormat="1" ht="13.5">
      <c r="B323" s="219"/>
      <c r="C323" s="220"/>
      <c r="D323" s="221" t="s">
        <v>169</v>
      </c>
      <c r="E323" s="222" t="s">
        <v>20</v>
      </c>
      <c r="F323" s="223" t="s">
        <v>174</v>
      </c>
      <c r="G323" s="220"/>
      <c r="H323" s="224">
        <v>84.125</v>
      </c>
      <c r="I323" s="225"/>
      <c r="J323" s="220"/>
      <c r="K323" s="220"/>
      <c r="L323" s="226"/>
      <c r="M323" s="227"/>
      <c r="N323" s="228"/>
      <c r="O323" s="228"/>
      <c r="P323" s="228"/>
      <c r="Q323" s="228"/>
      <c r="R323" s="228"/>
      <c r="S323" s="228"/>
      <c r="T323" s="229"/>
      <c r="AT323" s="230" t="s">
        <v>169</v>
      </c>
      <c r="AU323" s="230" t="s">
        <v>81</v>
      </c>
      <c r="AV323" s="13" t="s">
        <v>168</v>
      </c>
      <c r="AW323" s="13" t="s">
        <v>37</v>
      </c>
      <c r="AX323" s="13" t="s">
        <v>22</v>
      </c>
      <c r="AY323" s="230" t="s">
        <v>162</v>
      </c>
    </row>
    <row r="324" spans="2:65" s="1" customFormat="1" ht="22.5" customHeight="1">
      <c r="B324" s="36"/>
      <c r="C324" s="184" t="s">
        <v>386</v>
      </c>
      <c r="D324" s="184" t="s">
        <v>164</v>
      </c>
      <c r="E324" s="185" t="s">
        <v>387</v>
      </c>
      <c r="F324" s="186" t="s">
        <v>388</v>
      </c>
      <c r="G324" s="187" t="s">
        <v>218</v>
      </c>
      <c r="H324" s="188">
        <v>18.605</v>
      </c>
      <c r="I324" s="189"/>
      <c r="J324" s="190">
        <f>ROUND(I324*H324,2)</f>
        <v>0</v>
      </c>
      <c r="K324" s="186" t="s">
        <v>20</v>
      </c>
      <c r="L324" s="56"/>
      <c r="M324" s="191" t="s">
        <v>20</v>
      </c>
      <c r="N324" s="192" t="s">
        <v>44</v>
      </c>
      <c r="O324" s="37"/>
      <c r="P324" s="193">
        <f>O324*H324</f>
        <v>0</v>
      </c>
      <c r="Q324" s="193">
        <v>0</v>
      </c>
      <c r="R324" s="193">
        <f>Q324*H324</f>
        <v>0</v>
      </c>
      <c r="S324" s="193">
        <v>0</v>
      </c>
      <c r="T324" s="194">
        <f>S324*H324</f>
        <v>0</v>
      </c>
      <c r="AR324" s="19" t="s">
        <v>168</v>
      </c>
      <c r="AT324" s="19" t="s">
        <v>164</v>
      </c>
      <c r="AU324" s="19" t="s">
        <v>81</v>
      </c>
      <c r="AY324" s="19" t="s">
        <v>162</v>
      </c>
      <c r="BE324" s="195">
        <f>IF(N324="základní",J324,0)</f>
        <v>0</v>
      </c>
      <c r="BF324" s="195">
        <f>IF(N324="snížená",J324,0)</f>
        <v>0</v>
      </c>
      <c r="BG324" s="195">
        <f>IF(N324="zákl. přenesená",J324,0)</f>
        <v>0</v>
      </c>
      <c r="BH324" s="195">
        <f>IF(N324="sníž. přenesená",J324,0)</f>
        <v>0</v>
      </c>
      <c r="BI324" s="195">
        <f>IF(N324="nulová",J324,0)</f>
        <v>0</v>
      </c>
      <c r="BJ324" s="19" t="s">
        <v>22</v>
      </c>
      <c r="BK324" s="195">
        <f>ROUND(I324*H324,2)</f>
        <v>0</v>
      </c>
      <c r="BL324" s="19" t="s">
        <v>168</v>
      </c>
      <c r="BM324" s="19" t="s">
        <v>386</v>
      </c>
    </row>
    <row r="325" spans="2:51" s="11" customFormat="1" ht="13.5">
      <c r="B325" s="196"/>
      <c r="C325" s="197"/>
      <c r="D325" s="198" t="s">
        <v>169</v>
      </c>
      <c r="E325" s="199" t="s">
        <v>20</v>
      </c>
      <c r="F325" s="200" t="s">
        <v>389</v>
      </c>
      <c r="G325" s="197"/>
      <c r="H325" s="201" t="s">
        <v>20</v>
      </c>
      <c r="I325" s="202"/>
      <c r="J325" s="197"/>
      <c r="K325" s="197"/>
      <c r="L325" s="203"/>
      <c r="M325" s="204"/>
      <c r="N325" s="205"/>
      <c r="O325" s="205"/>
      <c r="P325" s="205"/>
      <c r="Q325" s="205"/>
      <c r="R325" s="205"/>
      <c r="S325" s="205"/>
      <c r="T325" s="206"/>
      <c r="AT325" s="207" t="s">
        <v>169</v>
      </c>
      <c r="AU325" s="207" t="s">
        <v>81</v>
      </c>
      <c r="AV325" s="11" t="s">
        <v>22</v>
      </c>
      <c r="AW325" s="11" t="s">
        <v>37</v>
      </c>
      <c r="AX325" s="11" t="s">
        <v>73</v>
      </c>
      <c r="AY325" s="207" t="s">
        <v>162</v>
      </c>
    </row>
    <row r="326" spans="2:51" s="12" customFormat="1" ht="13.5">
      <c r="B326" s="208"/>
      <c r="C326" s="209"/>
      <c r="D326" s="198" t="s">
        <v>169</v>
      </c>
      <c r="E326" s="210" t="s">
        <v>20</v>
      </c>
      <c r="F326" s="211" t="s">
        <v>390</v>
      </c>
      <c r="G326" s="209"/>
      <c r="H326" s="212">
        <v>3.763</v>
      </c>
      <c r="I326" s="213"/>
      <c r="J326" s="209"/>
      <c r="K326" s="209"/>
      <c r="L326" s="214"/>
      <c r="M326" s="215"/>
      <c r="N326" s="216"/>
      <c r="O326" s="216"/>
      <c r="P326" s="216"/>
      <c r="Q326" s="216"/>
      <c r="R326" s="216"/>
      <c r="S326" s="216"/>
      <c r="T326" s="217"/>
      <c r="AT326" s="218" t="s">
        <v>169</v>
      </c>
      <c r="AU326" s="218" t="s">
        <v>81</v>
      </c>
      <c r="AV326" s="12" t="s">
        <v>81</v>
      </c>
      <c r="AW326" s="12" t="s">
        <v>37</v>
      </c>
      <c r="AX326" s="12" t="s">
        <v>73</v>
      </c>
      <c r="AY326" s="218" t="s">
        <v>162</v>
      </c>
    </row>
    <row r="327" spans="2:51" s="11" customFormat="1" ht="13.5">
      <c r="B327" s="196"/>
      <c r="C327" s="197"/>
      <c r="D327" s="198" t="s">
        <v>169</v>
      </c>
      <c r="E327" s="199" t="s">
        <v>20</v>
      </c>
      <c r="F327" s="200" t="s">
        <v>391</v>
      </c>
      <c r="G327" s="197"/>
      <c r="H327" s="201" t="s">
        <v>20</v>
      </c>
      <c r="I327" s="202"/>
      <c r="J327" s="197"/>
      <c r="K327" s="197"/>
      <c r="L327" s="203"/>
      <c r="M327" s="204"/>
      <c r="N327" s="205"/>
      <c r="O327" s="205"/>
      <c r="P327" s="205"/>
      <c r="Q327" s="205"/>
      <c r="R327" s="205"/>
      <c r="S327" s="205"/>
      <c r="T327" s="206"/>
      <c r="AT327" s="207" t="s">
        <v>169</v>
      </c>
      <c r="AU327" s="207" t="s">
        <v>81</v>
      </c>
      <c r="AV327" s="11" t="s">
        <v>22</v>
      </c>
      <c r="AW327" s="11" t="s">
        <v>37</v>
      </c>
      <c r="AX327" s="11" t="s">
        <v>73</v>
      </c>
      <c r="AY327" s="207" t="s">
        <v>162</v>
      </c>
    </row>
    <row r="328" spans="2:51" s="12" customFormat="1" ht="13.5">
      <c r="B328" s="208"/>
      <c r="C328" s="209"/>
      <c r="D328" s="198" t="s">
        <v>169</v>
      </c>
      <c r="E328" s="210" t="s">
        <v>20</v>
      </c>
      <c r="F328" s="211" t="s">
        <v>392</v>
      </c>
      <c r="G328" s="209"/>
      <c r="H328" s="212">
        <v>5.046</v>
      </c>
      <c r="I328" s="213"/>
      <c r="J328" s="209"/>
      <c r="K328" s="209"/>
      <c r="L328" s="214"/>
      <c r="M328" s="215"/>
      <c r="N328" s="216"/>
      <c r="O328" s="216"/>
      <c r="P328" s="216"/>
      <c r="Q328" s="216"/>
      <c r="R328" s="216"/>
      <c r="S328" s="216"/>
      <c r="T328" s="217"/>
      <c r="AT328" s="218" t="s">
        <v>169</v>
      </c>
      <c r="AU328" s="218" t="s">
        <v>81</v>
      </c>
      <c r="AV328" s="12" t="s">
        <v>81</v>
      </c>
      <c r="AW328" s="12" t="s">
        <v>37</v>
      </c>
      <c r="AX328" s="12" t="s">
        <v>73</v>
      </c>
      <c r="AY328" s="218" t="s">
        <v>162</v>
      </c>
    </row>
    <row r="329" spans="2:51" s="11" customFormat="1" ht="13.5">
      <c r="B329" s="196"/>
      <c r="C329" s="197"/>
      <c r="D329" s="198" t="s">
        <v>169</v>
      </c>
      <c r="E329" s="199" t="s">
        <v>20</v>
      </c>
      <c r="F329" s="200" t="s">
        <v>393</v>
      </c>
      <c r="G329" s="197"/>
      <c r="H329" s="201" t="s">
        <v>20</v>
      </c>
      <c r="I329" s="202"/>
      <c r="J329" s="197"/>
      <c r="K329" s="197"/>
      <c r="L329" s="203"/>
      <c r="M329" s="204"/>
      <c r="N329" s="205"/>
      <c r="O329" s="205"/>
      <c r="P329" s="205"/>
      <c r="Q329" s="205"/>
      <c r="R329" s="205"/>
      <c r="S329" s="205"/>
      <c r="T329" s="206"/>
      <c r="AT329" s="207" t="s">
        <v>169</v>
      </c>
      <c r="AU329" s="207" t="s">
        <v>81</v>
      </c>
      <c r="AV329" s="11" t="s">
        <v>22</v>
      </c>
      <c r="AW329" s="11" t="s">
        <v>37</v>
      </c>
      <c r="AX329" s="11" t="s">
        <v>73</v>
      </c>
      <c r="AY329" s="207" t="s">
        <v>162</v>
      </c>
    </row>
    <row r="330" spans="2:51" s="12" customFormat="1" ht="13.5">
      <c r="B330" s="208"/>
      <c r="C330" s="209"/>
      <c r="D330" s="198" t="s">
        <v>169</v>
      </c>
      <c r="E330" s="210" t="s">
        <v>20</v>
      </c>
      <c r="F330" s="211" t="s">
        <v>394</v>
      </c>
      <c r="G330" s="209"/>
      <c r="H330" s="212">
        <v>9.796</v>
      </c>
      <c r="I330" s="213"/>
      <c r="J330" s="209"/>
      <c r="K330" s="209"/>
      <c r="L330" s="214"/>
      <c r="M330" s="215"/>
      <c r="N330" s="216"/>
      <c r="O330" s="216"/>
      <c r="P330" s="216"/>
      <c r="Q330" s="216"/>
      <c r="R330" s="216"/>
      <c r="S330" s="216"/>
      <c r="T330" s="217"/>
      <c r="AT330" s="218" t="s">
        <v>169</v>
      </c>
      <c r="AU330" s="218" t="s">
        <v>81</v>
      </c>
      <c r="AV330" s="12" t="s">
        <v>81</v>
      </c>
      <c r="AW330" s="12" t="s">
        <v>37</v>
      </c>
      <c r="AX330" s="12" t="s">
        <v>73</v>
      </c>
      <c r="AY330" s="218" t="s">
        <v>162</v>
      </c>
    </row>
    <row r="331" spans="2:51" s="13" customFormat="1" ht="13.5">
      <c r="B331" s="219"/>
      <c r="C331" s="220"/>
      <c r="D331" s="221" t="s">
        <v>169</v>
      </c>
      <c r="E331" s="222" t="s">
        <v>20</v>
      </c>
      <c r="F331" s="223" t="s">
        <v>174</v>
      </c>
      <c r="G331" s="220"/>
      <c r="H331" s="224">
        <v>18.605</v>
      </c>
      <c r="I331" s="225"/>
      <c r="J331" s="220"/>
      <c r="K331" s="220"/>
      <c r="L331" s="226"/>
      <c r="M331" s="227"/>
      <c r="N331" s="228"/>
      <c r="O331" s="228"/>
      <c r="P331" s="228"/>
      <c r="Q331" s="228"/>
      <c r="R331" s="228"/>
      <c r="S331" s="228"/>
      <c r="T331" s="229"/>
      <c r="AT331" s="230" t="s">
        <v>169</v>
      </c>
      <c r="AU331" s="230" t="s">
        <v>81</v>
      </c>
      <c r="AV331" s="13" t="s">
        <v>168</v>
      </c>
      <c r="AW331" s="13" t="s">
        <v>37</v>
      </c>
      <c r="AX331" s="13" t="s">
        <v>22</v>
      </c>
      <c r="AY331" s="230" t="s">
        <v>162</v>
      </c>
    </row>
    <row r="332" spans="2:65" s="1" customFormat="1" ht="22.5" customHeight="1">
      <c r="B332" s="36"/>
      <c r="C332" s="184" t="s">
        <v>395</v>
      </c>
      <c r="D332" s="184" t="s">
        <v>164</v>
      </c>
      <c r="E332" s="185" t="s">
        <v>396</v>
      </c>
      <c r="F332" s="186" t="s">
        <v>397</v>
      </c>
      <c r="G332" s="187" t="s">
        <v>218</v>
      </c>
      <c r="H332" s="188">
        <v>49.123</v>
      </c>
      <c r="I332" s="189"/>
      <c r="J332" s="190">
        <f>ROUND(I332*H332,2)</f>
        <v>0</v>
      </c>
      <c r="K332" s="186" t="s">
        <v>20</v>
      </c>
      <c r="L332" s="56"/>
      <c r="M332" s="191" t="s">
        <v>20</v>
      </c>
      <c r="N332" s="192" t="s">
        <v>44</v>
      </c>
      <c r="O332" s="37"/>
      <c r="P332" s="193">
        <f>O332*H332</f>
        <v>0</v>
      </c>
      <c r="Q332" s="193">
        <v>0</v>
      </c>
      <c r="R332" s="193">
        <f>Q332*H332</f>
        <v>0</v>
      </c>
      <c r="S332" s="193">
        <v>0</v>
      </c>
      <c r="T332" s="194">
        <f>S332*H332</f>
        <v>0</v>
      </c>
      <c r="AR332" s="19" t="s">
        <v>168</v>
      </c>
      <c r="AT332" s="19" t="s">
        <v>164</v>
      </c>
      <c r="AU332" s="19" t="s">
        <v>81</v>
      </c>
      <c r="AY332" s="19" t="s">
        <v>162</v>
      </c>
      <c r="BE332" s="195">
        <f>IF(N332="základní",J332,0)</f>
        <v>0</v>
      </c>
      <c r="BF332" s="195">
        <f>IF(N332="snížená",J332,0)</f>
        <v>0</v>
      </c>
      <c r="BG332" s="195">
        <f>IF(N332="zákl. přenesená",J332,0)</f>
        <v>0</v>
      </c>
      <c r="BH332" s="195">
        <f>IF(N332="sníž. přenesená",J332,0)</f>
        <v>0</v>
      </c>
      <c r="BI332" s="195">
        <f>IF(N332="nulová",J332,0)</f>
        <v>0</v>
      </c>
      <c r="BJ332" s="19" t="s">
        <v>22</v>
      </c>
      <c r="BK332" s="195">
        <f>ROUND(I332*H332,2)</f>
        <v>0</v>
      </c>
      <c r="BL332" s="19" t="s">
        <v>168</v>
      </c>
      <c r="BM332" s="19" t="s">
        <v>395</v>
      </c>
    </row>
    <row r="333" spans="2:51" s="11" customFormat="1" ht="13.5">
      <c r="B333" s="196"/>
      <c r="C333" s="197"/>
      <c r="D333" s="198" t="s">
        <v>169</v>
      </c>
      <c r="E333" s="199" t="s">
        <v>20</v>
      </c>
      <c r="F333" s="200" t="s">
        <v>398</v>
      </c>
      <c r="G333" s="197"/>
      <c r="H333" s="201" t="s">
        <v>20</v>
      </c>
      <c r="I333" s="202"/>
      <c r="J333" s="197"/>
      <c r="K333" s="197"/>
      <c r="L333" s="203"/>
      <c r="M333" s="204"/>
      <c r="N333" s="205"/>
      <c r="O333" s="205"/>
      <c r="P333" s="205"/>
      <c r="Q333" s="205"/>
      <c r="R333" s="205"/>
      <c r="S333" s="205"/>
      <c r="T333" s="206"/>
      <c r="AT333" s="207" t="s">
        <v>169</v>
      </c>
      <c r="AU333" s="207" t="s">
        <v>81</v>
      </c>
      <c r="AV333" s="11" t="s">
        <v>22</v>
      </c>
      <c r="AW333" s="11" t="s">
        <v>37</v>
      </c>
      <c r="AX333" s="11" t="s">
        <v>73</v>
      </c>
      <c r="AY333" s="207" t="s">
        <v>162</v>
      </c>
    </row>
    <row r="334" spans="2:51" s="12" customFormat="1" ht="13.5">
      <c r="B334" s="208"/>
      <c r="C334" s="209"/>
      <c r="D334" s="198" t="s">
        <v>169</v>
      </c>
      <c r="E334" s="210" t="s">
        <v>20</v>
      </c>
      <c r="F334" s="211" t="s">
        <v>399</v>
      </c>
      <c r="G334" s="209"/>
      <c r="H334" s="212">
        <v>3.712</v>
      </c>
      <c r="I334" s="213"/>
      <c r="J334" s="209"/>
      <c r="K334" s="209"/>
      <c r="L334" s="214"/>
      <c r="M334" s="215"/>
      <c r="N334" s="216"/>
      <c r="O334" s="216"/>
      <c r="P334" s="216"/>
      <c r="Q334" s="216"/>
      <c r="R334" s="216"/>
      <c r="S334" s="216"/>
      <c r="T334" s="217"/>
      <c r="AT334" s="218" t="s">
        <v>169</v>
      </c>
      <c r="AU334" s="218" t="s">
        <v>81</v>
      </c>
      <c r="AV334" s="12" t="s">
        <v>81</v>
      </c>
      <c r="AW334" s="12" t="s">
        <v>37</v>
      </c>
      <c r="AX334" s="12" t="s">
        <v>73</v>
      </c>
      <c r="AY334" s="218" t="s">
        <v>162</v>
      </c>
    </row>
    <row r="335" spans="2:51" s="11" customFormat="1" ht="13.5">
      <c r="B335" s="196"/>
      <c r="C335" s="197"/>
      <c r="D335" s="198" t="s">
        <v>169</v>
      </c>
      <c r="E335" s="199" t="s">
        <v>20</v>
      </c>
      <c r="F335" s="200" t="s">
        <v>393</v>
      </c>
      <c r="G335" s="197"/>
      <c r="H335" s="201" t="s">
        <v>20</v>
      </c>
      <c r="I335" s="202"/>
      <c r="J335" s="197"/>
      <c r="K335" s="197"/>
      <c r="L335" s="203"/>
      <c r="M335" s="204"/>
      <c r="N335" s="205"/>
      <c r="O335" s="205"/>
      <c r="P335" s="205"/>
      <c r="Q335" s="205"/>
      <c r="R335" s="205"/>
      <c r="S335" s="205"/>
      <c r="T335" s="206"/>
      <c r="AT335" s="207" t="s">
        <v>169</v>
      </c>
      <c r="AU335" s="207" t="s">
        <v>81</v>
      </c>
      <c r="AV335" s="11" t="s">
        <v>22</v>
      </c>
      <c r="AW335" s="11" t="s">
        <v>37</v>
      </c>
      <c r="AX335" s="11" t="s">
        <v>73</v>
      </c>
      <c r="AY335" s="207" t="s">
        <v>162</v>
      </c>
    </row>
    <row r="336" spans="2:51" s="12" customFormat="1" ht="13.5">
      <c r="B336" s="208"/>
      <c r="C336" s="209"/>
      <c r="D336" s="198" t="s">
        <v>169</v>
      </c>
      <c r="E336" s="210" t="s">
        <v>20</v>
      </c>
      <c r="F336" s="211" t="s">
        <v>400</v>
      </c>
      <c r="G336" s="209"/>
      <c r="H336" s="212">
        <v>4.34</v>
      </c>
      <c r="I336" s="213"/>
      <c r="J336" s="209"/>
      <c r="K336" s="209"/>
      <c r="L336" s="214"/>
      <c r="M336" s="215"/>
      <c r="N336" s="216"/>
      <c r="O336" s="216"/>
      <c r="P336" s="216"/>
      <c r="Q336" s="216"/>
      <c r="R336" s="216"/>
      <c r="S336" s="216"/>
      <c r="T336" s="217"/>
      <c r="AT336" s="218" t="s">
        <v>169</v>
      </c>
      <c r="AU336" s="218" t="s">
        <v>81</v>
      </c>
      <c r="AV336" s="12" t="s">
        <v>81</v>
      </c>
      <c r="AW336" s="12" t="s">
        <v>37</v>
      </c>
      <c r="AX336" s="12" t="s">
        <v>73</v>
      </c>
      <c r="AY336" s="218" t="s">
        <v>162</v>
      </c>
    </row>
    <row r="337" spans="2:51" s="12" customFormat="1" ht="13.5">
      <c r="B337" s="208"/>
      <c r="C337" s="209"/>
      <c r="D337" s="198" t="s">
        <v>169</v>
      </c>
      <c r="E337" s="210" t="s">
        <v>20</v>
      </c>
      <c r="F337" s="211" t="s">
        <v>401</v>
      </c>
      <c r="G337" s="209"/>
      <c r="H337" s="212">
        <v>22.568</v>
      </c>
      <c r="I337" s="213"/>
      <c r="J337" s="209"/>
      <c r="K337" s="209"/>
      <c r="L337" s="214"/>
      <c r="M337" s="215"/>
      <c r="N337" s="216"/>
      <c r="O337" s="216"/>
      <c r="P337" s="216"/>
      <c r="Q337" s="216"/>
      <c r="R337" s="216"/>
      <c r="S337" s="216"/>
      <c r="T337" s="217"/>
      <c r="AT337" s="218" t="s">
        <v>169</v>
      </c>
      <c r="AU337" s="218" t="s">
        <v>81</v>
      </c>
      <c r="AV337" s="12" t="s">
        <v>81</v>
      </c>
      <c r="AW337" s="12" t="s">
        <v>37</v>
      </c>
      <c r="AX337" s="12" t="s">
        <v>73</v>
      </c>
      <c r="AY337" s="218" t="s">
        <v>162</v>
      </c>
    </row>
    <row r="338" spans="2:51" s="11" customFormat="1" ht="13.5">
      <c r="B338" s="196"/>
      <c r="C338" s="197"/>
      <c r="D338" s="198" t="s">
        <v>169</v>
      </c>
      <c r="E338" s="199" t="s">
        <v>20</v>
      </c>
      <c r="F338" s="200" t="s">
        <v>402</v>
      </c>
      <c r="G338" s="197"/>
      <c r="H338" s="201" t="s">
        <v>20</v>
      </c>
      <c r="I338" s="202"/>
      <c r="J338" s="197"/>
      <c r="K338" s="197"/>
      <c r="L338" s="203"/>
      <c r="M338" s="204"/>
      <c r="N338" s="205"/>
      <c r="O338" s="205"/>
      <c r="P338" s="205"/>
      <c r="Q338" s="205"/>
      <c r="R338" s="205"/>
      <c r="S338" s="205"/>
      <c r="T338" s="206"/>
      <c r="AT338" s="207" t="s">
        <v>169</v>
      </c>
      <c r="AU338" s="207" t="s">
        <v>81</v>
      </c>
      <c r="AV338" s="11" t="s">
        <v>22</v>
      </c>
      <c r="AW338" s="11" t="s">
        <v>37</v>
      </c>
      <c r="AX338" s="11" t="s">
        <v>73</v>
      </c>
      <c r="AY338" s="207" t="s">
        <v>162</v>
      </c>
    </row>
    <row r="339" spans="2:51" s="12" customFormat="1" ht="13.5">
      <c r="B339" s="208"/>
      <c r="C339" s="209"/>
      <c r="D339" s="198" t="s">
        <v>169</v>
      </c>
      <c r="E339" s="210" t="s">
        <v>20</v>
      </c>
      <c r="F339" s="211" t="s">
        <v>403</v>
      </c>
      <c r="G339" s="209"/>
      <c r="H339" s="212">
        <v>3.738</v>
      </c>
      <c r="I339" s="213"/>
      <c r="J339" s="209"/>
      <c r="K339" s="209"/>
      <c r="L339" s="214"/>
      <c r="M339" s="215"/>
      <c r="N339" s="216"/>
      <c r="O339" s="216"/>
      <c r="P339" s="216"/>
      <c r="Q339" s="216"/>
      <c r="R339" s="216"/>
      <c r="S339" s="216"/>
      <c r="T339" s="217"/>
      <c r="AT339" s="218" t="s">
        <v>169</v>
      </c>
      <c r="AU339" s="218" t="s">
        <v>81</v>
      </c>
      <c r="AV339" s="12" t="s">
        <v>81</v>
      </c>
      <c r="AW339" s="12" t="s">
        <v>37</v>
      </c>
      <c r="AX339" s="12" t="s">
        <v>73</v>
      </c>
      <c r="AY339" s="218" t="s">
        <v>162</v>
      </c>
    </row>
    <row r="340" spans="2:51" s="11" customFormat="1" ht="13.5">
      <c r="B340" s="196"/>
      <c r="C340" s="197"/>
      <c r="D340" s="198" t="s">
        <v>169</v>
      </c>
      <c r="E340" s="199" t="s">
        <v>20</v>
      </c>
      <c r="F340" s="200" t="s">
        <v>404</v>
      </c>
      <c r="G340" s="197"/>
      <c r="H340" s="201" t="s">
        <v>20</v>
      </c>
      <c r="I340" s="202"/>
      <c r="J340" s="197"/>
      <c r="K340" s="197"/>
      <c r="L340" s="203"/>
      <c r="M340" s="204"/>
      <c r="N340" s="205"/>
      <c r="O340" s="205"/>
      <c r="P340" s="205"/>
      <c r="Q340" s="205"/>
      <c r="R340" s="205"/>
      <c r="S340" s="205"/>
      <c r="T340" s="206"/>
      <c r="AT340" s="207" t="s">
        <v>169</v>
      </c>
      <c r="AU340" s="207" t="s">
        <v>81</v>
      </c>
      <c r="AV340" s="11" t="s">
        <v>22</v>
      </c>
      <c r="AW340" s="11" t="s">
        <v>37</v>
      </c>
      <c r="AX340" s="11" t="s">
        <v>73</v>
      </c>
      <c r="AY340" s="207" t="s">
        <v>162</v>
      </c>
    </row>
    <row r="341" spans="2:51" s="12" customFormat="1" ht="13.5">
      <c r="B341" s="208"/>
      <c r="C341" s="209"/>
      <c r="D341" s="198" t="s">
        <v>169</v>
      </c>
      <c r="E341" s="210" t="s">
        <v>20</v>
      </c>
      <c r="F341" s="211" t="s">
        <v>405</v>
      </c>
      <c r="G341" s="209"/>
      <c r="H341" s="212">
        <v>3.405</v>
      </c>
      <c r="I341" s="213"/>
      <c r="J341" s="209"/>
      <c r="K341" s="209"/>
      <c r="L341" s="214"/>
      <c r="M341" s="215"/>
      <c r="N341" s="216"/>
      <c r="O341" s="216"/>
      <c r="P341" s="216"/>
      <c r="Q341" s="216"/>
      <c r="R341" s="216"/>
      <c r="S341" s="216"/>
      <c r="T341" s="217"/>
      <c r="AT341" s="218" t="s">
        <v>169</v>
      </c>
      <c r="AU341" s="218" t="s">
        <v>81</v>
      </c>
      <c r="AV341" s="12" t="s">
        <v>81</v>
      </c>
      <c r="AW341" s="12" t="s">
        <v>37</v>
      </c>
      <c r="AX341" s="12" t="s">
        <v>73</v>
      </c>
      <c r="AY341" s="218" t="s">
        <v>162</v>
      </c>
    </row>
    <row r="342" spans="2:51" s="11" customFormat="1" ht="13.5">
      <c r="B342" s="196"/>
      <c r="C342" s="197"/>
      <c r="D342" s="198" t="s">
        <v>169</v>
      </c>
      <c r="E342" s="199" t="s">
        <v>20</v>
      </c>
      <c r="F342" s="200" t="s">
        <v>406</v>
      </c>
      <c r="G342" s="197"/>
      <c r="H342" s="201" t="s">
        <v>20</v>
      </c>
      <c r="I342" s="202"/>
      <c r="J342" s="197"/>
      <c r="K342" s="197"/>
      <c r="L342" s="203"/>
      <c r="M342" s="204"/>
      <c r="N342" s="205"/>
      <c r="O342" s="205"/>
      <c r="P342" s="205"/>
      <c r="Q342" s="205"/>
      <c r="R342" s="205"/>
      <c r="S342" s="205"/>
      <c r="T342" s="206"/>
      <c r="AT342" s="207" t="s">
        <v>169</v>
      </c>
      <c r="AU342" s="207" t="s">
        <v>81</v>
      </c>
      <c r="AV342" s="11" t="s">
        <v>22</v>
      </c>
      <c r="AW342" s="11" t="s">
        <v>37</v>
      </c>
      <c r="AX342" s="11" t="s">
        <v>73</v>
      </c>
      <c r="AY342" s="207" t="s">
        <v>162</v>
      </c>
    </row>
    <row r="343" spans="2:51" s="12" customFormat="1" ht="13.5">
      <c r="B343" s="208"/>
      <c r="C343" s="209"/>
      <c r="D343" s="198" t="s">
        <v>169</v>
      </c>
      <c r="E343" s="210" t="s">
        <v>20</v>
      </c>
      <c r="F343" s="211" t="s">
        <v>407</v>
      </c>
      <c r="G343" s="209"/>
      <c r="H343" s="212">
        <v>5.082</v>
      </c>
      <c r="I343" s="213"/>
      <c r="J343" s="209"/>
      <c r="K343" s="209"/>
      <c r="L343" s="214"/>
      <c r="M343" s="215"/>
      <c r="N343" s="216"/>
      <c r="O343" s="216"/>
      <c r="P343" s="216"/>
      <c r="Q343" s="216"/>
      <c r="R343" s="216"/>
      <c r="S343" s="216"/>
      <c r="T343" s="217"/>
      <c r="AT343" s="218" t="s">
        <v>169</v>
      </c>
      <c r="AU343" s="218" t="s">
        <v>81</v>
      </c>
      <c r="AV343" s="12" t="s">
        <v>81</v>
      </c>
      <c r="AW343" s="12" t="s">
        <v>37</v>
      </c>
      <c r="AX343" s="12" t="s">
        <v>73</v>
      </c>
      <c r="AY343" s="218" t="s">
        <v>162</v>
      </c>
    </row>
    <row r="344" spans="2:51" s="11" customFormat="1" ht="13.5">
      <c r="B344" s="196"/>
      <c r="C344" s="197"/>
      <c r="D344" s="198" t="s">
        <v>169</v>
      </c>
      <c r="E344" s="199" t="s">
        <v>20</v>
      </c>
      <c r="F344" s="200" t="s">
        <v>408</v>
      </c>
      <c r="G344" s="197"/>
      <c r="H344" s="201" t="s">
        <v>20</v>
      </c>
      <c r="I344" s="202"/>
      <c r="J344" s="197"/>
      <c r="K344" s="197"/>
      <c r="L344" s="203"/>
      <c r="M344" s="204"/>
      <c r="N344" s="205"/>
      <c r="O344" s="205"/>
      <c r="P344" s="205"/>
      <c r="Q344" s="205"/>
      <c r="R344" s="205"/>
      <c r="S344" s="205"/>
      <c r="T344" s="206"/>
      <c r="AT344" s="207" t="s">
        <v>169</v>
      </c>
      <c r="AU344" s="207" t="s">
        <v>81</v>
      </c>
      <c r="AV344" s="11" t="s">
        <v>22</v>
      </c>
      <c r="AW344" s="11" t="s">
        <v>37</v>
      </c>
      <c r="AX344" s="11" t="s">
        <v>73</v>
      </c>
      <c r="AY344" s="207" t="s">
        <v>162</v>
      </c>
    </row>
    <row r="345" spans="2:51" s="12" customFormat="1" ht="13.5">
      <c r="B345" s="208"/>
      <c r="C345" s="209"/>
      <c r="D345" s="198" t="s">
        <v>169</v>
      </c>
      <c r="E345" s="210" t="s">
        <v>20</v>
      </c>
      <c r="F345" s="211" t="s">
        <v>409</v>
      </c>
      <c r="G345" s="209"/>
      <c r="H345" s="212">
        <v>6.278</v>
      </c>
      <c r="I345" s="213"/>
      <c r="J345" s="209"/>
      <c r="K345" s="209"/>
      <c r="L345" s="214"/>
      <c r="M345" s="215"/>
      <c r="N345" s="216"/>
      <c r="O345" s="216"/>
      <c r="P345" s="216"/>
      <c r="Q345" s="216"/>
      <c r="R345" s="216"/>
      <c r="S345" s="216"/>
      <c r="T345" s="217"/>
      <c r="AT345" s="218" t="s">
        <v>169</v>
      </c>
      <c r="AU345" s="218" t="s">
        <v>81</v>
      </c>
      <c r="AV345" s="12" t="s">
        <v>81</v>
      </c>
      <c r="AW345" s="12" t="s">
        <v>37</v>
      </c>
      <c r="AX345" s="12" t="s">
        <v>73</v>
      </c>
      <c r="AY345" s="218" t="s">
        <v>162</v>
      </c>
    </row>
    <row r="346" spans="2:51" s="13" customFormat="1" ht="13.5">
      <c r="B346" s="219"/>
      <c r="C346" s="220"/>
      <c r="D346" s="221" t="s">
        <v>169</v>
      </c>
      <c r="E346" s="222" t="s">
        <v>20</v>
      </c>
      <c r="F346" s="223" t="s">
        <v>174</v>
      </c>
      <c r="G346" s="220"/>
      <c r="H346" s="224">
        <v>49.123</v>
      </c>
      <c r="I346" s="225"/>
      <c r="J346" s="220"/>
      <c r="K346" s="220"/>
      <c r="L346" s="226"/>
      <c r="M346" s="227"/>
      <c r="N346" s="228"/>
      <c r="O346" s="228"/>
      <c r="P346" s="228"/>
      <c r="Q346" s="228"/>
      <c r="R346" s="228"/>
      <c r="S346" s="228"/>
      <c r="T346" s="229"/>
      <c r="AT346" s="230" t="s">
        <v>169</v>
      </c>
      <c r="AU346" s="230" t="s">
        <v>81</v>
      </c>
      <c r="AV346" s="13" t="s">
        <v>168</v>
      </c>
      <c r="AW346" s="13" t="s">
        <v>37</v>
      </c>
      <c r="AX346" s="13" t="s">
        <v>22</v>
      </c>
      <c r="AY346" s="230" t="s">
        <v>162</v>
      </c>
    </row>
    <row r="347" spans="2:65" s="1" customFormat="1" ht="22.5" customHeight="1">
      <c r="B347" s="36"/>
      <c r="C347" s="184" t="s">
        <v>410</v>
      </c>
      <c r="D347" s="184" t="s">
        <v>164</v>
      </c>
      <c r="E347" s="185" t="s">
        <v>411</v>
      </c>
      <c r="F347" s="186" t="s">
        <v>412</v>
      </c>
      <c r="G347" s="187" t="s">
        <v>248</v>
      </c>
      <c r="H347" s="188">
        <v>129.8</v>
      </c>
      <c r="I347" s="189"/>
      <c r="J347" s="190">
        <f>ROUND(I347*H347,2)</f>
        <v>0</v>
      </c>
      <c r="K347" s="186" t="s">
        <v>20</v>
      </c>
      <c r="L347" s="56"/>
      <c r="M347" s="191" t="s">
        <v>20</v>
      </c>
      <c r="N347" s="192" t="s">
        <v>44</v>
      </c>
      <c r="O347" s="37"/>
      <c r="P347" s="193">
        <f>O347*H347</f>
        <v>0</v>
      </c>
      <c r="Q347" s="193">
        <v>0</v>
      </c>
      <c r="R347" s="193">
        <f>Q347*H347</f>
        <v>0</v>
      </c>
      <c r="S347" s="193">
        <v>0</v>
      </c>
      <c r="T347" s="194">
        <f>S347*H347</f>
        <v>0</v>
      </c>
      <c r="AR347" s="19" t="s">
        <v>168</v>
      </c>
      <c r="AT347" s="19" t="s">
        <v>164</v>
      </c>
      <c r="AU347" s="19" t="s">
        <v>81</v>
      </c>
      <c r="AY347" s="19" t="s">
        <v>162</v>
      </c>
      <c r="BE347" s="195">
        <f>IF(N347="základní",J347,0)</f>
        <v>0</v>
      </c>
      <c r="BF347" s="195">
        <f>IF(N347="snížená",J347,0)</f>
        <v>0</v>
      </c>
      <c r="BG347" s="195">
        <f>IF(N347="zákl. přenesená",J347,0)</f>
        <v>0</v>
      </c>
      <c r="BH347" s="195">
        <f>IF(N347="sníž. přenesená",J347,0)</f>
        <v>0</v>
      </c>
      <c r="BI347" s="195">
        <f>IF(N347="nulová",J347,0)</f>
        <v>0</v>
      </c>
      <c r="BJ347" s="19" t="s">
        <v>22</v>
      </c>
      <c r="BK347" s="195">
        <f>ROUND(I347*H347,2)</f>
        <v>0</v>
      </c>
      <c r="BL347" s="19" t="s">
        <v>168</v>
      </c>
      <c r="BM347" s="19" t="s">
        <v>410</v>
      </c>
    </row>
    <row r="348" spans="2:51" s="12" customFormat="1" ht="13.5">
      <c r="B348" s="208"/>
      <c r="C348" s="209"/>
      <c r="D348" s="198" t="s">
        <v>169</v>
      </c>
      <c r="E348" s="210" t="s">
        <v>20</v>
      </c>
      <c r="F348" s="211" t="s">
        <v>413</v>
      </c>
      <c r="G348" s="209"/>
      <c r="H348" s="212">
        <v>129.8</v>
      </c>
      <c r="I348" s="213"/>
      <c r="J348" s="209"/>
      <c r="K348" s="209"/>
      <c r="L348" s="214"/>
      <c r="M348" s="215"/>
      <c r="N348" s="216"/>
      <c r="O348" s="216"/>
      <c r="P348" s="216"/>
      <c r="Q348" s="216"/>
      <c r="R348" s="216"/>
      <c r="S348" s="216"/>
      <c r="T348" s="217"/>
      <c r="AT348" s="218" t="s">
        <v>169</v>
      </c>
      <c r="AU348" s="218" t="s">
        <v>81</v>
      </c>
      <c r="AV348" s="12" t="s">
        <v>81</v>
      </c>
      <c r="AW348" s="12" t="s">
        <v>37</v>
      </c>
      <c r="AX348" s="12" t="s">
        <v>73</v>
      </c>
      <c r="AY348" s="218" t="s">
        <v>162</v>
      </c>
    </row>
    <row r="349" spans="2:51" s="13" customFormat="1" ht="13.5">
      <c r="B349" s="219"/>
      <c r="C349" s="220"/>
      <c r="D349" s="221" t="s">
        <v>169</v>
      </c>
      <c r="E349" s="222" t="s">
        <v>20</v>
      </c>
      <c r="F349" s="223" t="s">
        <v>174</v>
      </c>
      <c r="G349" s="220"/>
      <c r="H349" s="224">
        <v>129.8</v>
      </c>
      <c r="I349" s="225"/>
      <c r="J349" s="220"/>
      <c r="K349" s="220"/>
      <c r="L349" s="226"/>
      <c r="M349" s="227"/>
      <c r="N349" s="228"/>
      <c r="O349" s="228"/>
      <c r="P349" s="228"/>
      <c r="Q349" s="228"/>
      <c r="R349" s="228"/>
      <c r="S349" s="228"/>
      <c r="T349" s="229"/>
      <c r="AT349" s="230" t="s">
        <v>169</v>
      </c>
      <c r="AU349" s="230" t="s">
        <v>81</v>
      </c>
      <c r="AV349" s="13" t="s">
        <v>168</v>
      </c>
      <c r="AW349" s="13" t="s">
        <v>37</v>
      </c>
      <c r="AX349" s="13" t="s">
        <v>22</v>
      </c>
      <c r="AY349" s="230" t="s">
        <v>162</v>
      </c>
    </row>
    <row r="350" spans="2:65" s="1" customFormat="1" ht="22.5" customHeight="1">
      <c r="B350" s="36"/>
      <c r="C350" s="184" t="s">
        <v>414</v>
      </c>
      <c r="D350" s="184" t="s">
        <v>164</v>
      </c>
      <c r="E350" s="185" t="s">
        <v>415</v>
      </c>
      <c r="F350" s="186" t="s">
        <v>416</v>
      </c>
      <c r="G350" s="187" t="s">
        <v>218</v>
      </c>
      <c r="H350" s="188">
        <v>3.978</v>
      </c>
      <c r="I350" s="189"/>
      <c r="J350" s="190">
        <f>ROUND(I350*H350,2)</f>
        <v>0</v>
      </c>
      <c r="K350" s="186" t="s">
        <v>20</v>
      </c>
      <c r="L350" s="56"/>
      <c r="M350" s="191" t="s">
        <v>20</v>
      </c>
      <c r="N350" s="192" t="s">
        <v>44</v>
      </c>
      <c r="O350" s="37"/>
      <c r="P350" s="193">
        <f>O350*H350</f>
        <v>0</v>
      </c>
      <c r="Q350" s="193">
        <v>0</v>
      </c>
      <c r="R350" s="193">
        <f>Q350*H350</f>
        <v>0</v>
      </c>
      <c r="S350" s="193">
        <v>0</v>
      </c>
      <c r="T350" s="194">
        <f>S350*H350</f>
        <v>0</v>
      </c>
      <c r="AR350" s="19" t="s">
        <v>168</v>
      </c>
      <c r="AT350" s="19" t="s">
        <v>164</v>
      </c>
      <c r="AU350" s="19" t="s">
        <v>81</v>
      </c>
      <c r="AY350" s="19" t="s">
        <v>162</v>
      </c>
      <c r="BE350" s="195">
        <f>IF(N350="základní",J350,0)</f>
        <v>0</v>
      </c>
      <c r="BF350" s="195">
        <f>IF(N350="snížená",J350,0)</f>
        <v>0</v>
      </c>
      <c r="BG350" s="195">
        <f>IF(N350="zákl. přenesená",J350,0)</f>
        <v>0</v>
      </c>
      <c r="BH350" s="195">
        <f>IF(N350="sníž. přenesená",J350,0)</f>
        <v>0</v>
      </c>
      <c r="BI350" s="195">
        <f>IF(N350="nulová",J350,0)</f>
        <v>0</v>
      </c>
      <c r="BJ350" s="19" t="s">
        <v>22</v>
      </c>
      <c r="BK350" s="195">
        <f>ROUND(I350*H350,2)</f>
        <v>0</v>
      </c>
      <c r="BL350" s="19" t="s">
        <v>168</v>
      </c>
      <c r="BM350" s="19" t="s">
        <v>414</v>
      </c>
    </row>
    <row r="351" spans="2:51" s="11" customFormat="1" ht="13.5">
      <c r="B351" s="196"/>
      <c r="C351" s="197"/>
      <c r="D351" s="198" t="s">
        <v>169</v>
      </c>
      <c r="E351" s="199" t="s">
        <v>20</v>
      </c>
      <c r="F351" s="200" t="s">
        <v>417</v>
      </c>
      <c r="G351" s="197"/>
      <c r="H351" s="201" t="s">
        <v>20</v>
      </c>
      <c r="I351" s="202"/>
      <c r="J351" s="197"/>
      <c r="K351" s="197"/>
      <c r="L351" s="203"/>
      <c r="M351" s="204"/>
      <c r="N351" s="205"/>
      <c r="O351" s="205"/>
      <c r="P351" s="205"/>
      <c r="Q351" s="205"/>
      <c r="R351" s="205"/>
      <c r="S351" s="205"/>
      <c r="T351" s="206"/>
      <c r="AT351" s="207" t="s">
        <v>169</v>
      </c>
      <c r="AU351" s="207" t="s">
        <v>81</v>
      </c>
      <c r="AV351" s="11" t="s">
        <v>22</v>
      </c>
      <c r="AW351" s="11" t="s">
        <v>37</v>
      </c>
      <c r="AX351" s="11" t="s">
        <v>73</v>
      </c>
      <c r="AY351" s="207" t="s">
        <v>162</v>
      </c>
    </row>
    <row r="352" spans="2:51" s="11" customFormat="1" ht="13.5">
      <c r="B352" s="196"/>
      <c r="C352" s="197"/>
      <c r="D352" s="198" t="s">
        <v>169</v>
      </c>
      <c r="E352" s="199" t="s">
        <v>20</v>
      </c>
      <c r="F352" s="200" t="s">
        <v>418</v>
      </c>
      <c r="G352" s="197"/>
      <c r="H352" s="201" t="s">
        <v>20</v>
      </c>
      <c r="I352" s="202"/>
      <c r="J352" s="197"/>
      <c r="K352" s="197"/>
      <c r="L352" s="203"/>
      <c r="M352" s="204"/>
      <c r="N352" s="205"/>
      <c r="O352" s="205"/>
      <c r="P352" s="205"/>
      <c r="Q352" s="205"/>
      <c r="R352" s="205"/>
      <c r="S352" s="205"/>
      <c r="T352" s="206"/>
      <c r="AT352" s="207" t="s">
        <v>169</v>
      </c>
      <c r="AU352" s="207" t="s">
        <v>81</v>
      </c>
      <c r="AV352" s="11" t="s">
        <v>22</v>
      </c>
      <c r="AW352" s="11" t="s">
        <v>37</v>
      </c>
      <c r="AX352" s="11" t="s">
        <v>73</v>
      </c>
      <c r="AY352" s="207" t="s">
        <v>162</v>
      </c>
    </row>
    <row r="353" spans="2:51" s="12" customFormat="1" ht="13.5">
      <c r="B353" s="208"/>
      <c r="C353" s="209"/>
      <c r="D353" s="198" t="s">
        <v>169</v>
      </c>
      <c r="E353" s="210" t="s">
        <v>20</v>
      </c>
      <c r="F353" s="211" t="s">
        <v>419</v>
      </c>
      <c r="G353" s="209"/>
      <c r="H353" s="212">
        <v>0.864</v>
      </c>
      <c r="I353" s="213"/>
      <c r="J353" s="209"/>
      <c r="K353" s="209"/>
      <c r="L353" s="214"/>
      <c r="M353" s="215"/>
      <c r="N353" s="216"/>
      <c r="O353" s="216"/>
      <c r="P353" s="216"/>
      <c r="Q353" s="216"/>
      <c r="R353" s="216"/>
      <c r="S353" s="216"/>
      <c r="T353" s="217"/>
      <c r="AT353" s="218" t="s">
        <v>169</v>
      </c>
      <c r="AU353" s="218" t="s">
        <v>81</v>
      </c>
      <c r="AV353" s="12" t="s">
        <v>81</v>
      </c>
      <c r="AW353" s="12" t="s">
        <v>37</v>
      </c>
      <c r="AX353" s="12" t="s">
        <v>73</v>
      </c>
      <c r="AY353" s="218" t="s">
        <v>162</v>
      </c>
    </row>
    <row r="354" spans="2:51" s="11" customFormat="1" ht="13.5">
      <c r="B354" s="196"/>
      <c r="C354" s="197"/>
      <c r="D354" s="198" t="s">
        <v>169</v>
      </c>
      <c r="E354" s="199" t="s">
        <v>20</v>
      </c>
      <c r="F354" s="200" t="s">
        <v>420</v>
      </c>
      <c r="G354" s="197"/>
      <c r="H354" s="201" t="s">
        <v>20</v>
      </c>
      <c r="I354" s="202"/>
      <c r="J354" s="197"/>
      <c r="K354" s="197"/>
      <c r="L354" s="203"/>
      <c r="M354" s="204"/>
      <c r="N354" s="205"/>
      <c r="O354" s="205"/>
      <c r="P354" s="205"/>
      <c r="Q354" s="205"/>
      <c r="R354" s="205"/>
      <c r="S354" s="205"/>
      <c r="T354" s="206"/>
      <c r="AT354" s="207" t="s">
        <v>169</v>
      </c>
      <c r="AU354" s="207" t="s">
        <v>81</v>
      </c>
      <c r="AV354" s="11" t="s">
        <v>22</v>
      </c>
      <c r="AW354" s="11" t="s">
        <v>37</v>
      </c>
      <c r="AX354" s="11" t="s">
        <v>73</v>
      </c>
      <c r="AY354" s="207" t="s">
        <v>162</v>
      </c>
    </row>
    <row r="355" spans="2:51" s="12" customFormat="1" ht="13.5">
      <c r="B355" s="208"/>
      <c r="C355" s="209"/>
      <c r="D355" s="198" t="s">
        <v>169</v>
      </c>
      <c r="E355" s="210" t="s">
        <v>20</v>
      </c>
      <c r="F355" s="211" t="s">
        <v>421</v>
      </c>
      <c r="G355" s="209"/>
      <c r="H355" s="212">
        <v>0.504</v>
      </c>
      <c r="I355" s="213"/>
      <c r="J355" s="209"/>
      <c r="K355" s="209"/>
      <c r="L355" s="214"/>
      <c r="M355" s="215"/>
      <c r="N355" s="216"/>
      <c r="O355" s="216"/>
      <c r="P355" s="216"/>
      <c r="Q355" s="216"/>
      <c r="R355" s="216"/>
      <c r="S355" s="216"/>
      <c r="T355" s="217"/>
      <c r="AT355" s="218" t="s">
        <v>169</v>
      </c>
      <c r="AU355" s="218" t="s">
        <v>81</v>
      </c>
      <c r="AV355" s="12" t="s">
        <v>81</v>
      </c>
      <c r="AW355" s="12" t="s">
        <v>37</v>
      </c>
      <c r="AX355" s="12" t="s">
        <v>73</v>
      </c>
      <c r="AY355" s="218" t="s">
        <v>162</v>
      </c>
    </row>
    <row r="356" spans="2:51" s="11" customFormat="1" ht="13.5">
      <c r="B356" s="196"/>
      <c r="C356" s="197"/>
      <c r="D356" s="198" t="s">
        <v>169</v>
      </c>
      <c r="E356" s="199" t="s">
        <v>20</v>
      </c>
      <c r="F356" s="200" t="s">
        <v>422</v>
      </c>
      <c r="G356" s="197"/>
      <c r="H356" s="201" t="s">
        <v>20</v>
      </c>
      <c r="I356" s="202"/>
      <c r="J356" s="197"/>
      <c r="K356" s="197"/>
      <c r="L356" s="203"/>
      <c r="M356" s="204"/>
      <c r="N356" s="205"/>
      <c r="O356" s="205"/>
      <c r="P356" s="205"/>
      <c r="Q356" s="205"/>
      <c r="R356" s="205"/>
      <c r="S356" s="205"/>
      <c r="T356" s="206"/>
      <c r="AT356" s="207" t="s">
        <v>169</v>
      </c>
      <c r="AU356" s="207" t="s">
        <v>81</v>
      </c>
      <c r="AV356" s="11" t="s">
        <v>22</v>
      </c>
      <c r="AW356" s="11" t="s">
        <v>37</v>
      </c>
      <c r="AX356" s="11" t="s">
        <v>73</v>
      </c>
      <c r="AY356" s="207" t="s">
        <v>162</v>
      </c>
    </row>
    <row r="357" spans="2:51" s="12" customFormat="1" ht="13.5">
      <c r="B357" s="208"/>
      <c r="C357" s="209"/>
      <c r="D357" s="198" t="s">
        <v>169</v>
      </c>
      <c r="E357" s="210" t="s">
        <v>20</v>
      </c>
      <c r="F357" s="211" t="s">
        <v>423</v>
      </c>
      <c r="G357" s="209"/>
      <c r="H357" s="212">
        <v>0.56</v>
      </c>
      <c r="I357" s="213"/>
      <c r="J357" s="209"/>
      <c r="K357" s="209"/>
      <c r="L357" s="214"/>
      <c r="M357" s="215"/>
      <c r="N357" s="216"/>
      <c r="O357" s="216"/>
      <c r="P357" s="216"/>
      <c r="Q357" s="216"/>
      <c r="R357" s="216"/>
      <c r="S357" s="216"/>
      <c r="T357" s="217"/>
      <c r="AT357" s="218" t="s">
        <v>169</v>
      </c>
      <c r="AU357" s="218" t="s">
        <v>81</v>
      </c>
      <c r="AV357" s="12" t="s">
        <v>81</v>
      </c>
      <c r="AW357" s="12" t="s">
        <v>37</v>
      </c>
      <c r="AX357" s="12" t="s">
        <v>73</v>
      </c>
      <c r="AY357" s="218" t="s">
        <v>162</v>
      </c>
    </row>
    <row r="358" spans="2:51" s="11" customFormat="1" ht="13.5">
      <c r="B358" s="196"/>
      <c r="C358" s="197"/>
      <c r="D358" s="198" t="s">
        <v>169</v>
      </c>
      <c r="E358" s="199" t="s">
        <v>20</v>
      </c>
      <c r="F358" s="200" t="s">
        <v>424</v>
      </c>
      <c r="G358" s="197"/>
      <c r="H358" s="201" t="s">
        <v>20</v>
      </c>
      <c r="I358" s="202"/>
      <c r="J358" s="197"/>
      <c r="K358" s="197"/>
      <c r="L358" s="203"/>
      <c r="M358" s="204"/>
      <c r="N358" s="205"/>
      <c r="O358" s="205"/>
      <c r="P358" s="205"/>
      <c r="Q358" s="205"/>
      <c r="R358" s="205"/>
      <c r="S358" s="205"/>
      <c r="T358" s="206"/>
      <c r="AT358" s="207" t="s">
        <v>169</v>
      </c>
      <c r="AU358" s="207" t="s">
        <v>81</v>
      </c>
      <c r="AV358" s="11" t="s">
        <v>22</v>
      </c>
      <c r="AW358" s="11" t="s">
        <v>37</v>
      </c>
      <c r="AX358" s="11" t="s">
        <v>73</v>
      </c>
      <c r="AY358" s="207" t="s">
        <v>162</v>
      </c>
    </row>
    <row r="359" spans="2:51" s="12" customFormat="1" ht="13.5">
      <c r="B359" s="208"/>
      <c r="C359" s="209"/>
      <c r="D359" s="198" t="s">
        <v>169</v>
      </c>
      <c r="E359" s="210" t="s">
        <v>20</v>
      </c>
      <c r="F359" s="211" t="s">
        <v>425</v>
      </c>
      <c r="G359" s="209"/>
      <c r="H359" s="212">
        <v>0.36</v>
      </c>
      <c r="I359" s="213"/>
      <c r="J359" s="209"/>
      <c r="K359" s="209"/>
      <c r="L359" s="214"/>
      <c r="M359" s="215"/>
      <c r="N359" s="216"/>
      <c r="O359" s="216"/>
      <c r="P359" s="216"/>
      <c r="Q359" s="216"/>
      <c r="R359" s="216"/>
      <c r="S359" s="216"/>
      <c r="T359" s="217"/>
      <c r="AT359" s="218" t="s">
        <v>169</v>
      </c>
      <c r="AU359" s="218" t="s">
        <v>81</v>
      </c>
      <c r="AV359" s="12" t="s">
        <v>81</v>
      </c>
      <c r="AW359" s="12" t="s">
        <v>37</v>
      </c>
      <c r="AX359" s="12" t="s">
        <v>73</v>
      </c>
      <c r="AY359" s="218" t="s">
        <v>162</v>
      </c>
    </row>
    <row r="360" spans="2:51" s="11" customFormat="1" ht="13.5">
      <c r="B360" s="196"/>
      <c r="C360" s="197"/>
      <c r="D360" s="198" t="s">
        <v>169</v>
      </c>
      <c r="E360" s="199" t="s">
        <v>20</v>
      </c>
      <c r="F360" s="200" t="s">
        <v>426</v>
      </c>
      <c r="G360" s="197"/>
      <c r="H360" s="201" t="s">
        <v>20</v>
      </c>
      <c r="I360" s="202"/>
      <c r="J360" s="197"/>
      <c r="K360" s="197"/>
      <c r="L360" s="203"/>
      <c r="M360" s="204"/>
      <c r="N360" s="205"/>
      <c r="O360" s="205"/>
      <c r="P360" s="205"/>
      <c r="Q360" s="205"/>
      <c r="R360" s="205"/>
      <c r="S360" s="205"/>
      <c r="T360" s="206"/>
      <c r="AT360" s="207" t="s">
        <v>169</v>
      </c>
      <c r="AU360" s="207" t="s">
        <v>81</v>
      </c>
      <c r="AV360" s="11" t="s">
        <v>22</v>
      </c>
      <c r="AW360" s="11" t="s">
        <v>37</v>
      </c>
      <c r="AX360" s="11" t="s">
        <v>73</v>
      </c>
      <c r="AY360" s="207" t="s">
        <v>162</v>
      </c>
    </row>
    <row r="361" spans="2:51" s="12" customFormat="1" ht="13.5">
      <c r="B361" s="208"/>
      <c r="C361" s="209"/>
      <c r="D361" s="198" t="s">
        <v>169</v>
      </c>
      <c r="E361" s="210" t="s">
        <v>20</v>
      </c>
      <c r="F361" s="211" t="s">
        <v>427</v>
      </c>
      <c r="G361" s="209"/>
      <c r="H361" s="212">
        <v>0.48</v>
      </c>
      <c r="I361" s="213"/>
      <c r="J361" s="209"/>
      <c r="K361" s="209"/>
      <c r="L361" s="214"/>
      <c r="M361" s="215"/>
      <c r="N361" s="216"/>
      <c r="O361" s="216"/>
      <c r="P361" s="216"/>
      <c r="Q361" s="216"/>
      <c r="R361" s="216"/>
      <c r="S361" s="216"/>
      <c r="T361" s="217"/>
      <c r="AT361" s="218" t="s">
        <v>169</v>
      </c>
      <c r="AU361" s="218" t="s">
        <v>81</v>
      </c>
      <c r="AV361" s="12" t="s">
        <v>81</v>
      </c>
      <c r="AW361" s="12" t="s">
        <v>37</v>
      </c>
      <c r="AX361" s="12" t="s">
        <v>73</v>
      </c>
      <c r="AY361" s="218" t="s">
        <v>162</v>
      </c>
    </row>
    <row r="362" spans="2:51" s="11" customFormat="1" ht="13.5">
      <c r="B362" s="196"/>
      <c r="C362" s="197"/>
      <c r="D362" s="198" t="s">
        <v>169</v>
      </c>
      <c r="E362" s="199" t="s">
        <v>20</v>
      </c>
      <c r="F362" s="200" t="s">
        <v>428</v>
      </c>
      <c r="G362" s="197"/>
      <c r="H362" s="201" t="s">
        <v>20</v>
      </c>
      <c r="I362" s="202"/>
      <c r="J362" s="197"/>
      <c r="K362" s="197"/>
      <c r="L362" s="203"/>
      <c r="M362" s="204"/>
      <c r="N362" s="205"/>
      <c r="O362" s="205"/>
      <c r="P362" s="205"/>
      <c r="Q362" s="205"/>
      <c r="R362" s="205"/>
      <c r="S362" s="205"/>
      <c r="T362" s="206"/>
      <c r="AT362" s="207" t="s">
        <v>169</v>
      </c>
      <c r="AU362" s="207" t="s">
        <v>81</v>
      </c>
      <c r="AV362" s="11" t="s">
        <v>22</v>
      </c>
      <c r="AW362" s="11" t="s">
        <v>37</v>
      </c>
      <c r="AX362" s="11" t="s">
        <v>73</v>
      </c>
      <c r="AY362" s="207" t="s">
        <v>162</v>
      </c>
    </row>
    <row r="363" spans="2:51" s="12" customFormat="1" ht="13.5">
      <c r="B363" s="208"/>
      <c r="C363" s="209"/>
      <c r="D363" s="198" t="s">
        <v>169</v>
      </c>
      <c r="E363" s="210" t="s">
        <v>20</v>
      </c>
      <c r="F363" s="211" t="s">
        <v>429</v>
      </c>
      <c r="G363" s="209"/>
      <c r="H363" s="212">
        <v>1.21</v>
      </c>
      <c r="I363" s="213"/>
      <c r="J363" s="209"/>
      <c r="K363" s="209"/>
      <c r="L363" s="214"/>
      <c r="M363" s="215"/>
      <c r="N363" s="216"/>
      <c r="O363" s="216"/>
      <c r="P363" s="216"/>
      <c r="Q363" s="216"/>
      <c r="R363" s="216"/>
      <c r="S363" s="216"/>
      <c r="T363" s="217"/>
      <c r="AT363" s="218" t="s">
        <v>169</v>
      </c>
      <c r="AU363" s="218" t="s">
        <v>81</v>
      </c>
      <c r="AV363" s="12" t="s">
        <v>81</v>
      </c>
      <c r="AW363" s="12" t="s">
        <v>37</v>
      </c>
      <c r="AX363" s="12" t="s">
        <v>73</v>
      </c>
      <c r="AY363" s="218" t="s">
        <v>162</v>
      </c>
    </row>
    <row r="364" spans="2:51" s="13" customFormat="1" ht="13.5">
      <c r="B364" s="219"/>
      <c r="C364" s="220"/>
      <c r="D364" s="221" t="s">
        <v>169</v>
      </c>
      <c r="E364" s="222" t="s">
        <v>20</v>
      </c>
      <c r="F364" s="223" t="s">
        <v>174</v>
      </c>
      <c r="G364" s="220"/>
      <c r="H364" s="224">
        <v>3.978</v>
      </c>
      <c r="I364" s="225"/>
      <c r="J364" s="220"/>
      <c r="K364" s="220"/>
      <c r="L364" s="226"/>
      <c r="M364" s="227"/>
      <c r="N364" s="228"/>
      <c r="O364" s="228"/>
      <c r="P364" s="228"/>
      <c r="Q364" s="228"/>
      <c r="R364" s="228"/>
      <c r="S364" s="228"/>
      <c r="T364" s="229"/>
      <c r="AT364" s="230" t="s">
        <v>169</v>
      </c>
      <c r="AU364" s="230" t="s">
        <v>81</v>
      </c>
      <c r="AV364" s="13" t="s">
        <v>168</v>
      </c>
      <c r="AW364" s="13" t="s">
        <v>37</v>
      </c>
      <c r="AX364" s="13" t="s">
        <v>22</v>
      </c>
      <c r="AY364" s="230" t="s">
        <v>162</v>
      </c>
    </row>
    <row r="365" spans="2:65" s="1" customFormat="1" ht="22.5" customHeight="1">
      <c r="B365" s="36"/>
      <c r="C365" s="184" t="s">
        <v>430</v>
      </c>
      <c r="D365" s="184" t="s">
        <v>164</v>
      </c>
      <c r="E365" s="185" t="s">
        <v>431</v>
      </c>
      <c r="F365" s="186" t="s">
        <v>432</v>
      </c>
      <c r="G365" s="187" t="s">
        <v>218</v>
      </c>
      <c r="H365" s="188">
        <v>3.84</v>
      </c>
      <c r="I365" s="189"/>
      <c r="J365" s="190">
        <f>ROUND(I365*H365,2)</f>
        <v>0</v>
      </c>
      <c r="K365" s="186" t="s">
        <v>20</v>
      </c>
      <c r="L365" s="56"/>
      <c r="M365" s="191" t="s">
        <v>20</v>
      </c>
      <c r="N365" s="192" t="s">
        <v>44</v>
      </c>
      <c r="O365" s="37"/>
      <c r="P365" s="193">
        <f>O365*H365</f>
        <v>0</v>
      </c>
      <c r="Q365" s="193">
        <v>0</v>
      </c>
      <c r="R365" s="193">
        <f>Q365*H365</f>
        <v>0</v>
      </c>
      <c r="S365" s="193">
        <v>0</v>
      </c>
      <c r="T365" s="194">
        <f>S365*H365</f>
        <v>0</v>
      </c>
      <c r="AR365" s="19" t="s">
        <v>168</v>
      </c>
      <c r="AT365" s="19" t="s">
        <v>164</v>
      </c>
      <c r="AU365" s="19" t="s">
        <v>81</v>
      </c>
      <c r="AY365" s="19" t="s">
        <v>162</v>
      </c>
      <c r="BE365" s="195">
        <f>IF(N365="základní",J365,0)</f>
        <v>0</v>
      </c>
      <c r="BF365" s="195">
        <f>IF(N365="snížená",J365,0)</f>
        <v>0</v>
      </c>
      <c r="BG365" s="195">
        <f>IF(N365="zákl. přenesená",J365,0)</f>
        <v>0</v>
      </c>
      <c r="BH365" s="195">
        <f>IF(N365="sníž. přenesená",J365,0)</f>
        <v>0</v>
      </c>
      <c r="BI365" s="195">
        <f>IF(N365="nulová",J365,0)</f>
        <v>0</v>
      </c>
      <c r="BJ365" s="19" t="s">
        <v>22</v>
      </c>
      <c r="BK365" s="195">
        <f>ROUND(I365*H365,2)</f>
        <v>0</v>
      </c>
      <c r="BL365" s="19" t="s">
        <v>168</v>
      </c>
      <c r="BM365" s="19" t="s">
        <v>430</v>
      </c>
    </row>
    <row r="366" spans="2:51" s="11" customFormat="1" ht="13.5">
      <c r="B366" s="196"/>
      <c r="C366" s="197"/>
      <c r="D366" s="198" t="s">
        <v>169</v>
      </c>
      <c r="E366" s="199" t="s">
        <v>20</v>
      </c>
      <c r="F366" s="200" t="s">
        <v>433</v>
      </c>
      <c r="G366" s="197"/>
      <c r="H366" s="201" t="s">
        <v>20</v>
      </c>
      <c r="I366" s="202"/>
      <c r="J366" s="197"/>
      <c r="K366" s="197"/>
      <c r="L366" s="203"/>
      <c r="M366" s="204"/>
      <c r="N366" s="205"/>
      <c r="O366" s="205"/>
      <c r="P366" s="205"/>
      <c r="Q366" s="205"/>
      <c r="R366" s="205"/>
      <c r="S366" s="205"/>
      <c r="T366" s="206"/>
      <c r="AT366" s="207" t="s">
        <v>169</v>
      </c>
      <c r="AU366" s="207" t="s">
        <v>81</v>
      </c>
      <c r="AV366" s="11" t="s">
        <v>22</v>
      </c>
      <c r="AW366" s="11" t="s">
        <v>37</v>
      </c>
      <c r="AX366" s="11" t="s">
        <v>73</v>
      </c>
      <c r="AY366" s="207" t="s">
        <v>162</v>
      </c>
    </row>
    <row r="367" spans="2:51" s="12" customFormat="1" ht="13.5">
      <c r="B367" s="208"/>
      <c r="C367" s="209"/>
      <c r="D367" s="198" t="s">
        <v>169</v>
      </c>
      <c r="E367" s="210" t="s">
        <v>20</v>
      </c>
      <c r="F367" s="211" t="s">
        <v>434</v>
      </c>
      <c r="G367" s="209"/>
      <c r="H367" s="212">
        <v>3.84</v>
      </c>
      <c r="I367" s="213"/>
      <c r="J367" s="209"/>
      <c r="K367" s="209"/>
      <c r="L367" s="214"/>
      <c r="M367" s="215"/>
      <c r="N367" s="216"/>
      <c r="O367" s="216"/>
      <c r="P367" s="216"/>
      <c r="Q367" s="216"/>
      <c r="R367" s="216"/>
      <c r="S367" s="216"/>
      <c r="T367" s="217"/>
      <c r="AT367" s="218" t="s">
        <v>169</v>
      </c>
      <c r="AU367" s="218" t="s">
        <v>81</v>
      </c>
      <c r="AV367" s="12" t="s">
        <v>81</v>
      </c>
      <c r="AW367" s="12" t="s">
        <v>37</v>
      </c>
      <c r="AX367" s="12" t="s">
        <v>73</v>
      </c>
      <c r="AY367" s="218" t="s">
        <v>162</v>
      </c>
    </row>
    <row r="368" spans="2:51" s="13" customFormat="1" ht="13.5">
      <c r="B368" s="219"/>
      <c r="C368" s="220"/>
      <c r="D368" s="221" t="s">
        <v>169</v>
      </c>
      <c r="E368" s="222" t="s">
        <v>20</v>
      </c>
      <c r="F368" s="223" t="s">
        <v>174</v>
      </c>
      <c r="G368" s="220"/>
      <c r="H368" s="224">
        <v>3.84</v>
      </c>
      <c r="I368" s="225"/>
      <c r="J368" s="220"/>
      <c r="K368" s="220"/>
      <c r="L368" s="226"/>
      <c r="M368" s="227"/>
      <c r="N368" s="228"/>
      <c r="O368" s="228"/>
      <c r="P368" s="228"/>
      <c r="Q368" s="228"/>
      <c r="R368" s="228"/>
      <c r="S368" s="228"/>
      <c r="T368" s="229"/>
      <c r="AT368" s="230" t="s">
        <v>169</v>
      </c>
      <c r="AU368" s="230" t="s">
        <v>81</v>
      </c>
      <c r="AV368" s="13" t="s">
        <v>168</v>
      </c>
      <c r="AW368" s="13" t="s">
        <v>37</v>
      </c>
      <c r="AX368" s="13" t="s">
        <v>22</v>
      </c>
      <c r="AY368" s="230" t="s">
        <v>162</v>
      </c>
    </row>
    <row r="369" spans="2:65" s="1" customFormat="1" ht="22.5" customHeight="1">
      <c r="B369" s="36"/>
      <c r="C369" s="184" t="s">
        <v>435</v>
      </c>
      <c r="D369" s="184" t="s">
        <v>164</v>
      </c>
      <c r="E369" s="185" t="s">
        <v>436</v>
      </c>
      <c r="F369" s="186" t="s">
        <v>437</v>
      </c>
      <c r="G369" s="187" t="s">
        <v>218</v>
      </c>
      <c r="H369" s="188">
        <v>3.7</v>
      </c>
      <c r="I369" s="189"/>
      <c r="J369" s="190">
        <f>ROUND(I369*H369,2)</f>
        <v>0</v>
      </c>
      <c r="K369" s="186" t="s">
        <v>20</v>
      </c>
      <c r="L369" s="56"/>
      <c r="M369" s="191" t="s">
        <v>20</v>
      </c>
      <c r="N369" s="192" t="s">
        <v>44</v>
      </c>
      <c r="O369" s="37"/>
      <c r="P369" s="193">
        <f>O369*H369</f>
        <v>0</v>
      </c>
      <c r="Q369" s="193">
        <v>0</v>
      </c>
      <c r="R369" s="193">
        <f>Q369*H369</f>
        <v>0</v>
      </c>
      <c r="S369" s="193">
        <v>0</v>
      </c>
      <c r="T369" s="194">
        <f>S369*H369</f>
        <v>0</v>
      </c>
      <c r="AR369" s="19" t="s">
        <v>168</v>
      </c>
      <c r="AT369" s="19" t="s">
        <v>164</v>
      </c>
      <c r="AU369" s="19" t="s">
        <v>81</v>
      </c>
      <c r="AY369" s="19" t="s">
        <v>162</v>
      </c>
      <c r="BE369" s="195">
        <f>IF(N369="základní",J369,0)</f>
        <v>0</v>
      </c>
      <c r="BF369" s="195">
        <f>IF(N369="snížená",J369,0)</f>
        <v>0</v>
      </c>
      <c r="BG369" s="195">
        <f>IF(N369="zákl. přenesená",J369,0)</f>
        <v>0</v>
      </c>
      <c r="BH369" s="195">
        <f>IF(N369="sníž. přenesená",J369,0)</f>
        <v>0</v>
      </c>
      <c r="BI369" s="195">
        <f>IF(N369="nulová",J369,0)</f>
        <v>0</v>
      </c>
      <c r="BJ369" s="19" t="s">
        <v>22</v>
      </c>
      <c r="BK369" s="195">
        <f>ROUND(I369*H369,2)</f>
        <v>0</v>
      </c>
      <c r="BL369" s="19" t="s">
        <v>168</v>
      </c>
      <c r="BM369" s="19" t="s">
        <v>435</v>
      </c>
    </row>
    <row r="370" spans="2:51" s="11" customFormat="1" ht="13.5">
      <c r="B370" s="196"/>
      <c r="C370" s="197"/>
      <c r="D370" s="198" t="s">
        <v>169</v>
      </c>
      <c r="E370" s="199" t="s">
        <v>20</v>
      </c>
      <c r="F370" s="200" t="s">
        <v>293</v>
      </c>
      <c r="G370" s="197"/>
      <c r="H370" s="201" t="s">
        <v>20</v>
      </c>
      <c r="I370" s="202"/>
      <c r="J370" s="197"/>
      <c r="K370" s="197"/>
      <c r="L370" s="203"/>
      <c r="M370" s="204"/>
      <c r="N370" s="205"/>
      <c r="O370" s="205"/>
      <c r="P370" s="205"/>
      <c r="Q370" s="205"/>
      <c r="R370" s="205"/>
      <c r="S370" s="205"/>
      <c r="T370" s="206"/>
      <c r="AT370" s="207" t="s">
        <v>169</v>
      </c>
      <c r="AU370" s="207" t="s">
        <v>81</v>
      </c>
      <c r="AV370" s="11" t="s">
        <v>22</v>
      </c>
      <c r="AW370" s="11" t="s">
        <v>37</v>
      </c>
      <c r="AX370" s="11" t="s">
        <v>73</v>
      </c>
      <c r="AY370" s="207" t="s">
        <v>162</v>
      </c>
    </row>
    <row r="371" spans="2:51" s="12" customFormat="1" ht="13.5">
      <c r="B371" s="208"/>
      <c r="C371" s="209"/>
      <c r="D371" s="198" t="s">
        <v>169</v>
      </c>
      <c r="E371" s="210" t="s">
        <v>20</v>
      </c>
      <c r="F371" s="211" t="s">
        <v>438</v>
      </c>
      <c r="G371" s="209"/>
      <c r="H371" s="212">
        <v>3.7</v>
      </c>
      <c r="I371" s="213"/>
      <c r="J371" s="209"/>
      <c r="K371" s="209"/>
      <c r="L371" s="214"/>
      <c r="M371" s="215"/>
      <c r="N371" s="216"/>
      <c r="O371" s="216"/>
      <c r="P371" s="216"/>
      <c r="Q371" s="216"/>
      <c r="R371" s="216"/>
      <c r="S371" s="216"/>
      <c r="T371" s="217"/>
      <c r="AT371" s="218" t="s">
        <v>169</v>
      </c>
      <c r="AU371" s="218" t="s">
        <v>81</v>
      </c>
      <c r="AV371" s="12" t="s">
        <v>81</v>
      </c>
      <c r="AW371" s="12" t="s">
        <v>37</v>
      </c>
      <c r="AX371" s="12" t="s">
        <v>73</v>
      </c>
      <c r="AY371" s="218" t="s">
        <v>162</v>
      </c>
    </row>
    <row r="372" spans="2:51" s="13" customFormat="1" ht="13.5">
      <c r="B372" s="219"/>
      <c r="C372" s="220"/>
      <c r="D372" s="221" t="s">
        <v>169</v>
      </c>
      <c r="E372" s="222" t="s">
        <v>20</v>
      </c>
      <c r="F372" s="223" t="s">
        <v>174</v>
      </c>
      <c r="G372" s="220"/>
      <c r="H372" s="224">
        <v>3.7</v>
      </c>
      <c r="I372" s="225"/>
      <c r="J372" s="220"/>
      <c r="K372" s="220"/>
      <c r="L372" s="226"/>
      <c r="M372" s="227"/>
      <c r="N372" s="228"/>
      <c r="O372" s="228"/>
      <c r="P372" s="228"/>
      <c r="Q372" s="228"/>
      <c r="R372" s="228"/>
      <c r="S372" s="228"/>
      <c r="T372" s="229"/>
      <c r="AT372" s="230" t="s">
        <v>169</v>
      </c>
      <c r="AU372" s="230" t="s">
        <v>81</v>
      </c>
      <c r="AV372" s="13" t="s">
        <v>168</v>
      </c>
      <c r="AW372" s="13" t="s">
        <v>37</v>
      </c>
      <c r="AX372" s="13" t="s">
        <v>22</v>
      </c>
      <c r="AY372" s="230" t="s">
        <v>162</v>
      </c>
    </row>
    <row r="373" spans="2:65" s="1" customFormat="1" ht="22.5" customHeight="1">
      <c r="B373" s="36"/>
      <c r="C373" s="184" t="s">
        <v>439</v>
      </c>
      <c r="D373" s="184" t="s">
        <v>164</v>
      </c>
      <c r="E373" s="185" t="s">
        <v>440</v>
      </c>
      <c r="F373" s="186" t="s">
        <v>441</v>
      </c>
      <c r="G373" s="187" t="s">
        <v>218</v>
      </c>
      <c r="H373" s="188">
        <v>1.577</v>
      </c>
      <c r="I373" s="189"/>
      <c r="J373" s="190">
        <f>ROUND(I373*H373,2)</f>
        <v>0</v>
      </c>
      <c r="K373" s="186" t="s">
        <v>20</v>
      </c>
      <c r="L373" s="56"/>
      <c r="M373" s="191" t="s">
        <v>20</v>
      </c>
      <c r="N373" s="192" t="s">
        <v>44</v>
      </c>
      <c r="O373" s="37"/>
      <c r="P373" s="193">
        <f>O373*H373</f>
        <v>0</v>
      </c>
      <c r="Q373" s="193">
        <v>0</v>
      </c>
      <c r="R373" s="193">
        <f>Q373*H373</f>
        <v>0</v>
      </c>
      <c r="S373" s="193">
        <v>0</v>
      </c>
      <c r="T373" s="194">
        <f>S373*H373</f>
        <v>0</v>
      </c>
      <c r="AR373" s="19" t="s">
        <v>168</v>
      </c>
      <c r="AT373" s="19" t="s">
        <v>164</v>
      </c>
      <c r="AU373" s="19" t="s">
        <v>81</v>
      </c>
      <c r="AY373" s="19" t="s">
        <v>162</v>
      </c>
      <c r="BE373" s="195">
        <f>IF(N373="základní",J373,0)</f>
        <v>0</v>
      </c>
      <c r="BF373" s="195">
        <f>IF(N373="snížená",J373,0)</f>
        <v>0</v>
      </c>
      <c r="BG373" s="195">
        <f>IF(N373="zákl. přenesená",J373,0)</f>
        <v>0</v>
      </c>
      <c r="BH373" s="195">
        <f>IF(N373="sníž. přenesená",J373,0)</f>
        <v>0</v>
      </c>
      <c r="BI373" s="195">
        <f>IF(N373="nulová",J373,0)</f>
        <v>0</v>
      </c>
      <c r="BJ373" s="19" t="s">
        <v>22</v>
      </c>
      <c r="BK373" s="195">
        <f>ROUND(I373*H373,2)</f>
        <v>0</v>
      </c>
      <c r="BL373" s="19" t="s">
        <v>168</v>
      </c>
      <c r="BM373" s="19" t="s">
        <v>439</v>
      </c>
    </row>
    <row r="374" spans="2:51" s="11" customFormat="1" ht="13.5">
      <c r="B374" s="196"/>
      <c r="C374" s="197"/>
      <c r="D374" s="198" t="s">
        <v>169</v>
      </c>
      <c r="E374" s="199" t="s">
        <v>20</v>
      </c>
      <c r="F374" s="200" t="s">
        <v>268</v>
      </c>
      <c r="G374" s="197"/>
      <c r="H374" s="201" t="s">
        <v>20</v>
      </c>
      <c r="I374" s="202"/>
      <c r="J374" s="197"/>
      <c r="K374" s="197"/>
      <c r="L374" s="203"/>
      <c r="M374" s="204"/>
      <c r="N374" s="205"/>
      <c r="O374" s="205"/>
      <c r="P374" s="205"/>
      <c r="Q374" s="205"/>
      <c r="R374" s="205"/>
      <c r="S374" s="205"/>
      <c r="T374" s="206"/>
      <c r="AT374" s="207" t="s">
        <v>169</v>
      </c>
      <c r="AU374" s="207" t="s">
        <v>81</v>
      </c>
      <c r="AV374" s="11" t="s">
        <v>22</v>
      </c>
      <c r="AW374" s="11" t="s">
        <v>37</v>
      </c>
      <c r="AX374" s="11" t="s">
        <v>73</v>
      </c>
      <c r="AY374" s="207" t="s">
        <v>162</v>
      </c>
    </row>
    <row r="375" spans="2:51" s="12" customFormat="1" ht="13.5">
      <c r="B375" s="208"/>
      <c r="C375" s="209"/>
      <c r="D375" s="198" t="s">
        <v>169</v>
      </c>
      <c r="E375" s="210" t="s">
        <v>20</v>
      </c>
      <c r="F375" s="211" t="s">
        <v>442</v>
      </c>
      <c r="G375" s="209"/>
      <c r="H375" s="212">
        <v>1.577</v>
      </c>
      <c r="I375" s="213"/>
      <c r="J375" s="209"/>
      <c r="K375" s="209"/>
      <c r="L375" s="214"/>
      <c r="M375" s="215"/>
      <c r="N375" s="216"/>
      <c r="O375" s="216"/>
      <c r="P375" s="216"/>
      <c r="Q375" s="216"/>
      <c r="R375" s="216"/>
      <c r="S375" s="216"/>
      <c r="T375" s="217"/>
      <c r="AT375" s="218" t="s">
        <v>169</v>
      </c>
      <c r="AU375" s="218" t="s">
        <v>81</v>
      </c>
      <c r="AV375" s="12" t="s">
        <v>81</v>
      </c>
      <c r="AW375" s="12" t="s">
        <v>37</v>
      </c>
      <c r="AX375" s="12" t="s">
        <v>73</v>
      </c>
      <c r="AY375" s="218" t="s">
        <v>162</v>
      </c>
    </row>
    <row r="376" spans="2:51" s="13" customFormat="1" ht="13.5">
      <c r="B376" s="219"/>
      <c r="C376" s="220"/>
      <c r="D376" s="221" t="s">
        <v>169</v>
      </c>
      <c r="E376" s="222" t="s">
        <v>20</v>
      </c>
      <c r="F376" s="223" t="s">
        <v>174</v>
      </c>
      <c r="G376" s="220"/>
      <c r="H376" s="224">
        <v>1.577</v>
      </c>
      <c r="I376" s="225"/>
      <c r="J376" s="220"/>
      <c r="K376" s="220"/>
      <c r="L376" s="226"/>
      <c r="M376" s="227"/>
      <c r="N376" s="228"/>
      <c r="O376" s="228"/>
      <c r="P376" s="228"/>
      <c r="Q376" s="228"/>
      <c r="R376" s="228"/>
      <c r="S376" s="228"/>
      <c r="T376" s="229"/>
      <c r="AT376" s="230" t="s">
        <v>169</v>
      </c>
      <c r="AU376" s="230" t="s">
        <v>81</v>
      </c>
      <c r="AV376" s="13" t="s">
        <v>168</v>
      </c>
      <c r="AW376" s="13" t="s">
        <v>37</v>
      </c>
      <c r="AX376" s="13" t="s">
        <v>22</v>
      </c>
      <c r="AY376" s="230" t="s">
        <v>162</v>
      </c>
    </row>
    <row r="377" spans="2:65" s="1" customFormat="1" ht="22.5" customHeight="1">
      <c r="B377" s="36"/>
      <c r="C377" s="184" t="s">
        <v>443</v>
      </c>
      <c r="D377" s="184" t="s">
        <v>164</v>
      </c>
      <c r="E377" s="185" t="s">
        <v>444</v>
      </c>
      <c r="F377" s="186" t="s">
        <v>445</v>
      </c>
      <c r="G377" s="187" t="s">
        <v>218</v>
      </c>
      <c r="H377" s="188">
        <v>26.542</v>
      </c>
      <c r="I377" s="189"/>
      <c r="J377" s="190">
        <f>ROUND(I377*H377,2)</f>
        <v>0</v>
      </c>
      <c r="K377" s="186" t="s">
        <v>20</v>
      </c>
      <c r="L377" s="56"/>
      <c r="M377" s="191" t="s">
        <v>20</v>
      </c>
      <c r="N377" s="192" t="s">
        <v>44</v>
      </c>
      <c r="O377" s="37"/>
      <c r="P377" s="193">
        <f>O377*H377</f>
        <v>0</v>
      </c>
      <c r="Q377" s="193">
        <v>0</v>
      </c>
      <c r="R377" s="193">
        <f>Q377*H377</f>
        <v>0</v>
      </c>
      <c r="S377" s="193">
        <v>0</v>
      </c>
      <c r="T377" s="194">
        <f>S377*H377</f>
        <v>0</v>
      </c>
      <c r="AR377" s="19" t="s">
        <v>168</v>
      </c>
      <c r="AT377" s="19" t="s">
        <v>164</v>
      </c>
      <c r="AU377" s="19" t="s">
        <v>81</v>
      </c>
      <c r="AY377" s="19" t="s">
        <v>162</v>
      </c>
      <c r="BE377" s="195">
        <f>IF(N377="základní",J377,0)</f>
        <v>0</v>
      </c>
      <c r="BF377" s="195">
        <f>IF(N377="snížená",J377,0)</f>
        <v>0</v>
      </c>
      <c r="BG377" s="195">
        <f>IF(N377="zákl. přenesená",J377,0)</f>
        <v>0</v>
      </c>
      <c r="BH377" s="195">
        <f>IF(N377="sníž. přenesená",J377,0)</f>
        <v>0</v>
      </c>
      <c r="BI377" s="195">
        <f>IF(N377="nulová",J377,0)</f>
        <v>0</v>
      </c>
      <c r="BJ377" s="19" t="s">
        <v>22</v>
      </c>
      <c r="BK377" s="195">
        <f>ROUND(I377*H377,2)</f>
        <v>0</v>
      </c>
      <c r="BL377" s="19" t="s">
        <v>168</v>
      </c>
      <c r="BM377" s="19" t="s">
        <v>443</v>
      </c>
    </row>
    <row r="378" spans="2:51" s="11" customFormat="1" ht="13.5">
      <c r="B378" s="196"/>
      <c r="C378" s="197"/>
      <c r="D378" s="198" t="s">
        <v>169</v>
      </c>
      <c r="E378" s="199" t="s">
        <v>20</v>
      </c>
      <c r="F378" s="200" t="s">
        <v>446</v>
      </c>
      <c r="G378" s="197"/>
      <c r="H378" s="201" t="s">
        <v>20</v>
      </c>
      <c r="I378" s="202"/>
      <c r="J378" s="197"/>
      <c r="K378" s="197"/>
      <c r="L378" s="203"/>
      <c r="M378" s="204"/>
      <c r="N378" s="205"/>
      <c r="O378" s="205"/>
      <c r="P378" s="205"/>
      <c r="Q378" s="205"/>
      <c r="R378" s="205"/>
      <c r="S378" s="205"/>
      <c r="T378" s="206"/>
      <c r="AT378" s="207" t="s">
        <v>169</v>
      </c>
      <c r="AU378" s="207" t="s">
        <v>81</v>
      </c>
      <c r="AV378" s="11" t="s">
        <v>22</v>
      </c>
      <c r="AW378" s="11" t="s">
        <v>37</v>
      </c>
      <c r="AX378" s="11" t="s">
        <v>73</v>
      </c>
      <c r="AY378" s="207" t="s">
        <v>162</v>
      </c>
    </row>
    <row r="379" spans="2:51" s="12" customFormat="1" ht="13.5">
      <c r="B379" s="208"/>
      <c r="C379" s="209"/>
      <c r="D379" s="198" t="s">
        <v>169</v>
      </c>
      <c r="E379" s="210" t="s">
        <v>20</v>
      </c>
      <c r="F379" s="211" t="s">
        <v>447</v>
      </c>
      <c r="G379" s="209"/>
      <c r="H379" s="212">
        <v>9</v>
      </c>
      <c r="I379" s="213"/>
      <c r="J379" s="209"/>
      <c r="K379" s="209"/>
      <c r="L379" s="214"/>
      <c r="M379" s="215"/>
      <c r="N379" s="216"/>
      <c r="O379" s="216"/>
      <c r="P379" s="216"/>
      <c r="Q379" s="216"/>
      <c r="R379" s="216"/>
      <c r="S379" s="216"/>
      <c r="T379" s="217"/>
      <c r="AT379" s="218" t="s">
        <v>169</v>
      </c>
      <c r="AU379" s="218" t="s">
        <v>81</v>
      </c>
      <c r="AV379" s="12" t="s">
        <v>81</v>
      </c>
      <c r="AW379" s="12" t="s">
        <v>37</v>
      </c>
      <c r="AX379" s="12" t="s">
        <v>73</v>
      </c>
      <c r="AY379" s="218" t="s">
        <v>162</v>
      </c>
    </row>
    <row r="380" spans="2:51" s="12" customFormat="1" ht="13.5">
      <c r="B380" s="208"/>
      <c r="C380" s="209"/>
      <c r="D380" s="198" t="s">
        <v>169</v>
      </c>
      <c r="E380" s="210" t="s">
        <v>20</v>
      </c>
      <c r="F380" s="211" t="s">
        <v>448</v>
      </c>
      <c r="G380" s="209"/>
      <c r="H380" s="212">
        <v>7.81</v>
      </c>
      <c r="I380" s="213"/>
      <c r="J380" s="209"/>
      <c r="K380" s="209"/>
      <c r="L380" s="214"/>
      <c r="M380" s="215"/>
      <c r="N380" s="216"/>
      <c r="O380" s="216"/>
      <c r="P380" s="216"/>
      <c r="Q380" s="216"/>
      <c r="R380" s="216"/>
      <c r="S380" s="216"/>
      <c r="T380" s="217"/>
      <c r="AT380" s="218" t="s">
        <v>169</v>
      </c>
      <c r="AU380" s="218" t="s">
        <v>81</v>
      </c>
      <c r="AV380" s="12" t="s">
        <v>81</v>
      </c>
      <c r="AW380" s="12" t="s">
        <v>37</v>
      </c>
      <c r="AX380" s="12" t="s">
        <v>73</v>
      </c>
      <c r="AY380" s="218" t="s">
        <v>162</v>
      </c>
    </row>
    <row r="381" spans="2:51" s="12" customFormat="1" ht="13.5">
      <c r="B381" s="208"/>
      <c r="C381" s="209"/>
      <c r="D381" s="198" t="s">
        <v>169</v>
      </c>
      <c r="E381" s="210" t="s">
        <v>20</v>
      </c>
      <c r="F381" s="211" t="s">
        <v>449</v>
      </c>
      <c r="G381" s="209"/>
      <c r="H381" s="212">
        <v>5.7</v>
      </c>
      <c r="I381" s="213"/>
      <c r="J381" s="209"/>
      <c r="K381" s="209"/>
      <c r="L381" s="214"/>
      <c r="M381" s="215"/>
      <c r="N381" s="216"/>
      <c r="O381" s="216"/>
      <c r="P381" s="216"/>
      <c r="Q381" s="216"/>
      <c r="R381" s="216"/>
      <c r="S381" s="216"/>
      <c r="T381" s="217"/>
      <c r="AT381" s="218" t="s">
        <v>169</v>
      </c>
      <c r="AU381" s="218" t="s">
        <v>81</v>
      </c>
      <c r="AV381" s="12" t="s">
        <v>81</v>
      </c>
      <c r="AW381" s="12" t="s">
        <v>37</v>
      </c>
      <c r="AX381" s="12" t="s">
        <v>73</v>
      </c>
      <c r="AY381" s="218" t="s">
        <v>162</v>
      </c>
    </row>
    <row r="382" spans="2:51" s="12" customFormat="1" ht="13.5">
      <c r="B382" s="208"/>
      <c r="C382" s="209"/>
      <c r="D382" s="198" t="s">
        <v>169</v>
      </c>
      <c r="E382" s="210" t="s">
        <v>20</v>
      </c>
      <c r="F382" s="211" t="s">
        <v>450</v>
      </c>
      <c r="G382" s="209"/>
      <c r="H382" s="212">
        <v>4.032</v>
      </c>
      <c r="I382" s="213"/>
      <c r="J382" s="209"/>
      <c r="K382" s="209"/>
      <c r="L382" s="214"/>
      <c r="M382" s="215"/>
      <c r="N382" s="216"/>
      <c r="O382" s="216"/>
      <c r="P382" s="216"/>
      <c r="Q382" s="216"/>
      <c r="R382" s="216"/>
      <c r="S382" s="216"/>
      <c r="T382" s="217"/>
      <c r="AT382" s="218" t="s">
        <v>169</v>
      </c>
      <c r="AU382" s="218" t="s">
        <v>81</v>
      </c>
      <c r="AV382" s="12" t="s">
        <v>81</v>
      </c>
      <c r="AW382" s="12" t="s">
        <v>37</v>
      </c>
      <c r="AX382" s="12" t="s">
        <v>73</v>
      </c>
      <c r="AY382" s="218" t="s">
        <v>162</v>
      </c>
    </row>
    <row r="383" spans="2:51" s="13" customFormat="1" ht="13.5">
      <c r="B383" s="219"/>
      <c r="C383" s="220"/>
      <c r="D383" s="221" t="s">
        <v>169</v>
      </c>
      <c r="E383" s="222" t="s">
        <v>20</v>
      </c>
      <c r="F383" s="223" t="s">
        <v>174</v>
      </c>
      <c r="G383" s="220"/>
      <c r="H383" s="224">
        <v>26.542</v>
      </c>
      <c r="I383" s="225"/>
      <c r="J383" s="220"/>
      <c r="K383" s="220"/>
      <c r="L383" s="226"/>
      <c r="M383" s="227"/>
      <c r="N383" s="228"/>
      <c r="O383" s="228"/>
      <c r="P383" s="228"/>
      <c r="Q383" s="228"/>
      <c r="R383" s="228"/>
      <c r="S383" s="228"/>
      <c r="T383" s="229"/>
      <c r="AT383" s="230" t="s">
        <v>169</v>
      </c>
      <c r="AU383" s="230" t="s">
        <v>81</v>
      </c>
      <c r="AV383" s="13" t="s">
        <v>168</v>
      </c>
      <c r="AW383" s="13" t="s">
        <v>37</v>
      </c>
      <c r="AX383" s="13" t="s">
        <v>22</v>
      </c>
      <c r="AY383" s="230" t="s">
        <v>162</v>
      </c>
    </row>
    <row r="384" spans="2:65" s="1" customFormat="1" ht="22.5" customHeight="1">
      <c r="B384" s="36"/>
      <c r="C384" s="184" t="s">
        <v>451</v>
      </c>
      <c r="D384" s="184" t="s">
        <v>164</v>
      </c>
      <c r="E384" s="185" t="s">
        <v>452</v>
      </c>
      <c r="F384" s="186" t="s">
        <v>453</v>
      </c>
      <c r="G384" s="187" t="s">
        <v>206</v>
      </c>
      <c r="H384" s="188">
        <v>0.067</v>
      </c>
      <c r="I384" s="189"/>
      <c r="J384" s="190">
        <f>ROUND(I384*H384,2)</f>
        <v>0</v>
      </c>
      <c r="K384" s="186" t="s">
        <v>20</v>
      </c>
      <c r="L384" s="56"/>
      <c r="M384" s="191" t="s">
        <v>20</v>
      </c>
      <c r="N384" s="192" t="s">
        <v>44</v>
      </c>
      <c r="O384" s="37"/>
      <c r="P384" s="193">
        <f>O384*H384</f>
        <v>0</v>
      </c>
      <c r="Q384" s="193">
        <v>0</v>
      </c>
      <c r="R384" s="193">
        <f>Q384*H384</f>
        <v>0</v>
      </c>
      <c r="S384" s="193">
        <v>0</v>
      </c>
      <c r="T384" s="194">
        <f>S384*H384</f>
        <v>0</v>
      </c>
      <c r="AR384" s="19" t="s">
        <v>168</v>
      </c>
      <c r="AT384" s="19" t="s">
        <v>164</v>
      </c>
      <c r="AU384" s="19" t="s">
        <v>81</v>
      </c>
      <c r="AY384" s="19" t="s">
        <v>162</v>
      </c>
      <c r="BE384" s="195">
        <f>IF(N384="základní",J384,0)</f>
        <v>0</v>
      </c>
      <c r="BF384" s="195">
        <f>IF(N384="snížená",J384,0)</f>
        <v>0</v>
      </c>
      <c r="BG384" s="195">
        <f>IF(N384="zákl. přenesená",J384,0)</f>
        <v>0</v>
      </c>
      <c r="BH384" s="195">
        <f>IF(N384="sníž. přenesená",J384,0)</f>
        <v>0</v>
      </c>
      <c r="BI384" s="195">
        <f>IF(N384="nulová",J384,0)</f>
        <v>0</v>
      </c>
      <c r="BJ384" s="19" t="s">
        <v>22</v>
      </c>
      <c r="BK384" s="195">
        <f>ROUND(I384*H384,2)</f>
        <v>0</v>
      </c>
      <c r="BL384" s="19" t="s">
        <v>168</v>
      </c>
      <c r="BM384" s="19" t="s">
        <v>451</v>
      </c>
    </row>
    <row r="385" spans="2:51" s="11" customFormat="1" ht="13.5">
      <c r="B385" s="196"/>
      <c r="C385" s="197"/>
      <c r="D385" s="198" t="s">
        <v>169</v>
      </c>
      <c r="E385" s="199" t="s">
        <v>20</v>
      </c>
      <c r="F385" s="200" t="s">
        <v>417</v>
      </c>
      <c r="G385" s="197"/>
      <c r="H385" s="201" t="s">
        <v>20</v>
      </c>
      <c r="I385" s="202"/>
      <c r="J385" s="197"/>
      <c r="K385" s="197"/>
      <c r="L385" s="203"/>
      <c r="M385" s="204"/>
      <c r="N385" s="205"/>
      <c r="O385" s="205"/>
      <c r="P385" s="205"/>
      <c r="Q385" s="205"/>
      <c r="R385" s="205"/>
      <c r="S385" s="205"/>
      <c r="T385" s="206"/>
      <c r="AT385" s="207" t="s">
        <v>169</v>
      </c>
      <c r="AU385" s="207" t="s">
        <v>81</v>
      </c>
      <c r="AV385" s="11" t="s">
        <v>22</v>
      </c>
      <c r="AW385" s="11" t="s">
        <v>37</v>
      </c>
      <c r="AX385" s="11" t="s">
        <v>73</v>
      </c>
      <c r="AY385" s="207" t="s">
        <v>162</v>
      </c>
    </row>
    <row r="386" spans="2:51" s="12" customFormat="1" ht="13.5">
      <c r="B386" s="208"/>
      <c r="C386" s="209"/>
      <c r="D386" s="198" t="s">
        <v>169</v>
      </c>
      <c r="E386" s="210" t="s">
        <v>20</v>
      </c>
      <c r="F386" s="211" t="s">
        <v>454</v>
      </c>
      <c r="G386" s="209"/>
      <c r="H386" s="212">
        <v>0.067</v>
      </c>
      <c r="I386" s="213"/>
      <c r="J386" s="209"/>
      <c r="K386" s="209"/>
      <c r="L386" s="214"/>
      <c r="M386" s="215"/>
      <c r="N386" s="216"/>
      <c r="O386" s="216"/>
      <c r="P386" s="216"/>
      <c r="Q386" s="216"/>
      <c r="R386" s="216"/>
      <c r="S386" s="216"/>
      <c r="T386" s="217"/>
      <c r="AT386" s="218" t="s">
        <v>169</v>
      </c>
      <c r="AU386" s="218" t="s">
        <v>81</v>
      </c>
      <c r="AV386" s="12" t="s">
        <v>81</v>
      </c>
      <c r="AW386" s="12" t="s">
        <v>37</v>
      </c>
      <c r="AX386" s="12" t="s">
        <v>73</v>
      </c>
      <c r="AY386" s="218" t="s">
        <v>162</v>
      </c>
    </row>
    <row r="387" spans="2:51" s="13" customFormat="1" ht="13.5">
      <c r="B387" s="219"/>
      <c r="C387" s="220"/>
      <c r="D387" s="221" t="s">
        <v>169</v>
      </c>
      <c r="E387" s="222" t="s">
        <v>20</v>
      </c>
      <c r="F387" s="223" t="s">
        <v>174</v>
      </c>
      <c r="G387" s="220"/>
      <c r="H387" s="224">
        <v>0.067</v>
      </c>
      <c r="I387" s="225"/>
      <c r="J387" s="220"/>
      <c r="K387" s="220"/>
      <c r="L387" s="226"/>
      <c r="M387" s="227"/>
      <c r="N387" s="228"/>
      <c r="O387" s="228"/>
      <c r="P387" s="228"/>
      <c r="Q387" s="228"/>
      <c r="R387" s="228"/>
      <c r="S387" s="228"/>
      <c r="T387" s="229"/>
      <c r="AT387" s="230" t="s">
        <v>169</v>
      </c>
      <c r="AU387" s="230" t="s">
        <v>81</v>
      </c>
      <c r="AV387" s="13" t="s">
        <v>168</v>
      </c>
      <c r="AW387" s="13" t="s">
        <v>37</v>
      </c>
      <c r="AX387" s="13" t="s">
        <v>22</v>
      </c>
      <c r="AY387" s="230" t="s">
        <v>162</v>
      </c>
    </row>
    <row r="388" spans="2:65" s="1" customFormat="1" ht="22.5" customHeight="1">
      <c r="B388" s="36"/>
      <c r="C388" s="184" t="s">
        <v>455</v>
      </c>
      <c r="D388" s="184" t="s">
        <v>164</v>
      </c>
      <c r="E388" s="185" t="s">
        <v>456</v>
      </c>
      <c r="F388" s="186" t="s">
        <v>457</v>
      </c>
      <c r="G388" s="187" t="s">
        <v>167</v>
      </c>
      <c r="H388" s="188">
        <v>0.336</v>
      </c>
      <c r="I388" s="189"/>
      <c r="J388" s="190">
        <f>ROUND(I388*H388,2)</f>
        <v>0</v>
      </c>
      <c r="K388" s="186" t="s">
        <v>20</v>
      </c>
      <c r="L388" s="56"/>
      <c r="M388" s="191" t="s">
        <v>20</v>
      </c>
      <c r="N388" s="192" t="s">
        <v>44</v>
      </c>
      <c r="O388" s="37"/>
      <c r="P388" s="193">
        <f>O388*H388</f>
        <v>0</v>
      </c>
      <c r="Q388" s="193">
        <v>0</v>
      </c>
      <c r="R388" s="193">
        <f>Q388*H388</f>
        <v>0</v>
      </c>
      <c r="S388" s="193">
        <v>0</v>
      </c>
      <c r="T388" s="194">
        <f>S388*H388</f>
        <v>0</v>
      </c>
      <c r="AR388" s="19" t="s">
        <v>168</v>
      </c>
      <c r="AT388" s="19" t="s">
        <v>164</v>
      </c>
      <c r="AU388" s="19" t="s">
        <v>81</v>
      </c>
      <c r="AY388" s="19" t="s">
        <v>162</v>
      </c>
      <c r="BE388" s="195">
        <f>IF(N388="základní",J388,0)</f>
        <v>0</v>
      </c>
      <c r="BF388" s="195">
        <f>IF(N388="snížená",J388,0)</f>
        <v>0</v>
      </c>
      <c r="BG388" s="195">
        <f>IF(N388="zákl. přenesená",J388,0)</f>
        <v>0</v>
      </c>
      <c r="BH388" s="195">
        <f>IF(N388="sníž. přenesená",J388,0)</f>
        <v>0</v>
      </c>
      <c r="BI388" s="195">
        <f>IF(N388="nulová",J388,0)</f>
        <v>0</v>
      </c>
      <c r="BJ388" s="19" t="s">
        <v>22</v>
      </c>
      <c r="BK388" s="195">
        <f>ROUND(I388*H388,2)</f>
        <v>0</v>
      </c>
      <c r="BL388" s="19" t="s">
        <v>168</v>
      </c>
      <c r="BM388" s="19" t="s">
        <v>455</v>
      </c>
    </row>
    <row r="389" spans="2:51" s="11" customFormat="1" ht="13.5">
      <c r="B389" s="196"/>
      <c r="C389" s="197"/>
      <c r="D389" s="198" t="s">
        <v>169</v>
      </c>
      <c r="E389" s="199" t="s">
        <v>20</v>
      </c>
      <c r="F389" s="200" t="s">
        <v>458</v>
      </c>
      <c r="G389" s="197"/>
      <c r="H389" s="201" t="s">
        <v>20</v>
      </c>
      <c r="I389" s="202"/>
      <c r="J389" s="197"/>
      <c r="K389" s="197"/>
      <c r="L389" s="203"/>
      <c r="M389" s="204"/>
      <c r="N389" s="205"/>
      <c r="O389" s="205"/>
      <c r="P389" s="205"/>
      <c r="Q389" s="205"/>
      <c r="R389" s="205"/>
      <c r="S389" s="205"/>
      <c r="T389" s="206"/>
      <c r="AT389" s="207" t="s">
        <v>169</v>
      </c>
      <c r="AU389" s="207" t="s">
        <v>81</v>
      </c>
      <c r="AV389" s="11" t="s">
        <v>22</v>
      </c>
      <c r="AW389" s="11" t="s">
        <v>37</v>
      </c>
      <c r="AX389" s="11" t="s">
        <v>73</v>
      </c>
      <c r="AY389" s="207" t="s">
        <v>162</v>
      </c>
    </row>
    <row r="390" spans="2:51" s="12" customFormat="1" ht="13.5">
      <c r="B390" s="208"/>
      <c r="C390" s="209"/>
      <c r="D390" s="198" t="s">
        <v>169</v>
      </c>
      <c r="E390" s="210" t="s">
        <v>20</v>
      </c>
      <c r="F390" s="211" t="s">
        <v>459</v>
      </c>
      <c r="G390" s="209"/>
      <c r="H390" s="212">
        <v>0.336</v>
      </c>
      <c r="I390" s="213"/>
      <c r="J390" s="209"/>
      <c r="K390" s="209"/>
      <c r="L390" s="214"/>
      <c r="M390" s="215"/>
      <c r="N390" s="216"/>
      <c r="O390" s="216"/>
      <c r="P390" s="216"/>
      <c r="Q390" s="216"/>
      <c r="R390" s="216"/>
      <c r="S390" s="216"/>
      <c r="T390" s="217"/>
      <c r="AT390" s="218" t="s">
        <v>169</v>
      </c>
      <c r="AU390" s="218" t="s">
        <v>81</v>
      </c>
      <c r="AV390" s="12" t="s">
        <v>81</v>
      </c>
      <c r="AW390" s="12" t="s">
        <v>37</v>
      </c>
      <c r="AX390" s="12" t="s">
        <v>73</v>
      </c>
      <c r="AY390" s="218" t="s">
        <v>162</v>
      </c>
    </row>
    <row r="391" spans="2:51" s="13" customFormat="1" ht="13.5">
      <c r="B391" s="219"/>
      <c r="C391" s="220"/>
      <c r="D391" s="221" t="s">
        <v>169</v>
      </c>
      <c r="E391" s="222" t="s">
        <v>20</v>
      </c>
      <c r="F391" s="223" t="s">
        <v>174</v>
      </c>
      <c r="G391" s="220"/>
      <c r="H391" s="224">
        <v>0.336</v>
      </c>
      <c r="I391" s="225"/>
      <c r="J391" s="220"/>
      <c r="K391" s="220"/>
      <c r="L391" s="226"/>
      <c r="M391" s="227"/>
      <c r="N391" s="228"/>
      <c r="O391" s="228"/>
      <c r="P391" s="228"/>
      <c r="Q391" s="228"/>
      <c r="R391" s="228"/>
      <c r="S391" s="228"/>
      <c r="T391" s="229"/>
      <c r="AT391" s="230" t="s">
        <v>169</v>
      </c>
      <c r="AU391" s="230" t="s">
        <v>81</v>
      </c>
      <c r="AV391" s="13" t="s">
        <v>168</v>
      </c>
      <c r="AW391" s="13" t="s">
        <v>37</v>
      </c>
      <c r="AX391" s="13" t="s">
        <v>22</v>
      </c>
      <c r="AY391" s="230" t="s">
        <v>162</v>
      </c>
    </row>
    <row r="392" spans="2:65" s="1" customFormat="1" ht="22.5" customHeight="1">
      <c r="B392" s="36"/>
      <c r="C392" s="184" t="s">
        <v>460</v>
      </c>
      <c r="D392" s="184" t="s">
        <v>164</v>
      </c>
      <c r="E392" s="185" t="s">
        <v>461</v>
      </c>
      <c r="F392" s="186" t="s">
        <v>462</v>
      </c>
      <c r="G392" s="187" t="s">
        <v>463</v>
      </c>
      <c r="H392" s="188">
        <v>0.077</v>
      </c>
      <c r="I392" s="189"/>
      <c r="J392" s="190">
        <f>ROUND(I392*H392,2)</f>
        <v>0</v>
      </c>
      <c r="K392" s="186" t="s">
        <v>20</v>
      </c>
      <c r="L392" s="56"/>
      <c r="M392" s="191" t="s">
        <v>20</v>
      </c>
      <c r="N392" s="192" t="s">
        <v>44</v>
      </c>
      <c r="O392" s="37"/>
      <c r="P392" s="193">
        <f>O392*H392</f>
        <v>0</v>
      </c>
      <c r="Q392" s="193">
        <v>0</v>
      </c>
      <c r="R392" s="193">
        <f>Q392*H392</f>
        <v>0</v>
      </c>
      <c r="S392" s="193">
        <v>0</v>
      </c>
      <c r="T392" s="194">
        <f>S392*H392</f>
        <v>0</v>
      </c>
      <c r="AR392" s="19" t="s">
        <v>168</v>
      </c>
      <c r="AT392" s="19" t="s">
        <v>164</v>
      </c>
      <c r="AU392" s="19" t="s">
        <v>81</v>
      </c>
      <c r="AY392" s="19" t="s">
        <v>162</v>
      </c>
      <c r="BE392" s="195">
        <f>IF(N392="základní",J392,0)</f>
        <v>0</v>
      </c>
      <c r="BF392" s="195">
        <f>IF(N392="snížená",J392,0)</f>
        <v>0</v>
      </c>
      <c r="BG392" s="195">
        <f>IF(N392="zákl. přenesená",J392,0)</f>
        <v>0</v>
      </c>
      <c r="BH392" s="195">
        <f>IF(N392="sníž. přenesená",J392,0)</f>
        <v>0</v>
      </c>
      <c r="BI392" s="195">
        <f>IF(N392="nulová",J392,0)</f>
        <v>0</v>
      </c>
      <c r="BJ392" s="19" t="s">
        <v>22</v>
      </c>
      <c r="BK392" s="195">
        <f>ROUND(I392*H392,2)</f>
        <v>0</v>
      </c>
      <c r="BL392" s="19" t="s">
        <v>168</v>
      </c>
      <c r="BM392" s="19" t="s">
        <v>460</v>
      </c>
    </row>
    <row r="393" spans="2:51" s="11" customFormat="1" ht="13.5">
      <c r="B393" s="196"/>
      <c r="C393" s="197"/>
      <c r="D393" s="198" t="s">
        <v>169</v>
      </c>
      <c r="E393" s="199" t="s">
        <v>20</v>
      </c>
      <c r="F393" s="200" t="s">
        <v>335</v>
      </c>
      <c r="G393" s="197"/>
      <c r="H393" s="201" t="s">
        <v>20</v>
      </c>
      <c r="I393" s="202"/>
      <c r="J393" s="197"/>
      <c r="K393" s="197"/>
      <c r="L393" s="203"/>
      <c r="M393" s="204"/>
      <c r="N393" s="205"/>
      <c r="O393" s="205"/>
      <c r="P393" s="205"/>
      <c r="Q393" s="205"/>
      <c r="R393" s="205"/>
      <c r="S393" s="205"/>
      <c r="T393" s="206"/>
      <c r="AT393" s="207" t="s">
        <v>169</v>
      </c>
      <c r="AU393" s="207" t="s">
        <v>81</v>
      </c>
      <c r="AV393" s="11" t="s">
        <v>22</v>
      </c>
      <c r="AW393" s="11" t="s">
        <v>37</v>
      </c>
      <c r="AX393" s="11" t="s">
        <v>73</v>
      </c>
      <c r="AY393" s="207" t="s">
        <v>162</v>
      </c>
    </row>
    <row r="394" spans="2:51" s="12" customFormat="1" ht="13.5">
      <c r="B394" s="208"/>
      <c r="C394" s="209"/>
      <c r="D394" s="198" t="s">
        <v>169</v>
      </c>
      <c r="E394" s="210" t="s">
        <v>20</v>
      </c>
      <c r="F394" s="211" t="s">
        <v>464</v>
      </c>
      <c r="G394" s="209"/>
      <c r="H394" s="212">
        <v>0.077</v>
      </c>
      <c r="I394" s="213"/>
      <c r="J394" s="209"/>
      <c r="K394" s="209"/>
      <c r="L394" s="214"/>
      <c r="M394" s="215"/>
      <c r="N394" s="216"/>
      <c r="O394" s="216"/>
      <c r="P394" s="216"/>
      <c r="Q394" s="216"/>
      <c r="R394" s="216"/>
      <c r="S394" s="216"/>
      <c r="T394" s="217"/>
      <c r="AT394" s="218" t="s">
        <v>169</v>
      </c>
      <c r="AU394" s="218" t="s">
        <v>81</v>
      </c>
      <c r="AV394" s="12" t="s">
        <v>81</v>
      </c>
      <c r="AW394" s="12" t="s">
        <v>37</v>
      </c>
      <c r="AX394" s="12" t="s">
        <v>73</v>
      </c>
      <c r="AY394" s="218" t="s">
        <v>162</v>
      </c>
    </row>
    <row r="395" spans="2:51" s="13" customFormat="1" ht="13.5">
      <c r="B395" s="219"/>
      <c r="C395" s="220"/>
      <c r="D395" s="198" t="s">
        <v>169</v>
      </c>
      <c r="E395" s="241" t="s">
        <v>20</v>
      </c>
      <c r="F395" s="242" t="s">
        <v>174</v>
      </c>
      <c r="G395" s="220"/>
      <c r="H395" s="243">
        <v>0.077</v>
      </c>
      <c r="I395" s="225"/>
      <c r="J395" s="220"/>
      <c r="K395" s="220"/>
      <c r="L395" s="226"/>
      <c r="M395" s="227"/>
      <c r="N395" s="228"/>
      <c r="O395" s="228"/>
      <c r="P395" s="228"/>
      <c r="Q395" s="228"/>
      <c r="R395" s="228"/>
      <c r="S395" s="228"/>
      <c r="T395" s="229"/>
      <c r="AT395" s="230" t="s">
        <v>169</v>
      </c>
      <c r="AU395" s="230" t="s">
        <v>81</v>
      </c>
      <c r="AV395" s="13" t="s">
        <v>168</v>
      </c>
      <c r="AW395" s="13" t="s">
        <v>37</v>
      </c>
      <c r="AX395" s="13" t="s">
        <v>22</v>
      </c>
      <c r="AY395" s="230" t="s">
        <v>162</v>
      </c>
    </row>
    <row r="396" spans="2:63" s="10" customFormat="1" ht="29.85" customHeight="1">
      <c r="B396" s="167"/>
      <c r="C396" s="168"/>
      <c r="D396" s="181" t="s">
        <v>72</v>
      </c>
      <c r="E396" s="182" t="s">
        <v>465</v>
      </c>
      <c r="F396" s="182" t="s">
        <v>466</v>
      </c>
      <c r="G396" s="168"/>
      <c r="H396" s="168"/>
      <c r="I396" s="171"/>
      <c r="J396" s="183">
        <f>BK396</f>
        <v>0</v>
      </c>
      <c r="K396" s="168"/>
      <c r="L396" s="173"/>
      <c r="M396" s="174"/>
      <c r="N396" s="175"/>
      <c r="O396" s="175"/>
      <c r="P396" s="176">
        <f>SUM(P397:P521)</f>
        <v>0</v>
      </c>
      <c r="Q396" s="175"/>
      <c r="R396" s="176">
        <f>SUM(R397:R521)</f>
        <v>0</v>
      </c>
      <c r="S396" s="175"/>
      <c r="T396" s="177">
        <f>SUM(T397:T521)</f>
        <v>0</v>
      </c>
      <c r="AR396" s="178" t="s">
        <v>22</v>
      </c>
      <c r="AT396" s="179" t="s">
        <v>72</v>
      </c>
      <c r="AU396" s="179" t="s">
        <v>22</v>
      </c>
      <c r="AY396" s="178" t="s">
        <v>162</v>
      </c>
      <c r="BK396" s="180">
        <f>SUM(BK397:BK521)</f>
        <v>0</v>
      </c>
    </row>
    <row r="397" spans="2:65" s="1" customFormat="1" ht="31.5" customHeight="1">
      <c r="B397" s="36"/>
      <c r="C397" s="184" t="s">
        <v>467</v>
      </c>
      <c r="D397" s="184" t="s">
        <v>164</v>
      </c>
      <c r="E397" s="185" t="s">
        <v>468</v>
      </c>
      <c r="F397" s="186" t="s">
        <v>469</v>
      </c>
      <c r="G397" s="187" t="s">
        <v>218</v>
      </c>
      <c r="H397" s="188">
        <v>24.7</v>
      </c>
      <c r="I397" s="189"/>
      <c r="J397" s="190">
        <f>ROUND(I397*H397,2)</f>
        <v>0</v>
      </c>
      <c r="K397" s="186" t="s">
        <v>20</v>
      </c>
      <c r="L397" s="56"/>
      <c r="M397" s="191" t="s">
        <v>20</v>
      </c>
      <c r="N397" s="192" t="s">
        <v>44</v>
      </c>
      <c r="O397" s="37"/>
      <c r="P397" s="193">
        <f>O397*H397</f>
        <v>0</v>
      </c>
      <c r="Q397" s="193">
        <v>0</v>
      </c>
      <c r="R397" s="193">
        <f>Q397*H397</f>
        <v>0</v>
      </c>
      <c r="S397" s="193">
        <v>0</v>
      </c>
      <c r="T397" s="194">
        <f>S397*H397</f>
        <v>0</v>
      </c>
      <c r="AR397" s="19" t="s">
        <v>168</v>
      </c>
      <c r="AT397" s="19" t="s">
        <v>164</v>
      </c>
      <c r="AU397" s="19" t="s">
        <v>81</v>
      </c>
      <c r="AY397" s="19" t="s">
        <v>162</v>
      </c>
      <c r="BE397" s="195">
        <f>IF(N397="základní",J397,0)</f>
        <v>0</v>
      </c>
      <c r="BF397" s="195">
        <f>IF(N397="snížená",J397,0)</f>
        <v>0</v>
      </c>
      <c r="BG397" s="195">
        <f>IF(N397="zákl. přenesená",J397,0)</f>
        <v>0</v>
      </c>
      <c r="BH397" s="195">
        <f>IF(N397="sníž. přenesená",J397,0)</f>
        <v>0</v>
      </c>
      <c r="BI397" s="195">
        <f>IF(N397="nulová",J397,0)</f>
        <v>0</v>
      </c>
      <c r="BJ397" s="19" t="s">
        <v>22</v>
      </c>
      <c r="BK397" s="195">
        <f>ROUND(I397*H397,2)</f>
        <v>0</v>
      </c>
      <c r="BL397" s="19" t="s">
        <v>168</v>
      </c>
      <c r="BM397" s="19" t="s">
        <v>467</v>
      </c>
    </row>
    <row r="398" spans="2:51" s="11" customFormat="1" ht="13.5">
      <c r="B398" s="196"/>
      <c r="C398" s="197"/>
      <c r="D398" s="198" t="s">
        <v>169</v>
      </c>
      <c r="E398" s="199" t="s">
        <v>20</v>
      </c>
      <c r="F398" s="200" t="s">
        <v>470</v>
      </c>
      <c r="G398" s="197"/>
      <c r="H398" s="201" t="s">
        <v>20</v>
      </c>
      <c r="I398" s="202"/>
      <c r="J398" s="197"/>
      <c r="K398" s="197"/>
      <c r="L398" s="203"/>
      <c r="M398" s="204"/>
      <c r="N398" s="205"/>
      <c r="O398" s="205"/>
      <c r="P398" s="205"/>
      <c r="Q398" s="205"/>
      <c r="R398" s="205"/>
      <c r="S398" s="205"/>
      <c r="T398" s="206"/>
      <c r="AT398" s="207" t="s">
        <v>169</v>
      </c>
      <c r="AU398" s="207" t="s">
        <v>81</v>
      </c>
      <c r="AV398" s="11" t="s">
        <v>22</v>
      </c>
      <c r="AW398" s="11" t="s">
        <v>37</v>
      </c>
      <c r="AX398" s="11" t="s">
        <v>73</v>
      </c>
      <c r="AY398" s="207" t="s">
        <v>162</v>
      </c>
    </row>
    <row r="399" spans="2:51" s="12" customFormat="1" ht="13.5">
      <c r="B399" s="208"/>
      <c r="C399" s="209"/>
      <c r="D399" s="198" t="s">
        <v>169</v>
      </c>
      <c r="E399" s="210" t="s">
        <v>20</v>
      </c>
      <c r="F399" s="211" t="s">
        <v>471</v>
      </c>
      <c r="G399" s="209"/>
      <c r="H399" s="212">
        <v>26.75</v>
      </c>
      <c r="I399" s="213"/>
      <c r="J399" s="209"/>
      <c r="K399" s="209"/>
      <c r="L399" s="214"/>
      <c r="M399" s="215"/>
      <c r="N399" s="216"/>
      <c r="O399" s="216"/>
      <c r="P399" s="216"/>
      <c r="Q399" s="216"/>
      <c r="R399" s="216"/>
      <c r="S399" s="216"/>
      <c r="T399" s="217"/>
      <c r="AT399" s="218" t="s">
        <v>169</v>
      </c>
      <c r="AU399" s="218" t="s">
        <v>81</v>
      </c>
      <c r="AV399" s="12" t="s">
        <v>81</v>
      </c>
      <c r="AW399" s="12" t="s">
        <v>37</v>
      </c>
      <c r="AX399" s="12" t="s">
        <v>73</v>
      </c>
      <c r="AY399" s="218" t="s">
        <v>162</v>
      </c>
    </row>
    <row r="400" spans="2:51" s="12" customFormat="1" ht="13.5">
      <c r="B400" s="208"/>
      <c r="C400" s="209"/>
      <c r="D400" s="198" t="s">
        <v>169</v>
      </c>
      <c r="E400" s="210" t="s">
        <v>20</v>
      </c>
      <c r="F400" s="211" t="s">
        <v>472</v>
      </c>
      <c r="G400" s="209"/>
      <c r="H400" s="212">
        <v>-2.05</v>
      </c>
      <c r="I400" s="213"/>
      <c r="J400" s="209"/>
      <c r="K400" s="209"/>
      <c r="L400" s="214"/>
      <c r="M400" s="215"/>
      <c r="N400" s="216"/>
      <c r="O400" s="216"/>
      <c r="P400" s="216"/>
      <c r="Q400" s="216"/>
      <c r="R400" s="216"/>
      <c r="S400" s="216"/>
      <c r="T400" s="217"/>
      <c r="AT400" s="218" t="s">
        <v>169</v>
      </c>
      <c r="AU400" s="218" t="s">
        <v>81</v>
      </c>
      <c r="AV400" s="12" t="s">
        <v>81</v>
      </c>
      <c r="AW400" s="12" t="s">
        <v>37</v>
      </c>
      <c r="AX400" s="12" t="s">
        <v>73</v>
      </c>
      <c r="AY400" s="218" t="s">
        <v>162</v>
      </c>
    </row>
    <row r="401" spans="2:51" s="13" customFormat="1" ht="13.5">
      <c r="B401" s="219"/>
      <c r="C401" s="220"/>
      <c r="D401" s="221" t="s">
        <v>169</v>
      </c>
      <c r="E401" s="222" t="s">
        <v>20</v>
      </c>
      <c r="F401" s="223" t="s">
        <v>174</v>
      </c>
      <c r="G401" s="220"/>
      <c r="H401" s="224">
        <v>24.7</v>
      </c>
      <c r="I401" s="225"/>
      <c r="J401" s="220"/>
      <c r="K401" s="220"/>
      <c r="L401" s="226"/>
      <c r="M401" s="227"/>
      <c r="N401" s="228"/>
      <c r="O401" s="228"/>
      <c r="P401" s="228"/>
      <c r="Q401" s="228"/>
      <c r="R401" s="228"/>
      <c r="S401" s="228"/>
      <c r="T401" s="229"/>
      <c r="AT401" s="230" t="s">
        <v>169</v>
      </c>
      <c r="AU401" s="230" t="s">
        <v>81</v>
      </c>
      <c r="AV401" s="13" t="s">
        <v>168</v>
      </c>
      <c r="AW401" s="13" t="s">
        <v>37</v>
      </c>
      <c r="AX401" s="13" t="s">
        <v>22</v>
      </c>
      <c r="AY401" s="230" t="s">
        <v>162</v>
      </c>
    </row>
    <row r="402" spans="2:65" s="1" customFormat="1" ht="31.5" customHeight="1">
      <c r="B402" s="36"/>
      <c r="C402" s="184" t="s">
        <v>473</v>
      </c>
      <c r="D402" s="184" t="s">
        <v>164</v>
      </c>
      <c r="E402" s="185" t="s">
        <v>474</v>
      </c>
      <c r="F402" s="186" t="s">
        <v>475</v>
      </c>
      <c r="G402" s="187" t="s">
        <v>218</v>
      </c>
      <c r="H402" s="188">
        <v>152.015</v>
      </c>
      <c r="I402" s="189"/>
      <c r="J402" s="190">
        <f>ROUND(I402*H402,2)</f>
        <v>0</v>
      </c>
      <c r="K402" s="186" t="s">
        <v>20</v>
      </c>
      <c r="L402" s="56"/>
      <c r="M402" s="191" t="s">
        <v>20</v>
      </c>
      <c r="N402" s="192" t="s">
        <v>44</v>
      </c>
      <c r="O402" s="37"/>
      <c r="P402" s="193">
        <f>O402*H402</f>
        <v>0</v>
      </c>
      <c r="Q402" s="193">
        <v>0</v>
      </c>
      <c r="R402" s="193">
        <f>Q402*H402</f>
        <v>0</v>
      </c>
      <c r="S402" s="193">
        <v>0</v>
      </c>
      <c r="T402" s="194">
        <f>S402*H402</f>
        <v>0</v>
      </c>
      <c r="AR402" s="19" t="s">
        <v>168</v>
      </c>
      <c r="AT402" s="19" t="s">
        <v>164</v>
      </c>
      <c r="AU402" s="19" t="s">
        <v>81</v>
      </c>
      <c r="AY402" s="19" t="s">
        <v>162</v>
      </c>
      <c r="BE402" s="195">
        <f>IF(N402="základní",J402,0)</f>
        <v>0</v>
      </c>
      <c r="BF402" s="195">
        <f>IF(N402="snížená",J402,0)</f>
        <v>0</v>
      </c>
      <c r="BG402" s="195">
        <f>IF(N402="zákl. přenesená",J402,0)</f>
        <v>0</v>
      </c>
      <c r="BH402" s="195">
        <f>IF(N402="sníž. přenesená",J402,0)</f>
        <v>0</v>
      </c>
      <c r="BI402" s="195">
        <f>IF(N402="nulová",J402,0)</f>
        <v>0</v>
      </c>
      <c r="BJ402" s="19" t="s">
        <v>22</v>
      </c>
      <c r="BK402" s="195">
        <f>ROUND(I402*H402,2)</f>
        <v>0</v>
      </c>
      <c r="BL402" s="19" t="s">
        <v>168</v>
      </c>
      <c r="BM402" s="19" t="s">
        <v>473</v>
      </c>
    </row>
    <row r="403" spans="2:51" s="11" customFormat="1" ht="13.5">
      <c r="B403" s="196"/>
      <c r="C403" s="197"/>
      <c r="D403" s="198" t="s">
        <v>169</v>
      </c>
      <c r="E403" s="199" t="s">
        <v>20</v>
      </c>
      <c r="F403" s="200" t="s">
        <v>476</v>
      </c>
      <c r="G403" s="197"/>
      <c r="H403" s="201" t="s">
        <v>20</v>
      </c>
      <c r="I403" s="202"/>
      <c r="J403" s="197"/>
      <c r="K403" s="197"/>
      <c r="L403" s="203"/>
      <c r="M403" s="204"/>
      <c r="N403" s="205"/>
      <c r="O403" s="205"/>
      <c r="P403" s="205"/>
      <c r="Q403" s="205"/>
      <c r="R403" s="205"/>
      <c r="S403" s="205"/>
      <c r="T403" s="206"/>
      <c r="AT403" s="207" t="s">
        <v>169</v>
      </c>
      <c r="AU403" s="207" t="s">
        <v>81</v>
      </c>
      <c r="AV403" s="11" t="s">
        <v>22</v>
      </c>
      <c r="AW403" s="11" t="s">
        <v>37</v>
      </c>
      <c r="AX403" s="11" t="s">
        <v>73</v>
      </c>
      <c r="AY403" s="207" t="s">
        <v>162</v>
      </c>
    </row>
    <row r="404" spans="2:51" s="11" customFormat="1" ht="13.5">
      <c r="B404" s="196"/>
      <c r="C404" s="197"/>
      <c r="D404" s="198" t="s">
        <v>169</v>
      </c>
      <c r="E404" s="199" t="s">
        <v>20</v>
      </c>
      <c r="F404" s="200" t="s">
        <v>270</v>
      </c>
      <c r="G404" s="197"/>
      <c r="H404" s="201" t="s">
        <v>20</v>
      </c>
      <c r="I404" s="202"/>
      <c r="J404" s="197"/>
      <c r="K404" s="197"/>
      <c r="L404" s="203"/>
      <c r="M404" s="204"/>
      <c r="N404" s="205"/>
      <c r="O404" s="205"/>
      <c r="P404" s="205"/>
      <c r="Q404" s="205"/>
      <c r="R404" s="205"/>
      <c r="S404" s="205"/>
      <c r="T404" s="206"/>
      <c r="AT404" s="207" t="s">
        <v>169</v>
      </c>
      <c r="AU404" s="207" t="s">
        <v>81</v>
      </c>
      <c r="AV404" s="11" t="s">
        <v>22</v>
      </c>
      <c r="AW404" s="11" t="s">
        <v>37</v>
      </c>
      <c r="AX404" s="11" t="s">
        <v>73</v>
      </c>
      <c r="AY404" s="207" t="s">
        <v>162</v>
      </c>
    </row>
    <row r="405" spans="2:51" s="12" customFormat="1" ht="13.5">
      <c r="B405" s="208"/>
      <c r="C405" s="209"/>
      <c r="D405" s="198" t="s">
        <v>169</v>
      </c>
      <c r="E405" s="210" t="s">
        <v>20</v>
      </c>
      <c r="F405" s="211" t="s">
        <v>477</v>
      </c>
      <c r="G405" s="209"/>
      <c r="H405" s="212">
        <v>43.612</v>
      </c>
      <c r="I405" s="213"/>
      <c r="J405" s="209"/>
      <c r="K405" s="209"/>
      <c r="L405" s="214"/>
      <c r="M405" s="215"/>
      <c r="N405" s="216"/>
      <c r="O405" s="216"/>
      <c r="P405" s="216"/>
      <c r="Q405" s="216"/>
      <c r="R405" s="216"/>
      <c r="S405" s="216"/>
      <c r="T405" s="217"/>
      <c r="AT405" s="218" t="s">
        <v>169</v>
      </c>
      <c r="AU405" s="218" t="s">
        <v>81</v>
      </c>
      <c r="AV405" s="12" t="s">
        <v>81</v>
      </c>
      <c r="AW405" s="12" t="s">
        <v>37</v>
      </c>
      <c r="AX405" s="12" t="s">
        <v>73</v>
      </c>
      <c r="AY405" s="218" t="s">
        <v>162</v>
      </c>
    </row>
    <row r="406" spans="2:51" s="12" customFormat="1" ht="13.5">
      <c r="B406" s="208"/>
      <c r="C406" s="209"/>
      <c r="D406" s="198" t="s">
        <v>169</v>
      </c>
      <c r="E406" s="210" t="s">
        <v>20</v>
      </c>
      <c r="F406" s="211" t="s">
        <v>478</v>
      </c>
      <c r="G406" s="209"/>
      <c r="H406" s="212">
        <v>12.601</v>
      </c>
      <c r="I406" s="213"/>
      <c r="J406" s="209"/>
      <c r="K406" s="209"/>
      <c r="L406" s="214"/>
      <c r="M406" s="215"/>
      <c r="N406" s="216"/>
      <c r="O406" s="216"/>
      <c r="P406" s="216"/>
      <c r="Q406" s="216"/>
      <c r="R406" s="216"/>
      <c r="S406" s="216"/>
      <c r="T406" s="217"/>
      <c r="AT406" s="218" t="s">
        <v>169</v>
      </c>
      <c r="AU406" s="218" t="s">
        <v>81</v>
      </c>
      <c r="AV406" s="12" t="s">
        <v>81</v>
      </c>
      <c r="AW406" s="12" t="s">
        <v>37</v>
      </c>
      <c r="AX406" s="12" t="s">
        <v>73</v>
      </c>
      <c r="AY406" s="218" t="s">
        <v>162</v>
      </c>
    </row>
    <row r="407" spans="2:51" s="11" customFormat="1" ht="13.5">
      <c r="B407" s="196"/>
      <c r="C407" s="197"/>
      <c r="D407" s="198" t="s">
        <v>169</v>
      </c>
      <c r="E407" s="199" t="s">
        <v>20</v>
      </c>
      <c r="F407" s="200" t="s">
        <v>479</v>
      </c>
      <c r="G407" s="197"/>
      <c r="H407" s="201" t="s">
        <v>20</v>
      </c>
      <c r="I407" s="202"/>
      <c r="J407" s="197"/>
      <c r="K407" s="197"/>
      <c r="L407" s="203"/>
      <c r="M407" s="204"/>
      <c r="N407" s="205"/>
      <c r="O407" s="205"/>
      <c r="P407" s="205"/>
      <c r="Q407" s="205"/>
      <c r="R407" s="205"/>
      <c r="S407" s="205"/>
      <c r="T407" s="206"/>
      <c r="AT407" s="207" t="s">
        <v>169</v>
      </c>
      <c r="AU407" s="207" t="s">
        <v>81</v>
      </c>
      <c r="AV407" s="11" t="s">
        <v>22</v>
      </c>
      <c r="AW407" s="11" t="s">
        <v>37</v>
      </c>
      <c r="AX407" s="11" t="s">
        <v>73</v>
      </c>
      <c r="AY407" s="207" t="s">
        <v>162</v>
      </c>
    </row>
    <row r="408" spans="2:51" s="12" customFormat="1" ht="13.5">
      <c r="B408" s="208"/>
      <c r="C408" s="209"/>
      <c r="D408" s="198" t="s">
        <v>169</v>
      </c>
      <c r="E408" s="210" t="s">
        <v>20</v>
      </c>
      <c r="F408" s="211" t="s">
        <v>480</v>
      </c>
      <c r="G408" s="209"/>
      <c r="H408" s="212">
        <v>41.5</v>
      </c>
      <c r="I408" s="213"/>
      <c r="J408" s="209"/>
      <c r="K408" s="209"/>
      <c r="L408" s="214"/>
      <c r="M408" s="215"/>
      <c r="N408" s="216"/>
      <c r="O408" s="216"/>
      <c r="P408" s="216"/>
      <c r="Q408" s="216"/>
      <c r="R408" s="216"/>
      <c r="S408" s="216"/>
      <c r="T408" s="217"/>
      <c r="AT408" s="218" t="s">
        <v>169</v>
      </c>
      <c r="AU408" s="218" t="s">
        <v>81</v>
      </c>
      <c r="AV408" s="12" t="s">
        <v>81</v>
      </c>
      <c r="AW408" s="12" t="s">
        <v>37</v>
      </c>
      <c r="AX408" s="12" t="s">
        <v>73</v>
      </c>
      <c r="AY408" s="218" t="s">
        <v>162</v>
      </c>
    </row>
    <row r="409" spans="2:51" s="11" customFormat="1" ht="13.5">
      <c r="B409" s="196"/>
      <c r="C409" s="197"/>
      <c r="D409" s="198" t="s">
        <v>169</v>
      </c>
      <c r="E409" s="199" t="s">
        <v>20</v>
      </c>
      <c r="F409" s="200" t="s">
        <v>481</v>
      </c>
      <c r="G409" s="197"/>
      <c r="H409" s="201" t="s">
        <v>20</v>
      </c>
      <c r="I409" s="202"/>
      <c r="J409" s="197"/>
      <c r="K409" s="197"/>
      <c r="L409" s="203"/>
      <c r="M409" s="204"/>
      <c r="N409" s="205"/>
      <c r="O409" s="205"/>
      <c r="P409" s="205"/>
      <c r="Q409" s="205"/>
      <c r="R409" s="205"/>
      <c r="S409" s="205"/>
      <c r="T409" s="206"/>
      <c r="AT409" s="207" t="s">
        <v>169</v>
      </c>
      <c r="AU409" s="207" t="s">
        <v>81</v>
      </c>
      <c r="AV409" s="11" t="s">
        <v>22</v>
      </c>
      <c r="AW409" s="11" t="s">
        <v>37</v>
      </c>
      <c r="AX409" s="11" t="s">
        <v>73</v>
      </c>
      <c r="AY409" s="207" t="s">
        <v>162</v>
      </c>
    </row>
    <row r="410" spans="2:51" s="12" customFormat="1" ht="13.5">
      <c r="B410" s="208"/>
      <c r="C410" s="209"/>
      <c r="D410" s="198" t="s">
        <v>169</v>
      </c>
      <c r="E410" s="210" t="s">
        <v>20</v>
      </c>
      <c r="F410" s="211" t="s">
        <v>482</v>
      </c>
      <c r="G410" s="209"/>
      <c r="H410" s="212">
        <v>23.9</v>
      </c>
      <c r="I410" s="213"/>
      <c r="J410" s="209"/>
      <c r="K410" s="209"/>
      <c r="L410" s="214"/>
      <c r="M410" s="215"/>
      <c r="N410" s="216"/>
      <c r="O410" s="216"/>
      <c r="P410" s="216"/>
      <c r="Q410" s="216"/>
      <c r="R410" s="216"/>
      <c r="S410" s="216"/>
      <c r="T410" s="217"/>
      <c r="AT410" s="218" t="s">
        <v>169</v>
      </c>
      <c r="AU410" s="218" t="s">
        <v>81</v>
      </c>
      <c r="AV410" s="12" t="s">
        <v>81</v>
      </c>
      <c r="AW410" s="12" t="s">
        <v>37</v>
      </c>
      <c r="AX410" s="12" t="s">
        <v>73</v>
      </c>
      <c r="AY410" s="218" t="s">
        <v>162</v>
      </c>
    </row>
    <row r="411" spans="2:51" s="14" customFormat="1" ht="13.5">
      <c r="B411" s="244"/>
      <c r="C411" s="245"/>
      <c r="D411" s="198" t="s">
        <v>169</v>
      </c>
      <c r="E411" s="246" t="s">
        <v>20</v>
      </c>
      <c r="F411" s="247" t="s">
        <v>483</v>
      </c>
      <c r="G411" s="245"/>
      <c r="H411" s="248">
        <v>121.613</v>
      </c>
      <c r="I411" s="249"/>
      <c r="J411" s="245"/>
      <c r="K411" s="245"/>
      <c r="L411" s="250"/>
      <c r="M411" s="251"/>
      <c r="N411" s="252"/>
      <c r="O411" s="252"/>
      <c r="P411" s="252"/>
      <c r="Q411" s="252"/>
      <c r="R411" s="252"/>
      <c r="S411" s="252"/>
      <c r="T411" s="253"/>
      <c r="AT411" s="254" t="s">
        <v>169</v>
      </c>
      <c r="AU411" s="254" t="s">
        <v>81</v>
      </c>
      <c r="AV411" s="14" t="s">
        <v>180</v>
      </c>
      <c r="AW411" s="14" t="s">
        <v>37</v>
      </c>
      <c r="AX411" s="14" t="s">
        <v>73</v>
      </c>
      <c r="AY411" s="254" t="s">
        <v>162</v>
      </c>
    </row>
    <row r="412" spans="2:51" s="11" customFormat="1" ht="13.5">
      <c r="B412" s="196"/>
      <c r="C412" s="197"/>
      <c r="D412" s="198" t="s">
        <v>169</v>
      </c>
      <c r="E412" s="199" t="s">
        <v>20</v>
      </c>
      <c r="F412" s="200" t="s">
        <v>484</v>
      </c>
      <c r="G412" s="197"/>
      <c r="H412" s="201" t="s">
        <v>20</v>
      </c>
      <c r="I412" s="202"/>
      <c r="J412" s="197"/>
      <c r="K412" s="197"/>
      <c r="L412" s="203"/>
      <c r="M412" s="204"/>
      <c r="N412" s="205"/>
      <c r="O412" s="205"/>
      <c r="P412" s="205"/>
      <c r="Q412" s="205"/>
      <c r="R412" s="205"/>
      <c r="S412" s="205"/>
      <c r="T412" s="206"/>
      <c r="AT412" s="207" t="s">
        <v>169</v>
      </c>
      <c r="AU412" s="207" t="s">
        <v>81</v>
      </c>
      <c r="AV412" s="11" t="s">
        <v>22</v>
      </c>
      <c r="AW412" s="11" t="s">
        <v>37</v>
      </c>
      <c r="AX412" s="11" t="s">
        <v>73</v>
      </c>
      <c r="AY412" s="207" t="s">
        <v>162</v>
      </c>
    </row>
    <row r="413" spans="2:51" s="11" customFormat="1" ht="13.5">
      <c r="B413" s="196"/>
      <c r="C413" s="197"/>
      <c r="D413" s="198" t="s">
        <v>169</v>
      </c>
      <c r="E413" s="199" t="s">
        <v>20</v>
      </c>
      <c r="F413" s="200" t="s">
        <v>485</v>
      </c>
      <c r="G413" s="197"/>
      <c r="H413" s="201" t="s">
        <v>20</v>
      </c>
      <c r="I413" s="202"/>
      <c r="J413" s="197"/>
      <c r="K413" s="197"/>
      <c r="L413" s="203"/>
      <c r="M413" s="204"/>
      <c r="N413" s="205"/>
      <c r="O413" s="205"/>
      <c r="P413" s="205"/>
      <c r="Q413" s="205"/>
      <c r="R413" s="205"/>
      <c r="S413" s="205"/>
      <c r="T413" s="206"/>
      <c r="AT413" s="207" t="s">
        <v>169</v>
      </c>
      <c r="AU413" s="207" t="s">
        <v>81</v>
      </c>
      <c r="AV413" s="11" t="s">
        <v>22</v>
      </c>
      <c r="AW413" s="11" t="s">
        <v>37</v>
      </c>
      <c r="AX413" s="11" t="s">
        <v>73</v>
      </c>
      <c r="AY413" s="207" t="s">
        <v>162</v>
      </c>
    </row>
    <row r="414" spans="2:51" s="12" customFormat="1" ht="13.5">
      <c r="B414" s="208"/>
      <c r="C414" s="209"/>
      <c r="D414" s="198" t="s">
        <v>169</v>
      </c>
      <c r="E414" s="210" t="s">
        <v>20</v>
      </c>
      <c r="F414" s="211" t="s">
        <v>486</v>
      </c>
      <c r="G414" s="209"/>
      <c r="H414" s="212">
        <v>2.089</v>
      </c>
      <c r="I414" s="213"/>
      <c r="J414" s="209"/>
      <c r="K414" s="209"/>
      <c r="L414" s="214"/>
      <c r="M414" s="215"/>
      <c r="N414" s="216"/>
      <c r="O414" s="216"/>
      <c r="P414" s="216"/>
      <c r="Q414" s="216"/>
      <c r="R414" s="216"/>
      <c r="S414" s="216"/>
      <c r="T414" s="217"/>
      <c r="AT414" s="218" t="s">
        <v>169</v>
      </c>
      <c r="AU414" s="218" t="s">
        <v>81</v>
      </c>
      <c r="AV414" s="12" t="s">
        <v>81</v>
      </c>
      <c r="AW414" s="12" t="s">
        <v>37</v>
      </c>
      <c r="AX414" s="12" t="s">
        <v>73</v>
      </c>
      <c r="AY414" s="218" t="s">
        <v>162</v>
      </c>
    </row>
    <row r="415" spans="2:51" s="11" customFormat="1" ht="13.5">
      <c r="B415" s="196"/>
      <c r="C415" s="197"/>
      <c r="D415" s="198" t="s">
        <v>169</v>
      </c>
      <c r="E415" s="199" t="s">
        <v>20</v>
      </c>
      <c r="F415" s="200" t="s">
        <v>270</v>
      </c>
      <c r="G415" s="197"/>
      <c r="H415" s="201" t="s">
        <v>20</v>
      </c>
      <c r="I415" s="202"/>
      <c r="J415" s="197"/>
      <c r="K415" s="197"/>
      <c r="L415" s="203"/>
      <c r="M415" s="204"/>
      <c r="N415" s="205"/>
      <c r="O415" s="205"/>
      <c r="P415" s="205"/>
      <c r="Q415" s="205"/>
      <c r="R415" s="205"/>
      <c r="S415" s="205"/>
      <c r="T415" s="206"/>
      <c r="AT415" s="207" t="s">
        <v>169</v>
      </c>
      <c r="AU415" s="207" t="s">
        <v>81</v>
      </c>
      <c r="AV415" s="11" t="s">
        <v>22</v>
      </c>
      <c r="AW415" s="11" t="s">
        <v>37</v>
      </c>
      <c r="AX415" s="11" t="s">
        <v>73</v>
      </c>
      <c r="AY415" s="207" t="s">
        <v>162</v>
      </c>
    </row>
    <row r="416" spans="2:51" s="12" customFormat="1" ht="13.5">
      <c r="B416" s="208"/>
      <c r="C416" s="209"/>
      <c r="D416" s="198" t="s">
        <v>169</v>
      </c>
      <c r="E416" s="210" t="s">
        <v>20</v>
      </c>
      <c r="F416" s="211" t="s">
        <v>487</v>
      </c>
      <c r="G416" s="209"/>
      <c r="H416" s="212">
        <v>18.816</v>
      </c>
      <c r="I416" s="213"/>
      <c r="J416" s="209"/>
      <c r="K416" s="209"/>
      <c r="L416" s="214"/>
      <c r="M416" s="215"/>
      <c r="N416" s="216"/>
      <c r="O416" s="216"/>
      <c r="P416" s="216"/>
      <c r="Q416" s="216"/>
      <c r="R416" s="216"/>
      <c r="S416" s="216"/>
      <c r="T416" s="217"/>
      <c r="AT416" s="218" t="s">
        <v>169</v>
      </c>
      <c r="AU416" s="218" t="s">
        <v>81</v>
      </c>
      <c r="AV416" s="12" t="s">
        <v>81</v>
      </c>
      <c r="AW416" s="12" t="s">
        <v>37</v>
      </c>
      <c r="AX416" s="12" t="s">
        <v>73</v>
      </c>
      <c r="AY416" s="218" t="s">
        <v>162</v>
      </c>
    </row>
    <row r="417" spans="2:51" s="12" customFormat="1" ht="13.5">
      <c r="B417" s="208"/>
      <c r="C417" s="209"/>
      <c r="D417" s="198" t="s">
        <v>169</v>
      </c>
      <c r="E417" s="210" t="s">
        <v>20</v>
      </c>
      <c r="F417" s="211" t="s">
        <v>488</v>
      </c>
      <c r="G417" s="209"/>
      <c r="H417" s="212">
        <v>7.457</v>
      </c>
      <c r="I417" s="213"/>
      <c r="J417" s="209"/>
      <c r="K417" s="209"/>
      <c r="L417" s="214"/>
      <c r="M417" s="215"/>
      <c r="N417" s="216"/>
      <c r="O417" s="216"/>
      <c r="P417" s="216"/>
      <c r="Q417" s="216"/>
      <c r="R417" s="216"/>
      <c r="S417" s="216"/>
      <c r="T417" s="217"/>
      <c r="AT417" s="218" t="s">
        <v>169</v>
      </c>
      <c r="AU417" s="218" t="s">
        <v>81</v>
      </c>
      <c r="AV417" s="12" t="s">
        <v>81</v>
      </c>
      <c r="AW417" s="12" t="s">
        <v>37</v>
      </c>
      <c r="AX417" s="12" t="s">
        <v>73</v>
      </c>
      <c r="AY417" s="218" t="s">
        <v>162</v>
      </c>
    </row>
    <row r="418" spans="2:51" s="11" customFormat="1" ht="13.5">
      <c r="B418" s="196"/>
      <c r="C418" s="197"/>
      <c r="D418" s="198" t="s">
        <v>169</v>
      </c>
      <c r="E418" s="199" t="s">
        <v>20</v>
      </c>
      <c r="F418" s="200" t="s">
        <v>479</v>
      </c>
      <c r="G418" s="197"/>
      <c r="H418" s="201" t="s">
        <v>20</v>
      </c>
      <c r="I418" s="202"/>
      <c r="J418" s="197"/>
      <c r="K418" s="197"/>
      <c r="L418" s="203"/>
      <c r="M418" s="204"/>
      <c r="N418" s="205"/>
      <c r="O418" s="205"/>
      <c r="P418" s="205"/>
      <c r="Q418" s="205"/>
      <c r="R418" s="205"/>
      <c r="S418" s="205"/>
      <c r="T418" s="206"/>
      <c r="AT418" s="207" t="s">
        <v>169</v>
      </c>
      <c r="AU418" s="207" t="s">
        <v>81</v>
      </c>
      <c r="AV418" s="11" t="s">
        <v>22</v>
      </c>
      <c r="AW418" s="11" t="s">
        <v>37</v>
      </c>
      <c r="AX418" s="11" t="s">
        <v>73</v>
      </c>
      <c r="AY418" s="207" t="s">
        <v>162</v>
      </c>
    </row>
    <row r="419" spans="2:51" s="12" customFormat="1" ht="13.5">
      <c r="B419" s="208"/>
      <c r="C419" s="209"/>
      <c r="D419" s="198" t="s">
        <v>169</v>
      </c>
      <c r="E419" s="210" t="s">
        <v>20</v>
      </c>
      <c r="F419" s="211" t="s">
        <v>489</v>
      </c>
      <c r="G419" s="209"/>
      <c r="H419" s="212">
        <v>2.04</v>
      </c>
      <c r="I419" s="213"/>
      <c r="J419" s="209"/>
      <c r="K419" s="209"/>
      <c r="L419" s="214"/>
      <c r="M419" s="215"/>
      <c r="N419" s="216"/>
      <c r="O419" s="216"/>
      <c r="P419" s="216"/>
      <c r="Q419" s="216"/>
      <c r="R419" s="216"/>
      <c r="S419" s="216"/>
      <c r="T419" s="217"/>
      <c r="AT419" s="218" t="s">
        <v>169</v>
      </c>
      <c r="AU419" s="218" t="s">
        <v>81</v>
      </c>
      <c r="AV419" s="12" t="s">
        <v>81</v>
      </c>
      <c r="AW419" s="12" t="s">
        <v>37</v>
      </c>
      <c r="AX419" s="12" t="s">
        <v>73</v>
      </c>
      <c r="AY419" s="218" t="s">
        <v>162</v>
      </c>
    </row>
    <row r="420" spans="2:51" s="13" customFormat="1" ht="13.5">
      <c r="B420" s="219"/>
      <c r="C420" s="220"/>
      <c r="D420" s="221" t="s">
        <v>169</v>
      </c>
      <c r="E420" s="222" t="s">
        <v>20</v>
      </c>
      <c r="F420" s="223" t="s">
        <v>174</v>
      </c>
      <c r="G420" s="220"/>
      <c r="H420" s="224">
        <v>152.015</v>
      </c>
      <c r="I420" s="225"/>
      <c r="J420" s="220"/>
      <c r="K420" s="220"/>
      <c r="L420" s="226"/>
      <c r="M420" s="227"/>
      <c r="N420" s="228"/>
      <c r="O420" s="228"/>
      <c r="P420" s="228"/>
      <c r="Q420" s="228"/>
      <c r="R420" s="228"/>
      <c r="S420" s="228"/>
      <c r="T420" s="229"/>
      <c r="AT420" s="230" t="s">
        <v>169</v>
      </c>
      <c r="AU420" s="230" t="s">
        <v>81</v>
      </c>
      <c r="AV420" s="13" t="s">
        <v>168</v>
      </c>
      <c r="AW420" s="13" t="s">
        <v>37</v>
      </c>
      <c r="AX420" s="13" t="s">
        <v>22</v>
      </c>
      <c r="AY420" s="230" t="s">
        <v>162</v>
      </c>
    </row>
    <row r="421" spans="2:65" s="1" customFormat="1" ht="31.5" customHeight="1">
      <c r="B421" s="36"/>
      <c r="C421" s="184" t="s">
        <v>490</v>
      </c>
      <c r="D421" s="184" t="s">
        <v>164</v>
      </c>
      <c r="E421" s="185" t="s">
        <v>491</v>
      </c>
      <c r="F421" s="186" t="s">
        <v>492</v>
      </c>
      <c r="G421" s="187" t="s">
        <v>218</v>
      </c>
      <c r="H421" s="188">
        <v>49</v>
      </c>
      <c r="I421" s="189"/>
      <c r="J421" s="190">
        <f>ROUND(I421*H421,2)</f>
        <v>0</v>
      </c>
      <c r="K421" s="186" t="s">
        <v>20</v>
      </c>
      <c r="L421" s="56"/>
      <c r="M421" s="191" t="s">
        <v>20</v>
      </c>
      <c r="N421" s="192" t="s">
        <v>44</v>
      </c>
      <c r="O421" s="37"/>
      <c r="P421" s="193">
        <f>O421*H421</f>
        <v>0</v>
      </c>
      <c r="Q421" s="193">
        <v>0</v>
      </c>
      <c r="R421" s="193">
        <f>Q421*H421</f>
        <v>0</v>
      </c>
      <c r="S421" s="193">
        <v>0</v>
      </c>
      <c r="T421" s="194">
        <f>S421*H421</f>
        <v>0</v>
      </c>
      <c r="AR421" s="19" t="s">
        <v>168</v>
      </c>
      <c r="AT421" s="19" t="s">
        <v>164</v>
      </c>
      <c r="AU421" s="19" t="s">
        <v>81</v>
      </c>
      <c r="AY421" s="19" t="s">
        <v>162</v>
      </c>
      <c r="BE421" s="195">
        <f>IF(N421="základní",J421,0)</f>
        <v>0</v>
      </c>
      <c r="BF421" s="195">
        <f>IF(N421="snížená",J421,0)</f>
        <v>0</v>
      </c>
      <c r="BG421" s="195">
        <f>IF(N421="zákl. přenesená",J421,0)</f>
        <v>0</v>
      </c>
      <c r="BH421" s="195">
        <f>IF(N421="sníž. přenesená",J421,0)</f>
        <v>0</v>
      </c>
      <c r="BI421" s="195">
        <f>IF(N421="nulová",J421,0)</f>
        <v>0</v>
      </c>
      <c r="BJ421" s="19" t="s">
        <v>22</v>
      </c>
      <c r="BK421" s="195">
        <f>ROUND(I421*H421,2)</f>
        <v>0</v>
      </c>
      <c r="BL421" s="19" t="s">
        <v>168</v>
      </c>
      <c r="BM421" s="19" t="s">
        <v>490</v>
      </c>
    </row>
    <row r="422" spans="2:51" s="11" customFormat="1" ht="13.5">
      <c r="B422" s="196"/>
      <c r="C422" s="197"/>
      <c r="D422" s="198" t="s">
        <v>169</v>
      </c>
      <c r="E422" s="199" t="s">
        <v>20</v>
      </c>
      <c r="F422" s="200" t="s">
        <v>476</v>
      </c>
      <c r="G422" s="197"/>
      <c r="H422" s="201" t="s">
        <v>20</v>
      </c>
      <c r="I422" s="202"/>
      <c r="J422" s="197"/>
      <c r="K422" s="197"/>
      <c r="L422" s="203"/>
      <c r="M422" s="204"/>
      <c r="N422" s="205"/>
      <c r="O422" s="205"/>
      <c r="P422" s="205"/>
      <c r="Q422" s="205"/>
      <c r="R422" s="205"/>
      <c r="S422" s="205"/>
      <c r="T422" s="206"/>
      <c r="AT422" s="207" t="s">
        <v>169</v>
      </c>
      <c r="AU422" s="207" t="s">
        <v>81</v>
      </c>
      <c r="AV422" s="11" t="s">
        <v>22</v>
      </c>
      <c r="AW422" s="11" t="s">
        <v>37</v>
      </c>
      <c r="AX422" s="11" t="s">
        <v>73</v>
      </c>
      <c r="AY422" s="207" t="s">
        <v>162</v>
      </c>
    </row>
    <row r="423" spans="2:51" s="11" customFormat="1" ht="13.5">
      <c r="B423" s="196"/>
      <c r="C423" s="197"/>
      <c r="D423" s="198" t="s">
        <v>169</v>
      </c>
      <c r="E423" s="199" t="s">
        <v>20</v>
      </c>
      <c r="F423" s="200" t="s">
        <v>360</v>
      </c>
      <c r="G423" s="197"/>
      <c r="H423" s="201" t="s">
        <v>20</v>
      </c>
      <c r="I423" s="202"/>
      <c r="J423" s="197"/>
      <c r="K423" s="197"/>
      <c r="L423" s="203"/>
      <c r="M423" s="204"/>
      <c r="N423" s="205"/>
      <c r="O423" s="205"/>
      <c r="P423" s="205"/>
      <c r="Q423" s="205"/>
      <c r="R423" s="205"/>
      <c r="S423" s="205"/>
      <c r="T423" s="206"/>
      <c r="AT423" s="207" t="s">
        <v>169</v>
      </c>
      <c r="AU423" s="207" t="s">
        <v>81</v>
      </c>
      <c r="AV423" s="11" t="s">
        <v>22</v>
      </c>
      <c r="AW423" s="11" t="s">
        <v>37</v>
      </c>
      <c r="AX423" s="11" t="s">
        <v>73</v>
      </c>
      <c r="AY423" s="207" t="s">
        <v>162</v>
      </c>
    </row>
    <row r="424" spans="2:51" s="12" customFormat="1" ht="13.5">
      <c r="B424" s="208"/>
      <c r="C424" s="209"/>
      <c r="D424" s="198" t="s">
        <v>169</v>
      </c>
      <c r="E424" s="210" t="s">
        <v>20</v>
      </c>
      <c r="F424" s="211" t="s">
        <v>493</v>
      </c>
      <c r="G424" s="209"/>
      <c r="H424" s="212">
        <v>28.8</v>
      </c>
      <c r="I424" s="213"/>
      <c r="J424" s="209"/>
      <c r="K424" s="209"/>
      <c r="L424" s="214"/>
      <c r="M424" s="215"/>
      <c r="N424" s="216"/>
      <c r="O424" s="216"/>
      <c r="P424" s="216"/>
      <c r="Q424" s="216"/>
      <c r="R424" s="216"/>
      <c r="S424" s="216"/>
      <c r="T424" s="217"/>
      <c r="AT424" s="218" t="s">
        <v>169</v>
      </c>
      <c r="AU424" s="218" t="s">
        <v>81</v>
      </c>
      <c r="AV424" s="12" t="s">
        <v>81</v>
      </c>
      <c r="AW424" s="12" t="s">
        <v>37</v>
      </c>
      <c r="AX424" s="12" t="s">
        <v>73</v>
      </c>
      <c r="AY424" s="218" t="s">
        <v>162</v>
      </c>
    </row>
    <row r="425" spans="2:51" s="11" customFormat="1" ht="13.5">
      <c r="B425" s="196"/>
      <c r="C425" s="197"/>
      <c r="D425" s="198" t="s">
        <v>169</v>
      </c>
      <c r="E425" s="199" t="s">
        <v>20</v>
      </c>
      <c r="F425" s="200" t="s">
        <v>340</v>
      </c>
      <c r="G425" s="197"/>
      <c r="H425" s="201" t="s">
        <v>20</v>
      </c>
      <c r="I425" s="202"/>
      <c r="J425" s="197"/>
      <c r="K425" s="197"/>
      <c r="L425" s="203"/>
      <c r="M425" s="204"/>
      <c r="N425" s="205"/>
      <c r="O425" s="205"/>
      <c r="P425" s="205"/>
      <c r="Q425" s="205"/>
      <c r="R425" s="205"/>
      <c r="S425" s="205"/>
      <c r="T425" s="206"/>
      <c r="AT425" s="207" t="s">
        <v>169</v>
      </c>
      <c r="AU425" s="207" t="s">
        <v>81</v>
      </c>
      <c r="AV425" s="11" t="s">
        <v>22</v>
      </c>
      <c r="AW425" s="11" t="s">
        <v>37</v>
      </c>
      <c r="AX425" s="11" t="s">
        <v>73</v>
      </c>
      <c r="AY425" s="207" t="s">
        <v>162</v>
      </c>
    </row>
    <row r="426" spans="2:51" s="12" customFormat="1" ht="13.5">
      <c r="B426" s="208"/>
      <c r="C426" s="209"/>
      <c r="D426" s="198" t="s">
        <v>169</v>
      </c>
      <c r="E426" s="210" t="s">
        <v>20</v>
      </c>
      <c r="F426" s="211" t="s">
        <v>494</v>
      </c>
      <c r="G426" s="209"/>
      <c r="H426" s="212">
        <v>16.6</v>
      </c>
      <c r="I426" s="213"/>
      <c r="J426" s="209"/>
      <c r="K426" s="209"/>
      <c r="L426" s="214"/>
      <c r="M426" s="215"/>
      <c r="N426" s="216"/>
      <c r="O426" s="216"/>
      <c r="P426" s="216"/>
      <c r="Q426" s="216"/>
      <c r="R426" s="216"/>
      <c r="S426" s="216"/>
      <c r="T426" s="217"/>
      <c r="AT426" s="218" t="s">
        <v>169</v>
      </c>
      <c r="AU426" s="218" t="s">
        <v>81</v>
      </c>
      <c r="AV426" s="12" t="s">
        <v>81</v>
      </c>
      <c r="AW426" s="12" t="s">
        <v>37</v>
      </c>
      <c r="AX426" s="12" t="s">
        <v>73</v>
      </c>
      <c r="AY426" s="218" t="s">
        <v>162</v>
      </c>
    </row>
    <row r="427" spans="2:51" s="11" customFormat="1" ht="13.5">
      <c r="B427" s="196"/>
      <c r="C427" s="197"/>
      <c r="D427" s="198" t="s">
        <v>169</v>
      </c>
      <c r="E427" s="199" t="s">
        <v>20</v>
      </c>
      <c r="F427" s="200" t="s">
        <v>495</v>
      </c>
      <c r="G427" s="197"/>
      <c r="H427" s="201" t="s">
        <v>20</v>
      </c>
      <c r="I427" s="202"/>
      <c r="J427" s="197"/>
      <c r="K427" s="197"/>
      <c r="L427" s="203"/>
      <c r="M427" s="204"/>
      <c r="N427" s="205"/>
      <c r="O427" s="205"/>
      <c r="P427" s="205"/>
      <c r="Q427" s="205"/>
      <c r="R427" s="205"/>
      <c r="S427" s="205"/>
      <c r="T427" s="206"/>
      <c r="AT427" s="207" t="s">
        <v>169</v>
      </c>
      <c r="AU427" s="207" t="s">
        <v>81</v>
      </c>
      <c r="AV427" s="11" t="s">
        <v>22</v>
      </c>
      <c r="AW427" s="11" t="s">
        <v>37</v>
      </c>
      <c r="AX427" s="11" t="s">
        <v>73</v>
      </c>
      <c r="AY427" s="207" t="s">
        <v>162</v>
      </c>
    </row>
    <row r="428" spans="2:51" s="12" customFormat="1" ht="13.5">
      <c r="B428" s="208"/>
      <c r="C428" s="209"/>
      <c r="D428" s="198" t="s">
        <v>169</v>
      </c>
      <c r="E428" s="210" t="s">
        <v>20</v>
      </c>
      <c r="F428" s="211" t="s">
        <v>496</v>
      </c>
      <c r="G428" s="209"/>
      <c r="H428" s="212">
        <v>3.6</v>
      </c>
      <c r="I428" s="213"/>
      <c r="J428" s="209"/>
      <c r="K428" s="209"/>
      <c r="L428" s="214"/>
      <c r="M428" s="215"/>
      <c r="N428" s="216"/>
      <c r="O428" s="216"/>
      <c r="P428" s="216"/>
      <c r="Q428" s="216"/>
      <c r="R428" s="216"/>
      <c r="S428" s="216"/>
      <c r="T428" s="217"/>
      <c r="AT428" s="218" t="s">
        <v>169</v>
      </c>
      <c r="AU428" s="218" t="s">
        <v>81</v>
      </c>
      <c r="AV428" s="12" t="s">
        <v>81</v>
      </c>
      <c r="AW428" s="12" t="s">
        <v>37</v>
      </c>
      <c r="AX428" s="12" t="s">
        <v>73</v>
      </c>
      <c r="AY428" s="218" t="s">
        <v>162</v>
      </c>
    </row>
    <row r="429" spans="2:51" s="13" customFormat="1" ht="13.5">
      <c r="B429" s="219"/>
      <c r="C429" s="220"/>
      <c r="D429" s="221" t="s">
        <v>169</v>
      </c>
      <c r="E429" s="222" t="s">
        <v>20</v>
      </c>
      <c r="F429" s="223" t="s">
        <v>174</v>
      </c>
      <c r="G429" s="220"/>
      <c r="H429" s="224">
        <v>49</v>
      </c>
      <c r="I429" s="225"/>
      <c r="J429" s="220"/>
      <c r="K429" s="220"/>
      <c r="L429" s="226"/>
      <c r="M429" s="227"/>
      <c r="N429" s="228"/>
      <c r="O429" s="228"/>
      <c r="P429" s="228"/>
      <c r="Q429" s="228"/>
      <c r="R429" s="228"/>
      <c r="S429" s="228"/>
      <c r="T429" s="229"/>
      <c r="AT429" s="230" t="s">
        <v>169</v>
      </c>
      <c r="AU429" s="230" t="s">
        <v>81</v>
      </c>
      <c r="AV429" s="13" t="s">
        <v>168</v>
      </c>
      <c r="AW429" s="13" t="s">
        <v>37</v>
      </c>
      <c r="AX429" s="13" t="s">
        <v>22</v>
      </c>
      <c r="AY429" s="230" t="s">
        <v>162</v>
      </c>
    </row>
    <row r="430" spans="2:65" s="1" customFormat="1" ht="31.5" customHeight="1">
      <c r="B430" s="36"/>
      <c r="C430" s="184" t="s">
        <v>497</v>
      </c>
      <c r="D430" s="184" t="s">
        <v>164</v>
      </c>
      <c r="E430" s="185" t="s">
        <v>498</v>
      </c>
      <c r="F430" s="186" t="s">
        <v>499</v>
      </c>
      <c r="G430" s="187" t="s">
        <v>218</v>
      </c>
      <c r="H430" s="188">
        <v>6.03</v>
      </c>
      <c r="I430" s="189"/>
      <c r="J430" s="190">
        <f>ROUND(I430*H430,2)</f>
        <v>0</v>
      </c>
      <c r="K430" s="186" t="s">
        <v>20</v>
      </c>
      <c r="L430" s="56"/>
      <c r="M430" s="191" t="s">
        <v>20</v>
      </c>
      <c r="N430" s="192" t="s">
        <v>44</v>
      </c>
      <c r="O430" s="37"/>
      <c r="P430" s="193">
        <f>O430*H430</f>
        <v>0</v>
      </c>
      <c r="Q430" s="193">
        <v>0</v>
      </c>
      <c r="R430" s="193">
        <f>Q430*H430</f>
        <v>0</v>
      </c>
      <c r="S430" s="193">
        <v>0</v>
      </c>
      <c r="T430" s="194">
        <f>S430*H430</f>
        <v>0</v>
      </c>
      <c r="AR430" s="19" t="s">
        <v>168</v>
      </c>
      <c r="AT430" s="19" t="s">
        <v>164</v>
      </c>
      <c r="AU430" s="19" t="s">
        <v>81</v>
      </c>
      <c r="AY430" s="19" t="s">
        <v>162</v>
      </c>
      <c r="BE430" s="195">
        <f>IF(N430="základní",J430,0)</f>
        <v>0</v>
      </c>
      <c r="BF430" s="195">
        <f>IF(N430="snížená",J430,0)</f>
        <v>0</v>
      </c>
      <c r="BG430" s="195">
        <f>IF(N430="zákl. přenesená",J430,0)</f>
        <v>0</v>
      </c>
      <c r="BH430" s="195">
        <f>IF(N430="sníž. přenesená",J430,0)</f>
        <v>0</v>
      </c>
      <c r="BI430" s="195">
        <f>IF(N430="nulová",J430,0)</f>
        <v>0</v>
      </c>
      <c r="BJ430" s="19" t="s">
        <v>22</v>
      </c>
      <c r="BK430" s="195">
        <f>ROUND(I430*H430,2)</f>
        <v>0</v>
      </c>
      <c r="BL430" s="19" t="s">
        <v>168</v>
      </c>
      <c r="BM430" s="19" t="s">
        <v>497</v>
      </c>
    </row>
    <row r="431" spans="2:51" s="11" customFormat="1" ht="13.5">
      <c r="B431" s="196"/>
      <c r="C431" s="197"/>
      <c r="D431" s="198" t="s">
        <v>169</v>
      </c>
      <c r="E431" s="199" t="s">
        <v>20</v>
      </c>
      <c r="F431" s="200" t="s">
        <v>500</v>
      </c>
      <c r="G431" s="197"/>
      <c r="H431" s="201" t="s">
        <v>20</v>
      </c>
      <c r="I431" s="202"/>
      <c r="J431" s="197"/>
      <c r="K431" s="197"/>
      <c r="L431" s="203"/>
      <c r="M431" s="204"/>
      <c r="N431" s="205"/>
      <c r="O431" s="205"/>
      <c r="P431" s="205"/>
      <c r="Q431" s="205"/>
      <c r="R431" s="205"/>
      <c r="S431" s="205"/>
      <c r="T431" s="206"/>
      <c r="AT431" s="207" t="s">
        <v>169</v>
      </c>
      <c r="AU431" s="207" t="s">
        <v>81</v>
      </c>
      <c r="AV431" s="11" t="s">
        <v>22</v>
      </c>
      <c r="AW431" s="11" t="s">
        <v>37</v>
      </c>
      <c r="AX431" s="11" t="s">
        <v>73</v>
      </c>
      <c r="AY431" s="207" t="s">
        <v>162</v>
      </c>
    </row>
    <row r="432" spans="2:51" s="12" customFormat="1" ht="13.5">
      <c r="B432" s="208"/>
      <c r="C432" s="209"/>
      <c r="D432" s="198" t="s">
        <v>169</v>
      </c>
      <c r="E432" s="210" t="s">
        <v>20</v>
      </c>
      <c r="F432" s="211" t="s">
        <v>501</v>
      </c>
      <c r="G432" s="209"/>
      <c r="H432" s="212">
        <v>3.51</v>
      </c>
      <c r="I432" s="213"/>
      <c r="J432" s="209"/>
      <c r="K432" s="209"/>
      <c r="L432" s="214"/>
      <c r="M432" s="215"/>
      <c r="N432" s="216"/>
      <c r="O432" s="216"/>
      <c r="P432" s="216"/>
      <c r="Q432" s="216"/>
      <c r="R432" s="216"/>
      <c r="S432" s="216"/>
      <c r="T432" s="217"/>
      <c r="AT432" s="218" t="s">
        <v>169</v>
      </c>
      <c r="AU432" s="218" t="s">
        <v>81</v>
      </c>
      <c r="AV432" s="12" t="s">
        <v>81</v>
      </c>
      <c r="AW432" s="12" t="s">
        <v>37</v>
      </c>
      <c r="AX432" s="12" t="s">
        <v>73</v>
      </c>
      <c r="AY432" s="218" t="s">
        <v>162</v>
      </c>
    </row>
    <row r="433" spans="2:51" s="12" customFormat="1" ht="13.5">
      <c r="B433" s="208"/>
      <c r="C433" s="209"/>
      <c r="D433" s="198" t="s">
        <v>169</v>
      </c>
      <c r="E433" s="210" t="s">
        <v>20</v>
      </c>
      <c r="F433" s="211" t="s">
        <v>502</v>
      </c>
      <c r="G433" s="209"/>
      <c r="H433" s="212">
        <v>2.52</v>
      </c>
      <c r="I433" s="213"/>
      <c r="J433" s="209"/>
      <c r="K433" s="209"/>
      <c r="L433" s="214"/>
      <c r="M433" s="215"/>
      <c r="N433" s="216"/>
      <c r="O433" s="216"/>
      <c r="P433" s="216"/>
      <c r="Q433" s="216"/>
      <c r="R433" s="216"/>
      <c r="S433" s="216"/>
      <c r="T433" s="217"/>
      <c r="AT433" s="218" t="s">
        <v>169</v>
      </c>
      <c r="AU433" s="218" t="s">
        <v>81</v>
      </c>
      <c r="AV433" s="12" t="s">
        <v>81</v>
      </c>
      <c r="AW433" s="12" t="s">
        <v>37</v>
      </c>
      <c r="AX433" s="12" t="s">
        <v>73</v>
      </c>
      <c r="AY433" s="218" t="s">
        <v>162</v>
      </c>
    </row>
    <row r="434" spans="2:51" s="13" customFormat="1" ht="13.5">
      <c r="B434" s="219"/>
      <c r="C434" s="220"/>
      <c r="D434" s="221" t="s">
        <v>169</v>
      </c>
      <c r="E434" s="222" t="s">
        <v>20</v>
      </c>
      <c r="F434" s="223" t="s">
        <v>174</v>
      </c>
      <c r="G434" s="220"/>
      <c r="H434" s="224">
        <v>6.03</v>
      </c>
      <c r="I434" s="225"/>
      <c r="J434" s="220"/>
      <c r="K434" s="220"/>
      <c r="L434" s="226"/>
      <c r="M434" s="227"/>
      <c r="N434" s="228"/>
      <c r="O434" s="228"/>
      <c r="P434" s="228"/>
      <c r="Q434" s="228"/>
      <c r="R434" s="228"/>
      <c r="S434" s="228"/>
      <c r="T434" s="229"/>
      <c r="AT434" s="230" t="s">
        <v>169</v>
      </c>
      <c r="AU434" s="230" t="s">
        <v>81</v>
      </c>
      <c r="AV434" s="13" t="s">
        <v>168</v>
      </c>
      <c r="AW434" s="13" t="s">
        <v>37</v>
      </c>
      <c r="AX434" s="13" t="s">
        <v>22</v>
      </c>
      <c r="AY434" s="230" t="s">
        <v>162</v>
      </c>
    </row>
    <row r="435" spans="2:65" s="1" customFormat="1" ht="31.5" customHeight="1">
      <c r="B435" s="36"/>
      <c r="C435" s="184" t="s">
        <v>503</v>
      </c>
      <c r="D435" s="184" t="s">
        <v>164</v>
      </c>
      <c r="E435" s="185" t="s">
        <v>504</v>
      </c>
      <c r="F435" s="186" t="s">
        <v>505</v>
      </c>
      <c r="G435" s="187" t="s">
        <v>218</v>
      </c>
      <c r="H435" s="188">
        <v>152.078</v>
      </c>
      <c r="I435" s="189"/>
      <c r="J435" s="190">
        <f>ROUND(I435*H435,2)</f>
        <v>0</v>
      </c>
      <c r="K435" s="186" t="s">
        <v>20</v>
      </c>
      <c r="L435" s="56"/>
      <c r="M435" s="191" t="s">
        <v>20</v>
      </c>
      <c r="N435" s="192" t="s">
        <v>44</v>
      </c>
      <c r="O435" s="37"/>
      <c r="P435" s="193">
        <f>O435*H435</f>
        <v>0</v>
      </c>
      <c r="Q435" s="193">
        <v>0</v>
      </c>
      <c r="R435" s="193">
        <f>Q435*H435</f>
        <v>0</v>
      </c>
      <c r="S435" s="193">
        <v>0</v>
      </c>
      <c r="T435" s="194">
        <f>S435*H435</f>
        <v>0</v>
      </c>
      <c r="AR435" s="19" t="s">
        <v>168</v>
      </c>
      <c r="AT435" s="19" t="s">
        <v>164</v>
      </c>
      <c r="AU435" s="19" t="s">
        <v>81</v>
      </c>
      <c r="AY435" s="19" t="s">
        <v>162</v>
      </c>
      <c r="BE435" s="195">
        <f>IF(N435="základní",J435,0)</f>
        <v>0</v>
      </c>
      <c r="BF435" s="195">
        <f>IF(N435="snížená",J435,0)</f>
        <v>0</v>
      </c>
      <c r="BG435" s="195">
        <f>IF(N435="zákl. přenesená",J435,0)</f>
        <v>0</v>
      </c>
      <c r="BH435" s="195">
        <f>IF(N435="sníž. přenesená",J435,0)</f>
        <v>0</v>
      </c>
      <c r="BI435" s="195">
        <f>IF(N435="nulová",J435,0)</f>
        <v>0</v>
      </c>
      <c r="BJ435" s="19" t="s">
        <v>22</v>
      </c>
      <c r="BK435" s="195">
        <f>ROUND(I435*H435,2)</f>
        <v>0</v>
      </c>
      <c r="BL435" s="19" t="s">
        <v>168</v>
      </c>
      <c r="BM435" s="19" t="s">
        <v>503</v>
      </c>
    </row>
    <row r="436" spans="2:51" s="11" customFormat="1" ht="13.5">
      <c r="B436" s="196"/>
      <c r="C436" s="197"/>
      <c r="D436" s="198" t="s">
        <v>169</v>
      </c>
      <c r="E436" s="199" t="s">
        <v>20</v>
      </c>
      <c r="F436" s="200" t="s">
        <v>270</v>
      </c>
      <c r="G436" s="197"/>
      <c r="H436" s="201" t="s">
        <v>20</v>
      </c>
      <c r="I436" s="202"/>
      <c r="J436" s="197"/>
      <c r="K436" s="197"/>
      <c r="L436" s="203"/>
      <c r="M436" s="204"/>
      <c r="N436" s="205"/>
      <c r="O436" s="205"/>
      <c r="P436" s="205"/>
      <c r="Q436" s="205"/>
      <c r="R436" s="205"/>
      <c r="S436" s="205"/>
      <c r="T436" s="206"/>
      <c r="AT436" s="207" t="s">
        <v>169</v>
      </c>
      <c r="AU436" s="207" t="s">
        <v>81</v>
      </c>
      <c r="AV436" s="11" t="s">
        <v>22</v>
      </c>
      <c r="AW436" s="11" t="s">
        <v>37</v>
      </c>
      <c r="AX436" s="11" t="s">
        <v>73</v>
      </c>
      <c r="AY436" s="207" t="s">
        <v>162</v>
      </c>
    </row>
    <row r="437" spans="2:51" s="12" customFormat="1" ht="13.5">
      <c r="B437" s="208"/>
      <c r="C437" s="209"/>
      <c r="D437" s="198" t="s">
        <v>169</v>
      </c>
      <c r="E437" s="210" t="s">
        <v>20</v>
      </c>
      <c r="F437" s="211" t="s">
        <v>506</v>
      </c>
      <c r="G437" s="209"/>
      <c r="H437" s="212">
        <v>44.491</v>
      </c>
      <c r="I437" s="213"/>
      <c r="J437" s="209"/>
      <c r="K437" s="209"/>
      <c r="L437" s="214"/>
      <c r="M437" s="215"/>
      <c r="N437" s="216"/>
      <c r="O437" s="216"/>
      <c r="P437" s="216"/>
      <c r="Q437" s="216"/>
      <c r="R437" s="216"/>
      <c r="S437" s="216"/>
      <c r="T437" s="217"/>
      <c r="AT437" s="218" t="s">
        <v>169</v>
      </c>
      <c r="AU437" s="218" t="s">
        <v>81</v>
      </c>
      <c r="AV437" s="12" t="s">
        <v>81</v>
      </c>
      <c r="AW437" s="12" t="s">
        <v>37</v>
      </c>
      <c r="AX437" s="12" t="s">
        <v>73</v>
      </c>
      <c r="AY437" s="218" t="s">
        <v>162</v>
      </c>
    </row>
    <row r="438" spans="2:51" s="12" customFormat="1" ht="13.5">
      <c r="B438" s="208"/>
      <c r="C438" s="209"/>
      <c r="D438" s="198" t="s">
        <v>169</v>
      </c>
      <c r="E438" s="210" t="s">
        <v>20</v>
      </c>
      <c r="F438" s="211" t="s">
        <v>507</v>
      </c>
      <c r="G438" s="209"/>
      <c r="H438" s="212">
        <v>54.785</v>
      </c>
      <c r="I438" s="213"/>
      <c r="J438" s="209"/>
      <c r="K438" s="209"/>
      <c r="L438" s="214"/>
      <c r="M438" s="215"/>
      <c r="N438" s="216"/>
      <c r="O438" s="216"/>
      <c r="P438" s="216"/>
      <c r="Q438" s="216"/>
      <c r="R438" s="216"/>
      <c r="S438" s="216"/>
      <c r="T438" s="217"/>
      <c r="AT438" s="218" t="s">
        <v>169</v>
      </c>
      <c r="AU438" s="218" t="s">
        <v>81</v>
      </c>
      <c r="AV438" s="12" t="s">
        <v>81</v>
      </c>
      <c r="AW438" s="12" t="s">
        <v>37</v>
      </c>
      <c r="AX438" s="12" t="s">
        <v>73</v>
      </c>
      <c r="AY438" s="218" t="s">
        <v>162</v>
      </c>
    </row>
    <row r="439" spans="2:51" s="11" customFormat="1" ht="13.5">
      <c r="B439" s="196"/>
      <c r="C439" s="197"/>
      <c r="D439" s="198" t="s">
        <v>169</v>
      </c>
      <c r="E439" s="199" t="s">
        <v>20</v>
      </c>
      <c r="F439" s="200" t="s">
        <v>293</v>
      </c>
      <c r="G439" s="197"/>
      <c r="H439" s="201" t="s">
        <v>20</v>
      </c>
      <c r="I439" s="202"/>
      <c r="J439" s="197"/>
      <c r="K439" s="197"/>
      <c r="L439" s="203"/>
      <c r="M439" s="204"/>
      <c r="N439" s="205"/>
      <c r="O439" s="205"/>
      <c r="P439" s="205"/>
      <c r="Q439" s="205"/>
      <c r="R439" s="205"/>
      <c r="S439" s="205"/>
      <c r="T439" s="206"/>
      <c r="AT439" s="207" t="s">
        <v>169</v>
      </c>
      <c r="AU439" s="207" t="s">
        <v>81</v>
      </c>
      <c r="AV439" s="11" t="s">
        <v>22</v>
      </c>
      <c r="AW439" s="11" t="s">
        <v>37</v>
      </c>
      <c r="AX439" s="11" t="s">
        <v>73</v>
      </c>
      <c r="AY439" s="207" t="s">
        <v>162</v>
      </c>
    </row>
    <row r="440" spans="2:51" s="12" customFormat="1" ht="13.5">
      <c r="B440" s="208"/>
      <c r="C440" s="209"/>
      <c r="D440" s="198" t="s">
        <v>169</v>
      </c>
      <c r="E440" s="210" t="s">
        <v>20</v>
      </c>
      <c r="F440" s="211" t="s">
        <v>508</v>
      </c>
      <c r="G440" s="209"/>
      <c r="H440" s="212">
        <v>52.802</v>
      </c>
      <c r="I440" s="213"/>
      <c r="J440" s="209"/>
      <c r="K440" s="209"/>
      <c r="L440" s="214"/>
      <c r="M440" s="215"/>
      <c r="N440" s="216"/>
      <c r="O440" s="216"/>
      <c r="P440" s="216"/>
      <c r="Q440" s="216"/>
      <c r="R440" s="216"/>
      <c r="S440" s="216"/>
      <c r="T440" s="217"/>
      <c r="AT440" s="218" t="s">
        <v>169</v>
      </c>
      <c r="AU440" s="218" t="s">
        <v>81</v>
      </c>
      <c r="AV440" s="12" t="s">
        <v>81</v>
      </c>
      <c r="AW440" s="12" t="s">
        <v>37</v>
      </c>
      <c r="AX440" s="12" t="s">
        <v>73</v>
      </c>
      <c r="AY440" s="218" t="s">
        <v>162</v>
      </c>
    </row>
    <row r="441" spans="2:51" s="13" customFormat="1" ht="13.5">
      <c r="B441" s="219"/>
      <c r="C441" s="220"/>
      <c r="D441" s="221" t="s">
        <v>169</v>
      </c>
      <c r="E441" s="222" t="s">
        <v>20</v>
      </c>
      <c r="F441" s="223" t="s">
        <v>174</v>
      </c>
      <c r="G441" s="220"/>
      <c r="H441" s="224">
        <v>152.078</v>
      </c>
      <c r="I441" s="225"/>
      <c r="J441" s="220"/>
      <c r="K441" s="220"/>
      <c r="L441" s="226"/>
      <c r="M441" s="227"/>
      <c r="N441" s="228"/>
      <c r="O441" s="228"/>
      <c r="P441" s="228"/>
      <c r="Q441" s="228"/>
      <c r="R441" s="228"/>
      <c r="S441" s="228"/>
      <c r="T441" s="229"/>
      <c r="AT441" s="230" t="s">
        <v>169</v>
      </c>
      <c r="AU441" s="230" t="s">
        <v>81</v>
      </c>
      <c r="AV441" s="13" t="s">
        <v>168</v>
      </c>
      <c r="AW441" s="13" t="s">
        <v>37</v>
      </c>
      <c r="AX441" s="13" t="s">
        <v>22</v>
      </c>
      <c r="AY441" s="230" t="s">
        <v>162</v>
      </c>
    </row>
    <row r="442" spans="2:65" s="1" customFormat="1" ht="22.5" customHeight="1">
      <c r="B442" s="36"/>
      <c r="C442" s="184" t="s">
        <v>509</v>
      </c>
      <c r="D442" s="184" t="s">
        <v>164</v>
      </c>
      <c r="E442" s="185" t="s">
        <v>510</v>
      </c>
      <c r="F442" s="186" t="s">
        <v>511</v>
      </c>
      <c r="G442" s="187" t="s">
        <v>218</v>
      </c>
      <c r="H442" s="188">
        <v>55.03</v>
      </c>
      <c r="I442" s="189"/>
      <c r="J442" s="190">
        <f>ROUND(I442*H442,2)</f>
        <v>0</v>
      </c>
      <c r="K442" s="186" t="s">
        <v>20</v>
      </c>
      <c r="L442" s="56"/>
      <c r="M442" s="191" t="s">
        <v>20</v>
      </c>
      <c r="N442" s="192" t="s">
        <v>44</v>
      </c>
      <c r="O442" s="37"/>
      <c r="P442" s="193">
        <f>O442*H442</f>
        <v>0</v>
      </c>
      <c r="Q442" s="193">
        <v>0</v>
      </c>
      <c r="R442" s="193">
        <f>Q442*H442</f>
        <v>0</v>
      </c>
      <c r="S442" s="193">
        <v>0</v>
      </c>
      <c r="T442" s="194">
        <f>S442*H442</f>
        <v>0</v>
      </c>
      <c r="AR442" s="19" t="s">
        <v>168</v>
      </c>
      <c r="AT442" s="19" t="s">
        <v>164</v>
      </c>
      <c r="AU442" s="19" t="s">
        <v>81</v>
      </c>
      <c r="AY442" s="19" t="s">
        <v>162</v>
      </c>
      <c r="BE442" s="195">
        <f>IF(N442="základní",J442,0)</f>
        <v>0</v>
      </c>
      <c r="BF442" s="195">
        <f>IF(N442="snížená",J442,0)</f>
        <v>0</v>
      </c>
      <c r="BG442" s="195">
        <f>IF(N442="zákl. přenesená",J442,0)</f>
        <v>0</v>
      </c>
      <c r="BH442" s="195">
        <f>IF(N442="sníž. přenesená",J442,0)</f>
        <v>0</v>
      </c>
      <c r="BI442" s="195">
        <f>IF(N442="nulová",J442,0)</f>
        <v>0</v>
      </c>
      <c r="BJ442" s="19" t="s">
        <v>22</v>
      </c>
      <c r="BK442" s="195">
        <f>ROUND(I442*H442,2)</f>
        <v>0</v>
      </c>
      <c r="BL442" s="19" t="s">
        <v>168</v>
      </c>
      <c r="BM442" s="19" t="s">
        <v>509</v>
      </c>
    </row>
    <row r="443" spans="2:51" s="11" customFormat="1" ht="13.5">
      <c r="B443" s="196"/>
      <c r="C443" s="197"/>
      <c r="D443" s="198" t="s">
        <v>169</v>
      </c>
      <c r="E443" s="199" t="s">
        <v>20</v>
      </c>
      <c r="F443" s="200" t="s">
        <v>360</v>
      </c>
      <c r="G443" s="197"/>
      <c r="H443" s="201" t="s">
        <v>20</v>
      </c>
      <c r="I443" s="202"/>
      <c r="J443" s="197"/>
      <c r="K443" s="197"/>
      <c r="L443" s="203"/>
      <c r="M443" s="204"/>
      <c r="N443" s="205"/>
      <c r="O443" s="205"/>
      <c r="P443" s="205"/>
      <c r="Q443" s="205"/>
      <c r="R443" s="205"/>
      <c r="S443" s="205"/>
      <c r="T443" s="206"/>
      <c r="AT443" s="207" t="s">
        <v>169</v>
      </c>
      <c r="AU443" s="207" t="s">
        <v>81</v>
      </c>
      <c r="AV443" s="11" t="s">
        <v>22</v>
      </c>
      <c r="AW443" s="11" t="s">
        <v>37</v>
      </c>
      <c r="AX443" s="11" t="s">
        <v>73</v>
      </c>
      <c r="AY443" s="207" t="s">
        <v>162</v>
      </c>
    </row>
    <row r="444" spans="2:51" s="12" customFormat="1" ht="13.5">
      <c r="B444" s="208"/>
      <c r="C444" s="209"/>
      <c r="D444" s="198" t="s">
        <v>169</v>
      </c>
      <c r="E444" s="210" t="s">
        <v>20</v>
      </c>
      <c r="F444" s="211" t="s">
        <v>493</v>
      </c>
      <c r="G444" s="209"/>
      <c r="H444" s="212">
        <v>28.8</v>
      </c>
      <c r="I444" s="213"/>
      <c r="J444" s="209"/>
      <c r="K444" s="209"/>
      <c r="L444" s="214"/>
      <c r="M444" s="215"/>
      <c r="N444" s="216"/>
      <c r="O444" s="216"/>
      <c r="P444" s="216"/>
      <c r="Q444" s="216"/>
      <c r="R444" s="216"/>
      <c r="S444" s="216"/>
      <c r="T444" s="217"/>
      <c r="AT444" s="218" t="s">
        <v>169</v>
      </c>
      <c r="AU444" s="218" t="s">
        <v>81</v>
      </c>
      <c r="AV444" s="12" t="s">
        <v>81</v>
      </c>
      <c r="AW444" s="12" t="s">
        <v>37</v>
      </c>
      <c r="AX444" s="12" t="s">
        <v>73</v>
      </c>
      <c r="AY444" s="218" t="s">
        <v>162</v>
      </c>
    </row>
    <row r="445" spans="2:51" s="11" customFormat="1" ht="13.5">
      <c r="B445" s="196"/>
      <c r="C445" s="197"/>
      <c r="D445" s="198" t="s">
        <v>169</v>
      </c>
      <c r="E445" s="199" t="s">
        <v>20</v>
      </c>
      <c r="F445" s="200" t="s">
        <v>340</v>
      </c>
      <c r="G445" s="197"/>
      <c r="H445" s="201" t="s">
        <v>20</v>
      </c>
      <c r="I445" s="202"/>
      <c r="J445" s="197"/>
      <c r="K445" s="197"/>
      <c r="L445" s="203"/>
      <c r="M445" s="204"/>
      <c r="N445" s="205"/>
      <c r="O445" s="205"/>
      <c r="P445" s="205"/>
      <c r="Q445" s="205"/>
      <c r="R445" s="205"/>
      <c r="S445" s="205"/>
      <c r="T445" s="206"/>
      <c r="AT445" s="207" t="s">
        <v>169</v>
      </c>
      <c r="AU445" s="207" t="s">
        <v>81</v>
      </c>
      <c r="AV445" s="11" t="s">
        <v>22</v>
      </c>
      <c r="AW445" s="11" t="s">
        <v>37</v>
      </c>
      <c r="AX445" s="11" t="s">
        <v>73</v>
      </c>
      <c r="AY445" s="207" t="s">
        <v>162</v>
      </c>
    </row>
    <row r="446" spans="2:51" s="12" customFormat="1" ht="13.5">
      <c r="B446" s="208"/>
      <c r="C446" s="209"/>
      <c r="D446" s="198" t="s">
        <v>169</v>
      </c>
      <c r="E446" s="210" t="s">
        <v>20</v>
      </c>
      <c r="F446" s="211" t="s">
        <v>494</v>
      </c>
      <c r="G446" s="209"/>
      <c r="H446" s="212">
        <v>16.6</v>
      </c>
      <c r="I446" s="213"/>
      <c r="J446" s="209"/>
      <c r="K446" s="209"/>
      <c r="L446" s="214"/>
      <c r="M446" s="215"/>
      <c r="N446" s="216"/>
      <c r="O446" s="216"/>
      <c r="P446" s="216"/>
      <c r="Q446" s="216"/>
      <c r="R446" s="216"/>
      <c r="S446" s="216"/>
      <c r="T446" s="217"/>
      <c r="AT446" s="218" t="s">
        <v>169</v>
      </c>
      <c r="AU446" s="218" t="s">
        <v>81</v>
      </c>
      <c r="AV446" s="12" t="s">
        <v>81</v>
      </c>
      <c r="AW446" s="12" t="s">
        <v>37</v>
      </c>
      <c r="AX446" s="12" t="s">
        <v>73</v>
      </c>
      <c r="AY446" s="218" t="s">
        <v>162</v>
      </c>
    </row>
    <row r="447" spans="2:51" s="11" customFormat="1" ht="13.5">
      <c r="B447" s="196"/>
      <c r="C447" s="197"/>
      <c r="D447" s="198" t="s">
        <v>169</v>
      </c>
      <c r="E447" s="199" t="s">
        <v>20</v>
      </c>
      <c r="F447" s="200" t="s">
        <v>495</v>
      </c>
      <c r="G447" s="197"/>
      <c r="H447" s="201" t="s">
        <v>20</v>
      </c>
      <c r="I447" s="202"/>
      <c r="J447" s="197"/>
      <c r="K447" s="197"/>
      <c r="L447" s="203"/>
      <c r="M447" s="204"/>
      <c r="N447" s="205"/>
      <c r="O447" s="205"/>
      <c r="P447" s="205"/>
      <c r="Q447" s="205"/>
      <c r="R447" s="205"/>
      <c r="S447" s="205"/>
      <c r="T447" s="206"/>
      <c r="AT447" s="207" t="s">
        <v>169</v>
      </c>
      <c r="AU447" s="207" t="s">
        <v>81</v>
      </c>
      <c r="AV447" s="11" t="s">
        <v>22</v>
      </c>
      <c r="AW447" s="11" t="s">
        <v>37</v>
      </c>
      <c r="AX447" s="11" t="s">
        <v>73</v>
      </c>
      <c r="AY447" s="207" t="s">
        <v>162</v>
      </c>
    </row>
    <row r="448" spans="2:51" s="12" customFormat="1" ht="13.5">
      <c r="B448" s="208"/>
      <c r="C448" s="209"/>
      <c r="D448" s="198" t="s">
        <v>169</v>
      </c>
      <c r="E448" s="210" t="s">
        <v>20</v>
      </c>
      <c r="F448" s="211" t="s">
        <v>496</v>
      </c>
      <c r="G448" s="209"/>
      <c r="H448" s="212">
        <v>3.6</v>
      </c>
      <c r="I448" s="213"/>
      <c r="J448" s="209"/>
      <c r="K448" s="209"/>
      <c r="L448" s="214"/>
      <c r="M448" s="215"/>
      <c r="N448" s="216"/>
      <c r="O448" s="216"/>
      <c r="P448" s="216"/>
      <c r="Q448" s="216"/>
      <c r="R448" s="216"/>
      <c r="S448" s="216"/>
      <c r="T448" s="217"/>
      <c r="AT448" s="218" t="s">
        <v>169</v>
      </c>
      <c r="AU448" s="218" t="s">
        <v>81</v>
      </c>
      <c r="AV448" s="12" t="s">
        <v>81</v>
      </c>
      <c r="AW448" s="12" t="s">
        <v>37</v>
      </c>
      <c r="AX448" s="12" t="s">
        <v>73</v>
      </c>
      <c r="AY448" s="218" t="s">
        <v>162</v>
      </c>
    </row>
    <row r="449" spans="2:51" s="11" customFormat="1" ht="13.5">
      <c r="B449" s="196"/>
      <c r="C449" s="197"/>
      <c r="D449" s="198" t="s">
        <v>169</v>
      </c>
      <c r="E449" s="199" t="s">
        <v>20</v>
      </c>
      <c r="F449" s="200" t="s">
        <v>500</v>
      </c>
      <c r="G449" s="197"/>
      <c r="H449" s="201" t="s">
        <v>20</v>
      </c>
      <c r="I449" s="202"/>
      <c r="J449" s="197"/>
      <c r="K449" s="197"/>
      <c r="L449" s="203"/>
      <c r="M449" s="204"/>
      <c r="N449" s="205"/>
      <c r="O449" s="205"/>
      <c r="P449" s="205"/>
      <c r="Q449" s="205"/>
      <c r="R449" s="205"/>
      <c r="S449" s="205"/>
      <c r="T449" s="206"/>
      <c r="AT449" s="207" t="s">
        <v>169</v>
      </c>
      <c r="AU449" s="207" t="s">
        <v>81</v>
      </c>
      <c r="AV449" s="11" t="s">
        <v>22</v>
      </c>
      <c r="AW449" s="11" t="s">
        <v>37</v>
      </c>
      <c r="AX449" s="11" t="s">
        <v>73</v>
      </c>
      <c r="AY449" s="207" t="s">
        <v>162</v>
      </c>
    </row>
    <row r="450" spans="2:51" s="12" customFormat="1" ht="13.5">
      <c r="B450" s="208"/>
      <c r="C450" s="209"/>
      <c r="D450" s="198" t="s">
        <v>169</v>
      </c>
      <c r="E450" s="210" t="s">
        <v>20</v>
      </c>
      <c r="F450" s="211" t="s">
        <v>512</v>
      </c>
      <c r="G450" s="209"/>
      <c r="H450" s="212">
        <v>6.03</v>
      </c>
      <c r="I450" s="213"/>
      <c r="J450" s="209"/>
      <c r="K450" s="209"/>
      <c r="L450" s="214"/>
      <c r="M450" s="215"/>
      <c r="N450" s="216"/>
      <c r="O450" s="216"/>
      <c r="P450" s="216"/>
      <c r="Q450" s="216"/>
      <c r="R450" s="216"/>
      <c r="S450" s="216"/>
      <c r="T450" s="217"/>
      <c r="AT450" s="218" t="s">
        <v>169</v>
      </c>
      <c r="AU450" s="218" t="s">
        <v>81</v>
      </c>
      <c r="AV450" s="12" t="s">
        <v>81</v>
      </c>
      <c r="AW450" s="12" t="s">
        <v>37</v>
      </c>
      <c r="AX450" s="12" t="s">
        <v>73</v>
      </c>
      <c r="AY450" s="218" t="s">
        <v>162</v>
      </c>
    </row>
    <row r="451" spans="2:51" s="13" customFormat="1" ht="13.5">
      <c r="B451" s="219"/>
      <c r="C451" s="220"/>
      <c r="D451" s="221" t="s">
        <v>169</v>
      </c>
      <c r="E451" s="222" t="s">
        <v>20</v>
      </c>
      <c r="F451" s="223" t="s">
        <v>174</v>
      </c>
      <c r="G451" s="220"/>
      <c r="H451" s="224">
        <v>55.03</v>
      </c>
      <c r="I451" s="225"/>
      <c r="J451" s="220"/>
      <c r="K451" s="220"/>
      <c r="L451" s="226"/>
      <c r="M451" s="227"/>
      <c r="N451" s="228"/>
      <c r="O451" s="228"/>
      <c r="P451" s="228"/>
      <c r="Q451" s="228"/>
      <c r="R451" s="228"/>
      <c r="S451" s="228"/>
      <c r="T451" s="229"/>
      <c r="AT451" s="230" t="s">
        <v>169</v>
      </c>
      <c r="AU451" s="230" t="s">
        <v>81</v>
      </c>
      <c r="AV451" s="13" t="s">
        <v>168</v>
      </c>
      <c r="AW451" s="13" t="s">
        <v>37</v>
      </c>
      <c r="AX451" s="13" t="s">
        <v>22</v>
      </c>
      <c r="AY451" s="230" t="s">
        <v>162</v>
      </c>
    </row>
    <row r="452" spans="2:65" s="1" customFormat="1" ht="22.5" customHeight="1">
      <c r="B452" s="36"/>
      <c r="C452" s="184" t="s">
        <v>513</v>
      </c>
      <c r="D452" s="184" t="s">
        <v>164</v>
      </c>
      <c r="E452" s="185" t="s">
        <v>514</v>
      </c>
      <c r="F452" s="186" t="s">
        <v>515</v>
      </c>
      <c r="G452" s="187" t="s">
        <v>312</v>
      </c>
      <c r="H452" s="188">
        <v>43</v>
      </c>
      <c r="I452" s="189"/>
      <c r="J452" s="190">
        <f>ROUND(I452*H452,2)</f>
        <v>0</v>
      </c>
      <c r="K452" s="186" t="s">
        <v>20</v>
      </c>
      <c r="L452" s="56"/>
      <c r="M452" s="191" t="s">
        <v>20</v>
      </c>
      <c r="N452" s="192" t="s">
        <v>44</v>
      </c>
      <c r="O452" s="37"/>
      <c r="P452" s="193">
        <f>O452*H452</f>
        <v>0</v>
      </c>
      <c r="Q452" s="193">
        <v>0</v>
      </c>
      <c r="R452" s="193">
        <f>Q452*H452</f>
        <v>0</v>
      </c>
      <c r="S452" s="193">
        <v>0</v>
      </c>
      <c r="T452" s="194">
        <f>S452*H452</f>
        <v>0</v>
      </c>
      <c r="AR452" s="19" t="s">
        <v>168</v>
      </c>
      <c r="AT452" s="19" t="s">
        <v>164</v>
      </c>
      <c r="AU452" s="19" t="s">
        <v>81</v>
      </c>
      <c r="AY452" s="19" t="s">
        <v>162</v>
      </c>
      <c r="BE452" s="195">
        <f>IF(N452="základní",J452,0)</f>
        <v>0</v>
      </c>
      <c r="BF452" s="195">
        <f>IF(N452="snížená",J452,0)</f>
        <v>0</v>
      </c>
      <c r="BG452" s="195">
        <f>IF(N452="zákl. přenesená",J452,0)</f>
        <v>0</v>
      </c>
      <c r="BH452" s="195">
        <f>IF(N452="sníž. přenesená",J452,0)</f>
        <v>0</v>
      </c>
      <c r="BI452" s="195">
        <f>IF(N452="nulová",J452,0)</f>
        <v>0</v>
      </c>
      <c r="BJ452" s="19" t="s">
        <v>22</v>
      </c>
      <c r="BK452" s="195">
        <f>ROUND(I452*H452,2)</f>
        <v>0</v>
      </c>
      <c r="BL452" s="19" t="s">
        <v>168</v>
      </c>
      <c r="BM452" s="19" t="s">
        <v>513</v>
      </c>
    </row>
    <row r="453" spans="2:51" s="11" customFormat="1" ht="13.5">
      <c r="B453" s="196"/>
      <c r="C453" s="197"/>
      <c r="D453" s="198" t="s">
        <v>169</v>
      </c>
      <c r="E453" s="199" t="s">
        <v>20</v>
      </c>
      <c r="F453" s="200" t="s">
        <v>516</v>
      </c>
      <c r="G453" s="197"/>
      <c r="H453" s="201" t="s">
        <v>20</v>
      </c>
      <c r="I453" s="202"/>
      <c r="J453" s="197"/>
      <c r="K453" s="197"/>
      <c r="L453" s="203"/>
      <c r="M453" s="204"/>
      <c r="N453" s="205"/>
      <c r="O453" s="205"/>
      <c r="P453" s="205"/>
      <c r="Q453" s="205"/>
      <c r="R453" s="205"/>
      <c r="S453" s="205"/>
      <c r="T453" s="206"/>
      <c r="AT453" s="207" t="s">
        <v>169</v>
      </c>
      <c r="AU453" s="207" t="s">
        <v>81</v>
      </c>
      <c r="AV453" s="11" t="s">
        <v>22</v>
      </c>
      <c r="AW453" s="11" t="s">
        <v>37</v>
      </c>
      <c r="AX453" s="11" t="s">
        <v>73</v>
      </c>
      <c r="AY453" s="207" t="s">
        <v>162</v>
      </c>
    </row>
    <row r="454" spans="2:51" s="12" customFormat="1" ht="13.5">
      <c r="B454" s="208"/>
      <c r="C454" s="209"/>
      <c r="D454" s="198" t="s">
        <v>169</v>
      </c>
      <c r="E454" s="210" t="s">
        <v>20</v>
      </c>
      <c r="F454" s="211" t="s">
        <v>414</v>
      </c>
      <c r="G454" s="209"/>
      <c r="H454" s="212">
        <v>40</v>
      </c>
      <c r="I454" s="213"/>
      <c r="J454" s="209"/>
      <c r="K454" s="209"/>
      <c r="L454" s="214"/>
      <c r="M454" s="215"/>
      <c r="N454" s="216"/>
      <c r="O454" s="216"/>
      <c r="P454" s="216"/>
      <c r="Q454" s="216"/>
      <c r="R454" s="216"/>
      <c r="S454" s="216"/>
      <c r="T454" s="217"/>
      <c r="AT454" s="218" t="s">
        <v>169</v>
      </c>
      <c r="AU454" s="218" t="s">
        <v>81</v>
      </c>
      <c r="AV454" s="12" t="s">
        <v>81</v>
      </c>
      <c r="AW454" s="12" t="s">
        <v>37</v>
      </c>
      <c r="AX454" s="12" t="s">
        <v>73</v>
      </c>
      <c r="AY454" s="218" t="s">
        <v>162</v>
      </c>
    </row>
    <row r="455" spans="2:51" s="11" customFormat="1" ht="13.5">
      <c r="B455" s="196"/>
      <c r="C455" s="197"/>
      <c r="D455" s="198" t="s">
        <v>169</v>
      </c>
      <c r="E455" s="199" t="s">
        <v>20</v>
      </c>
      <c r="F455" s="200" t="s">
        <v>517</v>
      </c>
      <c r="G455" s="197"/>
      <c r="H455" s="201" t="s">
        <v>20</v>
      </c>
      <c r="I455" s="202"/>
      <c r="J455" s="197"/>
      <c r="K455" s="197"/>
      <c r="L455" s="203"/>
      <c r="M455" s="204"/>
      <c r="N455" s="205"/>
      <c r="O455" s="205"/>
      <c r="P455" s="205"/>
      <c r="Q455" s="205"/>
      <c r="R455" s="205"/>
      <c r="S455" s="205"/>
      <c r="T455" s="206"/>
      <c r="AT455" s="207" t="s">
        <v>169</v>
      </c>
      <c r="AU455" s="207" t="s">
        <v>81</v>
      </c>
      <c r="AV455" s="11" t="s">
        <v>22</v>
      </c>
      <c r="AW455" s="11" t="s">
        <v>37</v>
      </c>
      <c r="AX455" s="11" t="s">
        <v>73</v>
      </c>
      <c r="AY455" s="207" t="s">
        <v>162</v>
      </c>
    </row>
    <row r="456" spans="2:51" s="12" customFormat="1" ht="13.5">
      <c r="B456" s="208"/>
      <c r="C456" s="209"/>
      <c r="D456" s="198" t="s">
        <v>169</v>
      </c>
      <c r="E456" s="210" t="s">
        <v>20</v>
      </c>
      <c r="F456" s="211" t="s">
        <v>180</v>
      </c>
      <c r="G456" s="209"/>
      <c r="H456" s="212">
        <v>3</v>
      </c>
      <c r="I456" s="213"/>
      <c r="J456" s="209"/>
      <c r="K456" s="209"/>
      <c r="L456" s="214"/>
      <c r="M456" s="215"/>
      <c r="N456" s="216"/>
      <c r="O456" s="216"/>
      <c r="P456" s="216"/>
      <c r="Q456" s="216"/>
      <c r="R456" s="216"/>
      <c r="S456" s="216"/>
      <c r="T456" s="217"/>
      <c r="AT456" s="218" t="s">
        <v>169</v>
      </c>
      <c r="AU456" s="218" t="s">
        <v>81</v>
      </c>
      <c r="AV456" s="12" t="s">
        <v>81</v>
      </c>
      <c r="AW456" s="12" t="s">
        <v>37</v>
      </c>
      <c r="AX456" s="12" t="s">
        <v>73</v>
      </c>
      <c r="AY456" s="218" t="s">
        <v>162</v>
      </c>
    </row>
    <row r="457" spans="2:51" s="13" customFormat="1" ht="13.5">
      <c r="B457" s="219"/>
      <c r="C457" s="220"/>
      <c r="D457" s="221" t="s">
        <v>169</v>
      </c>
      <c r="E457" s="222" t="s">
        <v>20</v>
      </c>
      <c r="F457" s="223" t="s">
        <v>174</v>
      </c>
      <c r="G457" s="220"/>
      <c r="H457" s="224">
        <v>43</v>
      </c>
      <c r="I457" s="225"/>
      <c r="J457" s="220"/>
      <c r="K457" s="220"/>
      <c r="L457" s="226"/>
      <c r="M457" s="227"/>
      <c r="N457" s="228"/>
      <c r="O457" s="228"/>
      <c r="P457" s="228"/>
      <c r="Q457" s="228"/>
      <c r="R457" s="228"/>
      <c r="S457" s="228"/>
      <c r="T457" s="229"/>
      <c r="AT457" s="230" t="s">
        <v>169</v>
      </c>
      <c r="AU457" s="230" t="s">
        <v>81</v>
      </c>
      <c r="AV457" s="13" t="s">
        <v>168</v>
      </c>
      <c r="AW457" s="13" t="s">
        <v>37</v>
      </c>
      <c r="AX457" s="13" t="s">
        <v>22</v>
      </c>
      <c r="AY457" s="230" t="s">
        <v>162</v>
      </c>
    </row>
    <row r="458" spans="2:65" s="1" customFormat="1" ht="31.5" customHeight="1">
      <c r="B458" s="36"/>
      <c r="C458" s="184" t="s">
        <v>518</v>
      </c>
      <c r="D458" s="184" t="s">
        <v>164</v>
      </c>
      <c r="E458" s="185" t="s">
        <v>519</v>
      </c>
      <c r="F458" s="186" t="s">
        <v>520</v>
      </c>
      <c r="G458" s="187" t="s">
        <v>218</v>
      </c>
      <c r="H458" s="188">
        <v>35.027</v>
      </c>
      <c r="I458" s="189"/>
      <c r="J458" s="190">
        <f>ROUND(I458*H458,2)</f>
        <v>0</v>
      </c>
      <c r="K458" s="186" t="s">
        <v>20</v>
      </c>
      <c r="L458" s="56"/>
      <c r="M458" s="191" t="s">
        <v>20</v>
      </c>
      <c r="N458" s="192" t="s">
        <v>44</v>
      </c>
      <c r="O458" s="37"/>
      <c r="P458" s="193">
        <f>O458*H458</f>
        <v>0</v>
      </c>
      <c r="Q458" s="193">
        <v>0</v>
      </c>
      <c r="R458" s="193">
        <f>Q458*H458</f>
        <v>0</v>
      </c>
      <c r="S458" s="193">
        <v>0</v>
      </c>
      <c r="T458" s="194">
        <f>S458*H458</f>
        <v>0</v>
      </c>
      <c r="AR458" s="19" t="s">
        <v>168</v>
      </c>
      <c r="AT458" s="19" t="s">
        <v>164</v>
      </c>
      <c r="AU458" s="19" t="s">
        <v>81</v>
      </c>
      <c r="AY458" s="19" t="s">
        <v>162</v>
      </c>
      <c r="BE458" s="195">
        <f>IF(N458="základní",J458,0)</f>
        <v>0</v>
      </c>
      <c r="BF458" s="195">
        <f>IF(N458="snížená",J458,0)</f>
        <v>0</v>
      </c>
      <c r="BG458" s="195">
        <f>IF(N458="zákl. přenesená",J458,0)</f>
        <v>0</v>
      </c>
      <c r="BH458" s="195">
        <f>IF(N458="sníž. přenesená",J458,0)</f>
        <v>0</v>
      </c>
      <c r="BI458" s="195">
        <f>IF(N458="nulová",J458,0)</f>
        <v>0</v>
      </c>
      <c r="BJ458" s="19" t="s">
        <v>22</v>
      </c>
      <c r="BK458" s="195">
        <f>ROUND(I458*H458,2)</f>
        <v>0</v>
      </c>
      <c r="BL458" s="19" t="s">
        <v>168</v>
      </c>
      <c r="BM458" s="19" t="s">
        <v>518</v>
      </c>
    </row>
    <row r="459" spans="2:51" s="11" customFormat="1" ht="13.5">
      <c r="B459" s="196"/>
      <c r="C459" s="197"/>
      <c r="D459" s="198" t="s">
        <v>169</v>
      </c>
      <c r="E459" s="199" t="s">
        <v>20</v>
      </c>
      <c r="F459" s="200" t="s">
        <v>521</v>
      </c>
      <c r="G459" s="197"/>
      <c r="H459" s="201" t="s">
        <v>20</v>
      </c>
      <c r="I459" s="202"/>
      <c r="J459" s="197"/>
      <c r="K459" s="197"/>
      <c r="L459" s="203"/>
      <c r="M459" s="204"/>
      <c r="N459" s="205"/>
      <c r="O459" s="205"/>
      <c r="P459" s="205"/>
      <c r="Q459" s="205"/>
      <c r="R459" s="205"/>
      <c r="S459" s="205"/>
      <c r="T459" s="206"/>
      <c r="AT459" s="207" t="s">
        <v>169</v>
      </c>
      <c r="AU459" s="207" t="s">
        <v>81</v>
      </c>
      <c r="AV459" s="11" t="s">
        <v>22</v>
      </c>
      <c r="AW459" s="11" t="s">
        <v>37</v>
      </c>
      <c r="AX459" s="11" t="s">
        <v>73</v>
      </c>
      <c r="AY459" s="207" t="s">
        <v>162</v>
      </c>
    </row>
    <row r="460" spans="2:51" s="11" customFormat="1" ht="13.5">
      <c r="B460" s="196"/>
      <c r="C460" s="197"/>
      <c r="D460" s="198" t="s">
        <v>169</v>
      </c>
      <c r="E460" s="199" t="s">
        <v>20</v>
      </c>
      <c r="F460" s="200" t="s">
        <v>522</v>
      </c>
      <c r="G460" s="197"/>
      <c r="H460" s="201" t="s">
        <v>20</v>
      </c>
      <c r="I460" s="202"/>
      <c r="J460" s="197"/>
      <c r="K460" s="197"/>
      <c r="L460" s="203"/>
      <c r="M460" s="204"/>
      <c r="N460" s="205"/>
      <c r="O460" s="205"/>
      <c r="P460" s="205"/>
      <c r="Q460" s="205"/>
      <c r="R460" s="205"/>
      <c r="S460" s="205"/>
      <c r="T460" s="206"/>
      <c r="AT460" s="207" t="s">
        <v>169</v>
      </c>
      <c r="AU460" s="207" t="s">
        <v>81</v>
      </c>
      <c r="AV460" s="11" t="s">
        <v>22</v>
      </c>
      <c r="AW460" s="11" t="s">
        <v>37</v>
      </c>
      <c r="AX460" s="11" t="s">
        <v>73</v>
      </c>
      <c r="AY460" s="207" t="s">
        <v>162</v>
      </c>
    </row>
    <row r="461" spans="2:51" s="12" customFormat="1" ht="13.5">
      <c r="B461" s="208"/>
      <c r="C461" s="209"/>
      <c r="D461" s="198" t="s">
        <v>169</v>
      </c>
      <c r="E461" s="210" t="s">
        <v>20</v>
      </c>
      <c r="F461" s="211" t="s">
        <v>523</v>
      </c>
      <c r="G461" s="209"/>
      <c r="H461" s="212">
        <v>4.689</v>
      </c>
      <c r="I461" s="213"/>
      <c r="J461" s="209"/>
      <c r="K461" s="209"/>
      <c r="L461" s="214"/>
      <c r="M461" s="215"/>
      <c r="N461" s="216"/>
      <c r="O461" s="216"/>
      <c r="P461" s="216"/>
      <c r="Q461" s="216"/>
      <c r="R461" s="216"/>
      <c r="S461" s="216"/>
      <c r="T461" s="217"/>
      <c r="AT461" s="218" t="s">
        <v>169</v>
      </c>
      <c r="AU461" s="218" t="s">
        <v>81</v>
      </c>
      <c r="AV461" s="12" t="s">
        <v>81</v>
      </c>
      <c r="AW461" s="12" t="s">
        <v>37</v>
      </c>
      <c r="AX461" s="12" t="s">
        <v>73</v>
      </c>
      <c r="AY461" s="218" t="s">
        <v>162</v>
      </c>
    </row>
    <row r="462" spans="2:51" s="11" customFormat="1" ht="13.5">
      <c r="B462" s="196"/>
      <c r="C462" s="197"/>
      <c r="D462" s="198" t="s">
        <v>169</v>
      </c>
      <c r="E462" s="199" t="s">
        <v>20</v>
      </c>
      <c r="F462" s="200" t="s">
        <v>524</v>
      </c>
      <c r="G462" s="197"/>
      <c r="H462" s="201" t="s">
        <v>20</v>
      </c>
      <c r="I462" s="202"/>
      <c r="J462" s="197"/>
      <c r="K462" s="197"/>
      <c r="L462" s="203"/>
      <c r="M462" s="204"/>
      <c r="N462" s="205"/>
      <c r="O462" s="205"/>
      <c r="P462" s="205"/>
      <c r="Q462" s="205"/>
      <c r="R462" s="205"/>
      <c r="S462" s="205"/>
      <c r="T462" s="206"/>
      <c r="AT462" s="207" t="s">
        <v>169</v>
      </c>
      <c r="AU462" s="207" t="s">
        <v>81</v>
      </c>
      <c r="AV462" s="11" t="s">
        <v>22</v>
      </c>
      <c r="AW462" s="11" t="s">
        <v>37</v>
      </c>
      <c r="AX462" s="11" t="s">
        <v>73</v>
      </c>
      <c r="AY462" s="207" t="s">
        <v>162</v>
      </c>
    </row>
    <row r="463" spans="2:51" s="12" customFormat="1" ht="13.5">
      <c r="B463" s="208"/>
      <c r="C463" s="209"/>
      <c r="D463" s="198" t="s">
        <v>169</v>
      </c>
      <c r="E463" s="210" t="s">
        <v>20</v>
      </c>
      <c r="F463" s="211" t="s">
        <v>525</v>
      </c>
      <c r="G463" s="209"/>
      <c r="H463" s="212">
        <v>5.166</v>
      </c>
      <c r="I463" s="213"/>
      <c r="J463" s="209"/>
      <c r="K463" s="209"/>
      <c r="L463" s="214"/>
      <c r="M463" s="215"/>
      <c r="N463" s="216"/>
      <c r="O463" s="216"/>
      <c r="P463" s="216"/>
      <c r="Q463" s="216"/>
      <c r="R463" s="216"/>
      <c r="S463" s="216"/>
      <c r="T463" s="217"/>
      <c r="AT463" s="218" t="s">
        <v>169</v>
      </c>
      <c r="AU463" s="218" t="s">
        <v>81</v>
      </c>
      <c r="AV463" s="12" t="s">
        <v>81</v>
      </c>
      <c r="AW463" s="12" t="s">
        <v>37</v>
      </c>
      <c r="AX463" s="12" t="s">
        <v>73</v>
      </c>
      <c r="AY463" s="218" t="s">
        <v>162</v>
      </c>
    </row>
    <row r="464" spans="2:51" s="11" customFormat="1" ht="13.5">
      <c r="B464" s="196"/>
      <c r="C464" s="197"/>
      <c r="D464" s="198" t="s">
        <v>169</v>
      </c>
      <c r="E464" s="199" t="s">
        <v>20</v>
      </c>
      <c r="F464" s="200" t="s">
        <v>526</v>
      </c>
      <c r="G464" s="197"/>
      <c r="H464" s="201" t="s">
        <v>20</v>
      </c>
      <c r="I464" s="202"/>
      <c r="J464" s="197"/>
      <c r="K464" s="197"/>
      <c r="L464" s="203"/>
      <c r="M464" s="204"/>
      <c r="N464" s="205"/>
      <c r="O464" s="205"/>
      <c r="P464" s="205"/>
      <c r="Q464" s="205"/>
      <c r="R464" s="205"/>
      <c r="S464" s="205"/>
      <c r="T464" s="206"/>
      <c r="AT464" s="207" t="s">
        <v>169</v>
      </c>
      <c r="AU464" s="207" t="s">
        <v>81</v>
      </c>
      <c r="AV464" s="11" t="s">
        <v>22</v>
      </c>
      <c r="AW464" s="11" t="s">
        <v>37</v>
      </c>
      <c r="AX464" s="11" t="s">
        <v>73</v>
      </c>
      <c r="AY464" s="207" t="s">
        <v>162</v>
      </c>
    </row>
    <row r="465" spans="2:51" s="12" customFormat="1" ht="13.5">
      <c r="B465" s="208"/>
      <c r="C465" s="209"/>
      <c r="D465" s="198" t="s">
        <v>169</v>
      </c>
      <c r="E465" s="210" t="s">
        <v>20</v>
      </c>
      <c r="F465" s="211" t="s">
        <v>527</v>
      </c>
      <c r="G465" s="209"/>
      <c r="H465" s="212">
        <v>6.776</v>
      </c>
      <c r="I465" s="213"/>
      <c r="J465" s="209"/>
      <c r="K465" s="209"/>
      <c r="L465" s="214"/>
      <c r="M465" s="215"/>
      <c r="N465" s="216"/>
      <c r="O465" s="216"/>
      <c r="P465" s="216"/>
      <c r="Q465" s="216"/>
      <c r="R465" s="216"/>
      <c r="S465" s="216"/>
      <c r="T465" s="217"/>
      <c r="AT465" s="218" t="s">
        <v>169</v>
      </c>
      <c r="AU465" s="218" t="s">
        <v>81</v>
      </c>
      <c r="AV465" s="12" t="s">
        <v>81</v>
      </c>
      <c r="AW465" s="12" t="s">
        <v>37</v>
      </c>
      <c r="AX465" s="12" t="s">
        <v>73</v>
      </c>
      <c r="AY465" s="218" t="s">
        <v>162</v>
      </c>
    </row>
    <row r="466" spans="2:51" s="11" customFormat="1" ht="13.5">
      <c r="B466" s="196"/>
      <c r="C466" s="197"/>
      <c r="D466" s="198" t="s">
        <v>169</v>
      </c>
      <c r="E466" s="199" t="s">
        <v>20</v>
      </c>
      <c r="F466" s="200" t="s">
        <v>528</v>
      </c>
      <c r="G466" s="197"/>
      <c r="H466" s="201" t="s">
        <v>20</v>
      </c>
      <c r="I466" s="202"/>
      <c r="J466" s="197"/>
      <c r="K466" s="197"/>
      <c r="L466" s="203"/>
      <c r="M466" s="204"/>
      <c r="N466" s="205"/>
      <c r="O466" s="205"/>
      <c r="P466" s="205"/>
      <c r="Q466" s="205"/>
      <c r="R466" s="205"/>
      <c r="S466" s="205"/>
      <c r="T466" s="206"/>
      <c r="AT466" s="207" t="s">
        <v>169</v>
      </c>
      <c r="AU466" s="207" t="s">
        <v>81</v>
      </c>
      <c r="AV466" s="11" t="s">
        <v>22</v>
      </c>
      <c r="AW466" s="11" t="s">
        <v>37</v>
      </c>
      <c r="AX466" s="11" t="s">
        <v>73</v>
      </c>
      <c r="AY466" s="207" t="s">
        <v>162</v>
      </c>
    </row>
    <row r="467" spans="2:51" s="12" customFormat="1" ht="13.5">
      <c r="B467" s="208"/>
      <c r="C467" s="209"/>
      <c r="D467" s="198" t="s">
        <v>169</v>
      </c>
      <c r="E467" s="210" t="s">
        <v>20</v>
      </c>
      <c r="F467" s="211" t="s">
        <v>529</v>
      </c>
      <c r="G467" s="209"/>
      <c r="H467" s="212">
        <v>6.868</v>
      </c>
      <c r="I467" s="213"/>
      <c r="J467" s="209"/>
      <c r="K467" s="209"/>
      <c r="L467" s="214"/>
      <c r="M467" s="215"/>
      <c r="N467" s="216"/>
      <c r="O467" s="216"/>
      <c r="P467" s="216"/>
      <c r="Q467" s="216"/>
      <c r="R467" s="216"/>
      <c r="S467" s="216"/>
      <c r="T467" s="217"/>
      <c r="AT467" s="218" t="s">
        <v>169</v>
      </c>
      <c r="AU467" s="218" t="s">
        <v>81</v>
      </c>
      <c r="AV467" s="12" t="s">
        <v>81</v>
      </c>
      <c r="AW467" s="12" t="s">
        <v>37</v>
      </c>
      <c r="AX467" s="12" t="s">
        <v>73</v>
      </c>
      <c r="AY467" s="218" t="s">
        <v>162</v>
      </c>
    </row>
    <row r="468" spans="2:51" s="11" customFormat="1" ht="13.5">
      <c r="B468" s="196"/>
      <c r="C468" s="197"/>
      <c r="D468" s="198" t="s">
        <v>169</v>
      </c>
      <c r="E468" s="199" t="s">
        <v>20</v>
      </c>
      <c r="F468" s="200" t="s">
        <v>530</v>
      </c>
      <c r="G468" s="197"/>
      <c r="H468" s="201" t="s">
        <v>20</v>
      </c>
      <c r="I468" s="202"/>
      <c r="J468" s="197"/>
      <c r="K468" s="197"/>
      <c r="L468" s="203"/>
      <c r="M468" s="204"/>
      <c r="N468" s="205"/>
      <c r="O468" s="205"/>
      <c r="P468" s="205"/>
      <c r="Q468" s="205"/>
      <c r="R468" s="205"/>
      <c r="S468" s="205"/>
      <c r="T468" s="206"/>
      <c r="AT468" s="207" t="s">
        <v>169</v>
      </c>
      <c r="AU468" s="207" t="s">
        <v>81</v>
      </c>
      <c r="AV468" s="11" t="s">
        <v>22</v>
      </c>
      <c r="AW468" s="11" t="s">
        <v>37</v>
      </c>
      <c r="AX468" s="11" t="s">
        <v>73</v>
      </c>
      <c r="AY468" s="207" t="s">
        <v>162</v>
      </c>
    </row>
    <row r="469" spans="2:51" s="12" customFormat="1" ht="13.5">
      <c r="B469" s="208"/>
      <c r="C469" s="209"/>
      <c r="D469" s="198" t="s">
        <v>169</v>
      </c>
      <c r="E469" s="210" t="s">
        <v>20</v>
      </c>
      <c r="F469" s="211" t="s">
        <v>531</v>
      </c>
      <c r="G469" s="209"/>
      <c r="H469" s="212">
        <v>6.799</v>
      </c>
      <c r="I469" s="213"/>
      <c r="J469" s="209"/>
      <c r="K469" s="209"/>
      <c r="L469" s="214"/>
      <c r="M469" s="215"/>
      <c r="N469" s="216"/>
      <c r="O469" s="216"/>
      <c r="P469" s="216"/>
      <c r="Q469" s="216"/>
      <c r="R469" s="216"/>
      <c r="S469" s="216"/>
      <c r="T469" s="217"/>
      <c r="AT469" s="218" t="s">
        <v>169</v>
      </c>
      <c r="AU469" s="218" t="s">
        <v>81</v>
      </c>
      <c r="AV469" s="12" t="s">
        <v>81</v>
      </c>
      <c r="AW469" s="12" t="s">
        <v>37</v>
      </c>
      <c r="AX469" s="12" t="s">
        <v>73</v>
      </c>
      <c r="AY469" s="218" t="s">
        <v>162</v>
      </c>
    </row>
    <row r="470" spans="2:51" s="11" customFormat="1" ht="13.5">
      <c r="B470" s="196"/>
      <c r="C470" s="197"/>
      <c r="D470" s="198" t="s">
        <v>169</v>
      </c>
      <c r="E470" s="199" t="s">
        <v>20</v>
      </c>
      <c r="F470" s="200" t="s">
        <v>532</v>
      </c>
      <c r="G470" s="197"/>
      <c r="H470" s="201" t="s">
        <v>20</v>
      </c>
      <c r="I470" s="202"/>
      <c r="J470" s="197"/>
      <c r="K470" s="197"/>
      <c r="L470" s="203"/>
      <c r="M470" s="204"/>
      <c r="N470" s="205"/>
      <c r="O470" s="205"/>
      <c r="P470" s="205"/>
      <c r="Q470" s="205"/>
      <c r="R470" s="205"/>
      <c r="S470" s="205"/>
      <c r="T470" s="206"/>
      <c r="AT470" s="207" t="s">
        <v>169</v>
      </c>
      <c r="AU470" s="207" t="s">
        <v>81</v>
      </c>
      <c r="AV470" s="11" t="s">
        <v>22</v>
      </c>
      <c r="AW470" s="11" t="s">
        <v>37</v>
      </c>
      <c r="AX470" s="11" t="s">
        <v>73</v>
      </c>
      <c r="AY470" s="207" t="s">
        <v>162</v>
      </c>
    </row>
    <row r="471" spans="2:51" s="12" customFormat="1" ht="13.5">
      <c r="B471" s="208"/>
      <c r="C471" s="209"/>
      <c r="D471" s="198" t="s">
        <v>169</v>
      </c>
      <c r="E471" s="210" t="s">
        <v>20</v>
      </c>
      <c r="F471" s="211" t="s">
        <v>533</v>
      </c>
      <c r="G471" s="209"/>
      <c r="H471" s="212">
        <v>4.729</v>
      </c>
      <c r="I471" s="213"/>
      <c r="J471" s="209"/>
      <c r="K471" s="209"/>
      <c r="L471" s="214"/>
      <c r="M471" s="215"/>
      <c r="N471" s="216"/>
      <c r="O471" s="216"/>
      <c r="P471" s="216"/>
      <c r="Q471" s="216"/>
      <c r="R471" s="216"/>
      <c r="S471" s="216"/>
      <c r="T471" s="217"/>
      <c r="AT471" s="218" t="s">
        <v>169</v>
      </c>
      <c r="AU471" s="218" t="s">
        <v>81</v>
      </c>
      <c r="AV471" s="12" t="s">
        <v>81</v>
      </c>
      <c r="AW471" s="12" t="s">
        <v>37</v>
      </c>
      <c r="AX471" s="12" t="s">
        <v>73</v>
      </c>
      <c r="AY471" s="218" t="s">
        <v>162</v>
      </c>
    </row>
    <row r="472" spans="2:51" s="13" customFormat="1" ht="13.5">
      <c r="B472" s="219"/>
      <c r="C472" s="220"/>
      <c r="D472" s="221" t="s">
        <v>169</v>
      </c>
      <c r="E472" s="222" t="s">
        <v>20</v>
      </c>
      <c r="F472" s="223" t="s">
        <v>174</v>
      </c>
      <c r="G472" s="220"/>
      <c r="H472" s="224">
        <v>35.027</v>
      </c>
      <c r="I472" s="225"/>
      <c r="J472" s="220"/>
      <c r="K472" s="220"/>
      <c r="L472" s="226"/>
      <c r="M472" s="227"/>
      <c r="N472" s="228"/>
      <c r="O472" s="228"/>
      <c r="P472" s="228"/>
      <c r="Q472" s="228"/>
      <c r="R472" s="228"/>
      <c r="S472" s="228"/>
      <c r="T472" s="229"/>
      <c r="AT472" s="230" t="s">
        <v>169</v>
      </c>
      <c r="AU472" s="230" t="s">
        <v>81</v>
      </c>
      <c r="AV472" s="13" t="s">
        <v>168</v>
      </c>
      <c r="AW472" s="13" t="s">
        <v>37</v>
      </c>
      <c r="AX472" s="13" t="s">
        <v>22</v>
      </c>
      <c r="AY472" s="230" t="s">
        <v>162</v>
      </c>
    </row>
    <row r="473" spans="2:65" s="1" customFormat="1" ht="31.5" customHeight="1">
      <c r="B473" s="36"/>
      <c r="C473" s="184" t="s">
        <v>534</v>
      </c>
      <c r="D473" s="184" t="s">
        <v>164</v>
      </c>
      <c r="E473" s="185" t="s">
        <v>535</v>
      </c>
      <c r="F473" s="186" t="s">
        <v>536</v>
      </c>
      <c r="G473" s="187" t="s">
        <v>218</v>
      </c>
      <c r="H473" s="188">
        <v>49.817</v>
      </c>
      <c r="I473" s="189"/>
      <c r="J473" s="190">
        <f>ROUND(I473*H473,2)</f>
        <v>0</v>
      </c>
      <c r="K473" s="186" t="s">
        <v>20</v>
      </c>
      <c r="L473" s="56"/>
      <c r="M473" s="191" t="s">
        <v>20</v>
      </c>
      <c r="N473" s="192" t="s">
        <v>44</v>
      </c>
      <c r="O473" s="37"/>
      <c r="P473" s="193">
        <f>O473*H473</f>
        <v>0</v>
      </c>
      <c r="Q473" s="193">
        <v>0</v>
      </c>
      <c r="R473" s="193">
        <f>Q473*H473</f>
        <v>0</v>
      </c>
      <c r="S473" s="193">
        <v>0</v>
      </c>
      <c r="T473" s="194">
        <f>S473*H473</f>
        <v>0</v>
      </c>
      <c r="AR473" s="19" t="s">
        <v>168</v>
      </c>
      <c r="AT473" s="19" t="s">
        <v>164</v>
      </c>
      <c r="AU473" s="19" t="s">
        <v>81</v>
      </c>
      <c r="AY473" s="19" t="s">
        <v>162</v>
      </c>
      <c r="BE473" s="195">
        <f>IF(N473="základní",J473,0)</f>
        <v>0</v>
      </c>
      <c r="BF473" s="195">
        <f>IF(N473="snížená",J473,0)</f>
        <v>0</v>
      </c>
      <c r="BG473" s="195">
        <f>IF(N473="zákl. přenesená",J473,0)</f>
        <v>0</v>
      </c>
      <c r="BH473" s="195">
        <f>IF(N473="sníž. přenesená",J473,0)</f>
        <v>0</v>
      </c>
      <c r="BI473" s="195">
        <f>IF(N473="nulová",J473,0)</f>
        <v>0</v>
      </c>
      <c r="BJ473" s="19" t="s">
        <v>22</v>
      </c>
      <c r="BK473" s="195">
        <f>ROUND(I473*H473,2)</f>
        <v>0</v>
      </c>
      <c r="BL473" s="19" t="s">
        <v>168</v>
      </c>
      <c r="BM473" s="19" t="s">
        <v>534</v>
      </c>
    </row>
    <row r="474" spans="2:51" s="11" customFormat="1" ht="13.5">
      <c r="B474" s="196"/>
      <c r="C474" s="197"/>
      <c r="D474" s="198" t="s">
        <v>169</v>
      </c>
      <c r="E474" s="199" t="s">
        <v>20</v>
      </c>
      <c r="F474" s="200" t="s">
        <v>537</v>
      </c>
      <c r="G474" s="197"/>
      <c r="H474" s="201" t="s">
        <v>20</v>
      </c>
      <c r="I474" s="202"/>
      <c r="J474" s="197"/>
      <c r="K474" s="197"/>
      <c r="L474" s="203"/>
      <c r="M474" s="204"/>
      <c r="N474" s="205"/>
      <c r="O474" s="205"/>
      <c r="P474" s="205"/>
      <c r="Q474" s="205"/>
      <c r="R474" s="205"/>
      <c r="S474" s="205"/>
      <c r="T474" s="206"/>
      <c r="AT474" s="207" t="s">
        <v>169</v>
      </c>
      <c r="AU474" s="207" t="s">
        <v>81</v>
      </c>
      <c r="AV474" s="11" t="s">
        <v>22</v>
      </c>
      <c r="AW474" s="11" t="s">
        <v>37</v>
      </c>
      <c r="AX474" s="11" t="s">
        <v>73</v>
      </c>
      <c r="AY474" s="207" t="s">
        <v>162</v>
      </c>
    </row>
    <row r="475" spans="2:51" s="11" customFormat="1" ht="13.5">
      <c r="B475" s="196"/>
      <c r="C475" s="197"/>
      <c r="D475" s="198" t="s">
        <v>169</v>
      </c>
      <c r="E475" s="199" t="s">
        <v>20</v>
      </c>
      <c r="F475" s="200" t="s">
        <v>522</v>
      </c>
      <c r="G475" s="197"/>
      <c r="H475" s="201" t="s">
        <v>20</v>
      </c>
      <c r="I475" s="202"/>
      <c r="J475" s="197"/>
      <c r="K475" s="197"/>
      <c r="L475" s="203"/>
      <c r="M475" s="204"/>
      <c r="N475" s="205"/>
      <c r="O475" s="205"/>
      <c r="P475" s="205"/>
      <c r="Q475" s="205"/>
      <c r="R475" s="205"/>
      <c r="S475" s="205"/>
      <c r="T475" s="206"/>
      <c r="AT475" s="207" t="s">
        <v>169</v>
      </c>
      <c r="AU475" s="207" t="s">
        <v>81</v>
      </c>
      <c r="AV475" s="11" t="s">
        <v>22</v>
      </c>
      <c r="AW475" s="11" t="s">
        <v>37</v>
      </c>
      <c r="AX475" s="11" t="s">
        <v>73</v>
      </c>
      <c r="AY475" s="207" t="s">
        <v>162</v>
      </c>
    </row>
    <row r="476" spans="2:51" s="12" customFormat="1" ht="13.5">
      <c r="B476" s="208"/>
      <c r="C476" s="209"/>
      <c r="D476" s="198" t="s">
        <v>169</v>
      </c>
      <c r="E476" s="210" t="s">
        <v>20</v>
      </c>
      <c r="F476" s="211" t="s">
        <v>523</v>
      </c>
      <c r="G476" s="209"/>
      <c r="H476" s="212">
        <v>4.689</v>
      </c>
      <c r="I476" s="213"/>
      <c r="J476" s="209"/>
      <c r="K476" s="209"/>
      <c r="L476" s="214"/>
      <c r="M476" s="215"/>
      <c r="N476" s="216"/>
      <c r="O476" s="216"/>
      <c r="P476" s="216"/>
      <c r="Q476" s="216"/>
      <c r="R476" s="216"/>
      <c r="S476" s="216"/>
      <c r="T476" s="217"/>
      <c r="AT476" s="218" t="s">
        <v>169</v>
      </c>
      <c r="AU476" s="218" t="s">
        <v>81</v>
      </c>
      <c r="AV476" s="12" t="s">
        <v>81</v>
      </c>
      <c r="AW476" s="12" t="s">
        <v>37</v>
      </c>
      <c r="AX476" s="12" t="s">
        <v>73</v>
      </c>
      <c r="AY476" s="218" t="s">
        <v>162</v>
      </c>
    </row>
    <row r="477" spans="2:51" s="11" customFormat="1" ht="13.5">
      <c r="B477" s="196"/>
      <c r="C477" s="197"/>
      <c r="D477" s="198" t="s">
        <v>169</v>
      </c>
      <c r="E477" s="199" t="s">
        <v>20</v>
      </c>
      <c r="F477" s="200" t="s">
        <v>524</v>
      </c>
      <c r="G477" s="197"/>
      <c r="H477" s="201" t="s">
        <v>20</v>
      </c>
      <c r="I477" s="202"/>
      <c r="J477" s="197"/>
      <c r="K477" s="197"/>
      <c r="L477" s="203"/>
      <c r="M477" s="204"/>
      <c r="N477" s="205"/>
      <c r="O477" s="205"/>
      <c r="P477" s="205"/>
      <c r="Q477" s="205"/>
      <c r="R477" s="205"/>
      <c r="S477" s="205"/>
      <c r="T477" s="206"/>
      <c r="AT477" s="207" t="s">
        <v>169</v>
      </c>
      <c r="AU477" s="207" t="s">
        <v>81</v>
      </c>
      <c r="AV477" s="11" t="s">
        <v>22</v>
      </c>
      <c r="AW477" s="11" t="s">
        <v>37</v>
      </c>
      <c r="AX477" s="11" t="s">
        <v>73</v>
      </c>
      <c r="AY477" s="207" t="s">
        <v>162</v>
      </c>
    </row>
    <row r="478" spans="2:51" s="12" customFormat="1" ht="13.5">
      <c r="B478" s="208"/>
      <c r="C478" s="209"/>
      <c r="D478" s="198" t="s">
        <v>169</v>
      </c>
      <c r="E478" s="210" t="s">
        <v>20</v>
      </c>
      <c r="F478" s="211" t="s">
        <v>525</v>
      </c>
      <c r="G478" s="209"/>
      <c r="H478" s="212">
        <v>5.166</v>
      </c>
      <c r="I478" s="213"/>
      <c r="J478" s="209"/>
      <c r="K478" s="209"/>
      <c r="L478" s="214"/>
      <c r="M478" s="215"/>
      <c r="N478" s="216"/>
      <c r="O478" s="216"/>
      <c r="P478" s="216"/>
      <c r="Q478" s="216"/>
      <c r="R478" s="216"/>
      <c r="S478" s="216"/>
      <c r="T478" s="217"/>
      <c r="AT478" s="218" t="s">
        <v>169</v>
      </c>
      <c r="AU478" s="218" t="s">
        <v>81</v>
      </c>
      <c r="AV478" s="12" t="s">
        <v>81</v>
      </c>
      <c r="AW478" s="12" t="s">
        <v>37</v>
      </c>
      <c r="AX478" s="12" t="s">
        <v>73</v>
      </c>
      <c r="AY478" s="218" t="s">
        <v>162</v>
      </c>
    </row>
    <row r="479" spans="2:51" s="11" customFormat="1" ht="13.5">
      <c r="B479" s="196"/>
      <c r="C479" s="197"/>
      <c r="D479" s="198" t="s">
        <v>169</v>
      </c>
      <c r="E479" s="199" t="s">
        <v>20</v>
      </c>
      <c r="F479" s="200" t="s">
        <v>526</v>
      </c>
      <c r="G479" s="197"/>
      <c r="H479" s="201" t="s">
        <v>20</v>
      </c>
      <c r="I479" s="202"/>
      <c r="J479" s="197"/>
      <c r="K479" s="197"/>
      <c r="L479" s="203"/>
      <c r="M479" s="204"/>
      <c r="N479" s="205"/>
      <c r="O479" s="205"/>
      <c r="P479" s="205"/>
      <c r="Q479" s="205"/>
      <c r="R479" s="205"/>
      <c r="S479" s="205"/>
      <c r="T479" s="206"/>
      <c r="AT479" s="207" t="s">
        <v>169</v>
      </c>
      <c r="AU479" s="207" t="s">
        <v>81</v>
      </c>
      <c r="AV479" s="11" t="s">
        <v>22</v>
      </c>
      <c r="AW479" s="11" t="s">
        <v>37</v>
      </c>
      <c r="AX479" s="11" t="s">
        <v>73</v>
      </c>
      <c r="AY479" s="207" t="s">
        <v>162</v>
      </c>
    </row>
    <row r="480" spans="2:51" s="12" customFormat="1" ht="13.5">
      <c r="B480" s="208"/>
      <c r="C480" s="209"/>
      <c r="D480" s="198" t="s">
        <v>169</v>
      </c>
      <c r="E480" s="210" t="s">
        <v>20</v>
      </c>
      <c r="F480" s="211" t="s">
        <v>527</v>
      </c>
      <c r="G480" s="209"/>
      <c r="H480" s="212">
        <v>6.776</v>
      </c>
      <c r="I480" s="213"/>
      <c r="J480" s="209"/>
      <c r="K480" s="209"/>
      <c r="L480" s="214"/>
      <c r="M480" s="215"/>
      <c r="N480" s="216"/>
      <c r="O480" s="216"/>
      <c r="P480" s="216"/>
      <c r="Q480" s="216"/>
      <c r="R480" s="216"/>
      <c r="S480" s="216"/>
      <c r="T480" s="217"/>
      <c r="AT480" s="218" t="s">
        <v>169</v>
      </c>
      <c r="AU480" s="218" t="s">
        <v>81</v>
      </c>
      <c r="AV480" s="12" t="s">
        <v>81</v>
      </c>
      <c r="AW480" s="12" t="s">
        <v>37</v>
      </c>
      <c r="AX480" s="12" t="s">
        <v>73</v>
      </c>
      <c r="AY480" s="218" t="s">
        <v>162</v>
      </c>
    </row>
    <row r="481" spans="2:51" s="11" customFormat="1" ht="13.5">
      <c r="B481" s="196"/>
      <c r="C481" s="197"/>
      <c r="D481" s="198" t="s">
        <v>169</v>
      </c>
      <c r="E481" s="199" t="s">
        <v>20</v>
      </c>
      <c r="F481" s="200" t="s">
        <v>528</v>
      </c>
      <c r="G481" s="197"/>
      <c r="H481" s="201" t="s">
        <v>20</v>
      </c>
      <c r="I481" s="202"/>
      <c r="J481" s="197"/>
      <c r="K481" s="197"/>
      <c r="L481" s="203"/>
      <c r="M481" s="204"/>
      <c r="N481" s="205"/>
      <c r="O481" s="205"/>
      <c r="P481" s="205"/>
      <c r="Q481" s="205"/>
      <c r="R481" s="205"/>
      <c r="S481" s="205"/>
      <c r="T481" s="206"/>
      <c r="AT481" s="207" t="s">
        <v>169</v>
      </c>
      <c r="AU481" s="207" t="s">
        <v>81</v>
      </c>
      <c r="AV481" s="11" t="s">
        <v>22</v>
      </c>
      <c r="AW481" s="11" t="s">
        <v>37</v>
      </c>
      <c r="AX481" s="11" t="s">
        <v>73</v>
      </c>
      <c r="AY481" s="207" t="s">
        <v>162</v>
      </c>
    </row>
    <row r="482" spans="2:51" s="12" customFormat="1" ht="13.5">
      <c r="B482" s="208"/>
      <c r="C482" s="209"/>
      <c r="D482" s="198" t="s">
        <v>169</v>
      </c>
      <c r="E482" s="210" t="s">
        <v>20</v>
      </c>
      <c r="F482" s="211" t="s">
        <v>529</v>
      </c>
      <c r="G482" s="209"/>
      <c r="H482" s="212">
        <v>6.868</v>
      </c>
      <c r="I482" s="213"/>
      <c r="J482" s="209"/>
      <c r="K482" s="209"/>
      <c r="L482" s="214"/>
      <c r="M482" s="215"/>
      <c r="N482" s="216"/>
      <c r="O482" s="216"/>
      <c r="P482" s="216"/>
      <c r="Q482" s="216"/>
      <c r="R482" s="216"/>
      <c r="S482" s="216"/>
      <c r="T482" s="217"/>
      <c r="AT482" s="218" t="s">
        <v>169</v>
      </c>
      <c r="AU482" s="218" t="s">
        <v>81</v>
      </c>
      <c r="AV482" s="12" t="s">
        <v>81</v>
      </c>
      <c r="AW482" s="12" t="s">
        <v>37</v>
      </c>
      <c r="AX482" s="12" t="s">
        <v>73</v>
      </c>
      <c r="AY482" s="218" t="s">
        <v>162</v>
      </c>
    </row>
    <row r="483" spans="2:51" s="11" customFormat="1" ht="13.5">
      <c r="B483" s="196"/>
      <c r="C483" s="197"/>
      <c r="D483" s="198" t="s">
        <v>169</v>
      </c>
      <c r="E483" s="199" t="s">
        <v>20</v>
      </c>
      <c r="F483" s="200" t="s">
        <v>530</v>
      </c>
      <c r="G483" s="197"/>
      <c r="H483" s="201" t="s">
        <v>20</v>
      </c>
      <c r="I483" s="202"/>
      <c r="J483" s="197"/>
      <c r="K483" s="197"/>
      <c r="L483" s="203"/>
      <c r="M483" s="204"/>
      <c r="N483" s="205"/>
      <c r="O483" s="205"/>
      <c r="P483" s="205"/>
      <c r="Q483" s="205"/>
      <c r="R483" s="205"/>
      <c r="S483" s="205"/>
      <c r="T483" s="206"/>
      <c r="AT483" s="207" t="s">
        <v>169</v>
      </c>
      <c r="AU483" s="207" t="s">
        <v>81</v>
      </c>
      <c r="AV483" s="11" t="s">
        <v>22</v>
      </c>
      <c r="AW483" s="11" t="s">
        <v>37</v>
      </c>
      <c r="AX483" s="11" t="s">
        <v>73</v>
      </c>
      <c r="AY483" s="207" t="s">
        <v>162</v>
      </c>
    </row>
    <row r="484" spans="2:51" s="12" customFormat="1" ht="13.5">
      <c r="B484" s="208"/>
      <c r="C484" s="209"/>
      <c r="D484" s="198" t="s">
        <v>169</v>
      </c>
      <c r="E484" s="210" t="s">
        <v>20</v>
      </c>
      <c r="F484" s="211" t="s">
        <v>531</v>
      </c>
      <c r="G484" s="209"/>
      <c r="H484" s="212">
        <v>6.799</v>
      </c>
      <c r="I484" s="213"/>
      <c r="J484" s="209"/>
      <c r="K484" s="209"/>
      <c r="L484" s="214"/>
      <c r="M484" s="215"/>
      <c r="N484" s="216"/>
      <c r="O484" s="216"/>
      <c r="P484" s="216"/>
      <c r="Q484" s="216"/>
      <c r="R484" s="216"/>
      <c r="S484" s="216"/>
      <c r="T484" s="217"/>
      <c r="AT484" s="218" t="s">
        <v>169</v>
      </c>
      <c r="AU484" s="218" t="s">
        <v>81</v>
      </c>
      <c r="AV484" s="12" t="s">
        <v>81</v>
      </c>
      <c r="AW484" s="12" t="s">
        <v>37</v>
      </c>
      <c r="AX484" s="12" t="s">
        <v>73</v>
      </c>
      <c r="AY484" s="218" t="s">
        <v>162</v>
      </c>
    </row>
    <row r="485" spans="2:51" s="11" customFormat="1" ht="13.5">
      <c r="B485" s="196"/>
      <c r="C485" s="197"/>
      <c r="D485" s="198" t="s">
        <v>169</v>
      </c>
      <c r="E485" s="199" t="s">
        <v>20</v>
      </c>
      <c r="F485" s="200" t="s">
        <v>532</v>
      </c>
      <c r="G485" s="197"/>
      <c r="H485" s="201" t="s">
        <v>20</v>
      </c>
      <c r="I485" s="202"/>
      <c r="J485" s="197"/>
      <c r="K485" s="197"/>
      <c r="L485" s="203"/>
      <c r="M485" s="204"/>
      <c r="N485" s="205"/>
      <c r="O485" s="205"/>
      <c r="P485" s="205"/>
      <c r="Q485" s="205"/>
      <c r="R485" s="205"/>
      <c r="S485" s="205"/>
      <c r="T485" s="206"/>
      <c r="AT485" s="207" t="s">
        <v>169</v>
      </c>
      <c r="AU485" s="207" t="s">
        <v>81</v>
      </c>
      <c r="AV485" s="11" t="s">
        <v>22</v>
      </c>
      <c r="AW485" s="11" t="s">
        <v>37</v>
      </c>
      <c r="AX485" s="11" t="s">
        <v>73</v>
      </c>
      <c r="AY485" s="207" t="s">
        <v>162</v>
      </c>
    </row>
    <row r="486" spans="2:51" s="12" customFormat="1" ht="13.5">
      <c r="B486" s="208"/>
      <c r="C486" s="209"/>
      <c r="D486" s="198" t="s">
        <v>169</v>
      </c>
      <c r="E486" s="210" t="s">
        <v>20</v>
      </c>
      <c r="F486" s="211" t="s">
        <v>533</v>
      </c>
      <c r="G486" s="209"/>
      <c r="H486" s="212">
        <v>4.729</v>
      </c>
      <c r="I486" s="213"/>
      <c r="J486" s="209"/>
      <c r="K486" s="209"/>
      <c r="L486" s="214"/>
      <c r="M486" s="215"/>
      <c r="N486" s="216"/>
      <c r="O486" s="216"/>
      <c r="P486" s="216"/>
      <c r="Q486" s="216"/>
      <c r="R486" s="216"/>
      <c r="S486" s="216"/>
      <c r="T486" s="217"/>
      <c r="AT486" s="218" t="s">
        <v>169</v>
      </c>
      <c r="AU486" s="218" t="s">
        <v>81</v>
      </c>
      <c r="AV486" s="12" t="s">
        <v>81</v>
      </c>
      <c r="AW486" s="12" t="s">
        <v>37</v>
      </c>
      <c r="AX486" s="12" t="s">
        <v>73</v>
      </c>
      <c r="AY486" s="218" t="s">
        <v>162</v>
      </c>
    </row>
    <row r="487" spans="2:51" s="11" customFormat="1" ht="13.5">
      <c r="B487" s="196"/>
      <c r="C487" s="197"/>
      <c r="D487" s="198" t="s">
        <v>169</v>
      </c>
      <c r="E487" s="199" t="s">
        <v>20</v>
      </c>
      <c r="F487" s="200" t="s">
        <v>538</v>
      </c>
      <c r="G487" s="197"/>
      <c r="H487" s="201" t="s">
        <v>20</v>
      </c>
      <c r="I487" s="202"/>
      <c r="J487" s="197"/>
      <c r="K487" s="197"/>
      <c r="L487" s="203"/>
      <c r="M487" s="204"/>
      <c r="N487" s="205"/>
      <c r="O487" s="205"/>
      <c r="P487" s="205"/>
      <c r="Q487" s="205"/>
      <c r="R487" s="205"/>
      <c r="S487" s="205"/>
      <c r="T487" s="206"/>
      <c r="AT487" s="207" t="s">
        <v>169</v>
      </c>
      <c r="AU487" s="207" t="s">
        <v>81</v>
      </c>
      <c r="AV487" s="11" t="s">
        <v>22</v>
      </c>
      <c r="AW487" s="11" t="s">
        <v>37</v>
      </c>
      <c r="AX487" s="11" t="s">
        <v>73</v>
      </c>
      <c r="AY487" s="207" t="s">
        <v>162</v>
      </c>
    </row>
    <row r="488" spans="2:51" s="12" customFormat="1" ht="13.5">
      <c r="B488" s="208"/>
      <c r="C488" s="209"/>
      <c r="D488" s="198" t="s">
        <v>169</v>
      </c>
      <c r="E488" s="210" t="s">
        <v>20</v>
      </c>
      <c r="F488" s="211" t="s">
        <v>539</v>
      </c>
      <c r="G488" s="209"/>
      <c r="H488" s="212">
        <v>14.79</v>
      </c>
      <c r="I488" s="213"/>
      <c r="J488" s="209"/>
      <c r="K488" s="209"/>
      <c r="L488" s="214"/>
      <c r="M488" s="215"/>
      <c r="N488" s="216"/>
      <c r="O488" s="216"/>
      <c r="P488" s="216"/>
      <c r="Q488" s="216"/>
      <c r="R488" s="216"/>
      <c r="S488" s="216"/>
      <c r="T488" s="217"/>
      <c r="AT488" s="218" t="s">
        <v>169</v>
      </c>
      <c r="AU488" s="218" t="s">
        <v>81</v>
      </c>
      <c r="AV488" s="12" t="s">
        <v>81</v>
      </c>
      <c r="AW488" s="12" t="s">
        <v>37</v>
      </c>
      <c r="AX488" s="12" t="s">
        <v>73</v>
      </c>
      <c r="AY488" s="218" t="s">
        <v>162</v>
      </c>
    </row>
    <row r="489" spans="2:51" s="13" customFormat="1" ht="13.5">
      <c r="B489" s="219"/>
      <c r="C489" s="220"/>
      <c r="D489" s="221" t="s">
        <v>169</v>
      </c>
      <c r="E489" s="222" t="s">
        <v>20</v>
      </c>
      <c r="F489" s="223" t="s">
        <v>174</v>
      </c>
      <c r="G489" s="220"/>
      <c r="H489" s="224">
        <v>49.817</v>
      </c>
      <c r="I489" s="225"/>
      <c r="J489" s="220"/>
      <c r="K489" s="220"/>
      <c r="L489" s="226"/>
      <c r="M489" s="227"/>
      <c r="N489" s="228"/>
      <c r="O489" s="228"/>
      <c r="P489" s="228"/>
      <c r="Q489" s="228"/>
      <c r="R489" s="228"/>
      <c r="S489" s="228"/>
      <c r="T489" s="229"/>
      <c r="AT489" s="230" t="s">
        <v>169</v>
      </c>
      <c r="AU489" s="230" t="s">
        <v>81</v>
      </c>
      <c r="AV489" s="13" t="s">
        <v>168</v>
      </c>
      <c r="AW489" s="13" t="s">
        <v>37</v>
      </c>
      <c r="AX489" s="13" t="s">
        <v>22</v>
      </c>
      <c r="AY489" s="230" t="s">
        <v>162</v>
      </c>
    </row>
    <row r="490" spans="2:65" s="1" customFormat="1" ht="31.5" customHeight="1">
      <c r="B490" s="36"/>
      <c r="C490" s="184" t="s">
        <v>540</v>
      </c>
      <c r="D490" s="184" t="s">
        <v>164</v>
      </c>
      <c r="E490" s="185" t="s">
        <v>541</v>
      </c>
      <c r="F490" s="186" t="s">
        <v>542</v>
      </c>
      <c r="G490" s="187" t="s">
        <v>218</v>
      </c>
      <c r="H490" s="188">
        <v>3.06</v>
      </c>
      <c r="I490" s="189"/>
      <c r="J490" s="190">
        <f>ROUND(I490*H490,2)</f>
        <v>0</v>
      </c>
      <c r="K490" s="186" t="s">
        <v>20</v>
      </c>
      <c r="L490" s="56"/>
      <c r="M490" s="191" t="s">
        <v>20</v>
      </c>
      <c r="N490" s="192" t="s">
        <v>44</v>
      </c>
      <c r="O490" s="37"/>
      <c r="P490" s="193">
        <f>O490*H490</f>
        <v>0</v>
      </c>
      <c r="Q490" s="193">
        <v>0</v>
      </c>
      <c r="R490" s="193">
        <f>Q490*H490</f>
        <v>0</v>
      </c>
      <c r="S490" s="193">
        <v>0</v>
      </c>
      <c r="T490" s="194">
        <f>S490*H490</f>
        <v>0</v>
      </c>
      <c r="AR490" s="19" t="s">
        <v>168</v>
      </c>
      <c r="AT490" s="19" t="s">
        <v>164</v>
      </c>
      <c r="AU490" s="19" t="s">
        <v>81</v>
      </c>
      <c r="AY490" s="19" t="s">
        <v>162</v>
      </c>
      <c r="BE490" s="195">
        <f>IF(N490="základní",J490,0)</f>
        <v>0</v>
      </c>
      <c r="BF490" s="195">
        <f>IF(N490="snížená",J490,0)</f>
        <v>0</v>
      </c>
      <c r="BG490" s="195">
        <f>IF(N490="zákl. přenesená",J490,0)</f>
        <v>0</v>
      </c>
      <c r="BH490" s="195">
        <f>IF(N490="sníž. přenesená",J490,0)</f>
        <v>0</v>
      </c>
      <c r="BI490" s="195">
        <f>IF(N490="nulová",J490,0)</f>
        <v>0</v>
      </c>
      <c r="BJ490" s="19" t="s">
        <v>22</v>
      </c>
      <c r="BK490" s="195">
        <f>ROUND(I490*H490,2)</f>
        <v>0</v>
      </c>
      <c r="BL490" s="19" t="s">
        <v>168</v>
      </c>
      <c r="BM490" s="19" t="s">
        <v>540</v>
      </c>
    </row>
    <row r="491" spans="2:51" s="11" customFormat="1" ht="13.5">
      <c r="B491" s="196"/>
      <c r="C491" s="197"/>
      <c r="D491" s="198" t="s">
        <v>169</v>
      </c>
      <c r="E491" s="199" t="s">
        <v>20</v>
      </c>
      <c r="F491" s="200" t="s">
        <v>495</v>
      </c>
      <c r="G491" s="197"/>
      <c r="H491" s="201" t="s">
        <v>20</v>
      </c>
      <c r="I491" s="202"/>
      <c r="J491" s="197"/>
      <c r="K491" s="197"/>
      <c r="L491" s="203"/>
      <c r="M491" s="204"/>
      <c r="N491" s="205"/>
      <c r="O491" s="205"/>
      <c r="P491" s="205"/>
      <c r="Q491" s="205"/>
      <c r="R491" s="205"/>
      <c r="S491" s="205"/>
      <c r="T491" s="206"/>
      <c r="AT491" s="207" t="s">
        <v>169</v>
      </c>
      <c r="AU491" s="207" t="s">
        <v>81</v>
      </c>
      <c r="AV491" s="11" t="s">
        <v>22</v>
      </c>
      <c r="AW491" s="11" t="s">
        <v>37</v>
      </c>
      <c r="AX491" s="11" t="s">
        <v>73</v>
      </c>
      <c r="AY491" s="207" t="s">
        <v>162</v>
      </c>
    </row>
    <row r="492" spans="2:51" s="12" customFormat="1" ht="13.5">
      <c r="B492" s="208"/>
      <c r="C492" s="209"/>
      <c r="D492" s="198" t="s">
        <v>169</v>
      </c>
      <c r="E492" s="210" t="s">
        <v>20</v>
      </c>
      <c r="F492" s="211" t="s">
        <v>543</v>
      </c>
      <c r="G492" s="209"/>
      <c r="H492" s="212">
        <v>3.06</v>
      </c>
      <c r="I492" s="213"/>
      <c r="J492" s="209"/>
      <c r="K492" s="209"/>
      <c r="L492" s="214"/>
      <c r="M492" s="215"/>
      <c r="N492" s="216"/>
      <c r="O492" s="216"/>
      <c r="P492" s="216"/>
      <c r="Q492" s="216"/>
      <c r="R492" s="216"/>
      <c r="S492" s="216"/>
      <c r="T492" s="217"/>
      <c r="AT492" s="218" t="s">
        <v>169</v>
      </c>
      <c r="AU492" s="218" t="s">
        <v>81</v>
      </c>
      <c r="AV492" s="12" t="s">
        <v>81</v>
      </c>
      <c r="AW492" s="12" t="s">
        <v>37</v>
      </c>
      <c r="AX492" s="12" t="s">
        <v>73</v>
      </c>
      <c r="AY492" s="218" t="s">
        <v>162</v>
      </c>
    </row>
    <row r="493" spans="2:51" s="13" customFormat="1" ht="13.5">
      <c r="B493" s="219"/>
      <c r="C493" s="220"/>
      <c r="D493" s="221" t="s">
        <v>169</v>
      </c>
      <c r="E493" s="222" t="s">
        <v>20</v>
      </c>
      <c r="F493" s="223" t="s">
        <v>174</v>
      </c>
      <c r="G493" s="220"/>
      <c r="H493" s="224">
        <v>3.06</v>
      </c>
      <c r="I493" s="225"/>
      <c r="J493" s="220"/>
      <c r="K493" s="220"/>
      <c r="L493" s="226"/>
      <c r="M493" s="227"/>
      <c r="N493" s="228"/>
      <c r="O493" s="228"/>
      <c r="P493" s="228"/>
      <c r="Q493" s="228"/>
      <c r="R493" s="228"/>
      <c r="S493" s="228"/>
      <c r="T493" s="229"/>
      <c r="AT493" s="230" t="s">
        <v>169</v>
      </c>
      <c r="AU493" s="230" t="s">
        <v>81</v>
      </c>
      <c r="AV493" s="13" t="s">
        <v>168</v>
      </c>
      <c r="AW493" s="13" t="s">
        <v>37</v>
      </c>
      <c r="AX493" s="13" t="s">
        <v>22</v>
      </c>
      <c r="AY493" s="230" t="s">
        <v>162</v>
      </c>
    </row>
    <row r="494" spans="2:65" s="1" customFormat="1" ht="22.5" customHeight="1">
      <c r="B494" s="36"/>
      <c r="C494" s="184" t="s">
        <v>544</v>
      </c>
      <c r="D494" s="184" t="s">
        <v>164</v>
      </c>
      <c r="E494" s="185" t="s">
        <v>545</v>
      </c>
      <c r="F494" s="186" t="s">
        <v>546</v>
      </c>
      <c r="G494" s="187" t="s">
        <v>218</v>
      </c>
      <c r="H494" s="188">
        <v>5.707</v>
      </c>
      <c r="I494" s="189"/>
      <c r="J494" s="190">
        <f>ROUND(I494*H494,2)</f>
        <v>0</v>
      </c>
      <c r="K494" s="186" t="s">
        <v>20</v>
      </c>
      <c r="L494" s="56"/>
      <c r="M494" s="191" t="s">
        <v>20</v>
      </c>
      <c r="N494" s="192" t="s">
        <v>44</v>
      </c>
      <c r="O494" s="37"/>
      <c r="P494" s="193">
        <f>O494*H494</f>
        <v>0</v>
      </c>
      <c r="Q494" s="193">
        <v>0</v>
      </c>
      <c r="R494" s="193">
        <f>Q494*H494</f>
        <v>0</v>
      </c>
      <c r="S494" s="193">
        <v>0</v>
      </c>
      <c r="T494" s="194">
        <f>S494*H494</f>
        <v>0</v>
      </c>
      <c r="AR494" s="19" t="s">
        <v>168</v>
      </c>
      <c r="AT494" s="19" t="s">
        <v>164</v>
      </c>
      <c r="AU494" s="19" t="s">
        <v>81</v>
      </c>
      <c r="AY494" s="19" t="s">
        <v>162</v>
      </c>
      <c r="BE494" s="195">
        <f>IF(N494="základní",J494,0)</f>
        <v>0</v>
      </c>
      <c r="BF494" s="195">
        <f>IF(N494="snížená",J494,0)</f>
        <v>0</v>
      </c>
      <c r="BG494" s="195">
        <f>IF(N494="zákl. přenesená",J494,0)</f>
        <v>0</v>
      </c>
      <c r="BH494" s="195">
        <f>IF(N494="sníž. přenesená",J494,0)</f>
        <v>0</v>
      </c>
      <c r="BI494" s="195">
        <f>IF(N494="nulová",J494,0)</f>
        <v>0</v>
      </c>
      <c r="BJ494" s="19" t="s">
        <v>22</v>
      </c>
      <c r="BK494" s="195">
        <f>ROUND(I494*H494,2)</f>
        <v>0</v>
      </c>
      <c r="BL494" s="19" t="s">
        <v>168</v>
      </c>
      <c r="BM494" s="19" t="s">
        <v>544</v>
      </c>
    </row>
    <row r="495" spans="2:51" s="11" customFormat="1" ht="13.5">
      <c r="B495" s="196"/>
      <c r="C495" s="197"/>
      <c r="D495" s="198" t="s">
        <v>169</v>
      </c>
      <c r="E495" s="199" t="s">
        <v>20</v>
      </c>
      <c r="F495" s="200" t="s">
        <v>547</v>
      </c>
      <c r="G495" s="197"/>
      <c r="H495" s="201" t="s">
        <v>20</v>
      </c>
      <c r="I495" s="202"/>
      <c r="J495" s="197"/>
      <c r="K495" s="197"/>
      <c r="L495" s="203"/>
      <c r="M495" s="204"/>
      <c r="N495" s="205"/>
      <c r="O495" s="205"/>
      <c r="P495" s="205"/>
      <c r="Q495" s="205"/>
      <c r="R495" s="205"/>
      <c r="S495" s="205"/>
      <c r="T495" s="206"/>
      <c r="AT495" s="207" t="s">
        <v>169</v>
      </c>
      <c r="AU495" s="207" t="s">
        <v>81</v>
      </c>
      <c r="AV495" s="11" t="s">
        <v>22</v>
      </c>
      <c r="AW495" s="11" t="s">
        <v>37</v>
      </c>
      <c r="AX495" s="11" t="s">
        <v>73</v>
      </c>
      <c r="AY495" s="207" t="s">
        <v>162</v>
      </c>
    </row>
    <row r="496" spans="2:51" s="11" customFormat="1" ht="13.5">
      <c r="B496" s="196"/>
      <c r="C496" s="197"/>
      <c r="D496" s="198" t="s">
        <v>169</v>
      </c>
      <c r="E496" s="199" t="s">
        <v>20</v>
      </c>
      <c r="F496" s="200" t="s">
        <v>522</v>
      </c>
      <c r="G496" s="197"/>
      <c r="H496" s="201" t="s">
        <v>20</v>
      </c>
      <c r="I496" s="202"/>
      <c r="J496" s="197"/>
      <c r="K496" s="197"/>
      <c r="L496" s="203"/>
      <c r="M496" s="204"/>
      <c r="N496" s="205"/>
      <c r="O496" s="205"/>
      <c r="P496" s="205"/>
      <c r="Q496" s="205"/>
      <c r="R496" s="205"/>
      <c r="S496" s="205"/>
      <c r="T496" s="206"/>
      <c r="AT496" s="207" t="s">
        <v>169</v>
      </c>
      <c r="AU496" s="207" t="s">
        <v>81</v>
      </c>
      <c r="AV496" s="11" t="s">
        <v>22</v>
      </c>
      <c r="AW496" s="11" t="s">
        <v>37</v>
      </c>
      <c r="AX496" s="11" t="s">
        <v>73</v>
      </c>
      <c r="AY496" s="207" t="s">
        <v>162</v>
      </c>
    </row>
    <row r="497" spans="2:51" s="12" customFormat="1" ht="13.5">
      <c r="B497" s="208"/>
      <c r="C497" s="209"/>
      <c r="D497" s="198" t="s">
        <v>169</v>
      </c>
      <c r="E497" s="210" t="s">
        <v>20</v>
      </c>
      <c r="F497" s="211" t="s">
        <v>548</v>
      </c>
      <c r="G497" s="209"/>
      <c r="H497" s="212">
        <v>2.257</v>
      </c>
      <c r="I497" s="213"/>
      <c r="J497" s="209"/>
      <c r="K497" s="209"/>
      <c r="L497" s="214"/>
      <c r="M497" s="215"/>
      <c r="N497" s="216"/>
      <c r="O497" s="216"/>
      <c r="P497" s="216"/>
      <c r="Q497" s="216"/>
      <c r="R497" s="216"/>
      <c r="S497" s="216"/>
      <c r="T497" s="217"/>
      <c r="AT497" s="218" t="s">
        <v>169</v>
      </c>
      <c r="AU497" s="218" t="s">
        <v>81</v>
      </c>
      <c r="AV497" s="12" t="s">
        <v>81</v>
      </c>
      <c r="AW497" s="12" t="s">
        <v>37</v>
      </c>
      <c r="AX497" s="12" t="s">
        <v>73</v>
      </c>
      <c r="AY497" s="218" t="s">
        <v>162</v>
      </c>
    </row>
    <row r="498" spans="2:51" s="11" customFormat="1" ht="13.5">
      <c r="B498" s="196"/>
      <c r="C498" s="197"/>
      <c r="D498" s="198" t="s">
        <v>169</v>
      </c>
      <c r="E498" s="199" t="s">
        <v>20</v>
      </c>
      <c r="F498" s="200" t="s">
        <v>526</v>
      </c>
      <c r="G498" s="197"/>
      <c r="H498" s="201" t="s">
        <v>20</v>
      </c>
      <c r="I498" s="202"/>
      <c r="J498" s="197"/>
      <c r="K498" s="197"/>
      <c r="L498" s="203"/>
      <c r="M498" s="204"/>
      <c r="N498" s="205"/>
      <c r="O498" s="205"/>
      <c r="P498" s="205"/>
      <c r="Q498" s="205"/>
      <c r="R498" s="205"/>
      <c r="S498" s="205"/>
      <c r="T498" s="206"/>
      <c r="AT498" s="207" t="s">
        <v>169</v>
      </c>
      <c r="AU498" s="207" t="s">
        <v>81</v>
      </c>
      <c r="AV498" s="11" t="s">
        <v>22</v>
      </c>
      <c r="AW498" s="11" t="s">
        <v>37</v>
      </c>
      <c r="AX498" s="11" t="s">
        <v>73</v>
      </c>
      <c r="AY498" s="207" t="s">
        <v>162</v>
      </c>
    </row>
    <row r="499" spans="2:51" s="12" customFormat="1" ht="13.5">
      <c r="B499" s="208"/>
      <c r="C499" s="209"/>
      <c r="D499" s="198" t="s">
        <v>169</v>
      </c>
      <c r="E499" s="210" t="s">
        <v>20</v>
      </c>
      <c r="F499" s="211" t="s">
        <v>549</v>
      </c>
      <c r="G499" s="209"/>
      <c r="H499" s="212">
        <v>0.575</v>
      </c>
      <c r="I499" s="213"/>
      <c r="J499" s="209"/>
      <c r="K499" s="209"/>
      <c r="L499" s="214"/>
      <c r="M499" s="215"/>
      <c r="N499" s="216"/>
      <c r="O499" s="216"/>
      <c r="P499" s="216"/>
      <c r="Q499" s="216"/>
      <c r="R499" s="216"/>
      <c r="S499" s="216"/>
      <c r="T499" s="217"/>
      <c r="AT499" s="218" t="s">
        <v>169</v>
      </c>
      <c r="AU499" s="218" t="s">
        <v>81</v>
      </c>
      <c r="AV499" s="12" t="s">
        <v>81</v>
      </c>
      <c r="AW499" s="12" t="s">
        <v>37</v>
      </c>
      <c r="AX499" s="12" t="s">
        <v>73</v>
      </c>
      <c r="AY499" s="218" t="s">
        <v>162</v>
      </c>
    </row>
    <row r="500" spans="2:51" s="11" customFormat="1" ht="13.5">
      <c r="B500" s="196"/>
      <c r="C500" s="197"/>
      <c r="D500" s="198" t="s">
        <v>169</v>
      </c>
      <c r="E500" s="199" t="s">
        <v>20</v>
      </c>
      <c r="F500" s="200" t="s">
        <v>528</v>
      </c>
      <c r="G500" s="197"/>
      <c r="H500" s="201" t="s">
        <v>20</v>
      </c>
      <c r="I500" s="202"/>
      <c r="J500" s="197"/>
      <c r="K500" s="197"/>
      <c r="L500" s="203"/>
      <c r="M500" s="204"/>
      <c r="N500" s="205"/>
      <c r="O500" s="205"/>
      <c r="P500" s="205"/>
      <c r="Q500" s="205"/>
      <c r="R500" s="205"/>
      <c r="S500" s="205"/>
      <c r="T500" s="206"/>
      <c r="AT500" s="207" t="s">
        <v>169</v>
      </c>
      <c r="AU500" s="207" t="s">
        <v>81</v>
      </c>
      <c r="AV500" s="11" t="s">
        <v>22</v>
      </c>
      <c r="AW500" s="11" t="s">
        <v>37</v>
      </c>
      <c r="AX500" s="11" t="s">
        <v>73</v>
      </c>
      <c r="AY500" s="207" t="s">
        <v>162</v>
      </c>
    </row>
    <row r="501" spans="2:51" s="12" customFormat="1" ht="13.5">
      <c r="B501" s="208"/>
      <c r="C501" s="209"/>
      <c r="D501" s="198" t="s">
        <v>169</v>
      </c>
      <c r="E501" s="210" t="s">
        <v>20</v>
      </c>
      <c r="F501" s="211" t="s">
        <v>549</v>
      </c>
      <c r="G501" s="209"/>
      <c r="H501" s="212">
        <v>0.575</v>
      </c>
      <c r="I501" s="213"/>
      <c r="J501" s="209"/>
      <c r="K501" s="209"/>
      <c r="L501" s="214"/>
      <c r="M501" s="215"/>
      <c r="N501" s="216"/>
      <c r="O501" s="216"/>
      <c r="P501" s="216"/>
      <c r="Q501" s="216"/>
      <c r="R501" s="216"/>
      <c r="S501" s="216"/>
      <c r="T501" s="217"/>
      <c r="AT501" s="218" t="s">
        <v>169</v>
      </c>
      <c r="AU501" s="218" t="s">
        <v>81</v>
      </c>
      <c r="AV501" s="12" t="s">
        <v>81</v>
      </c>
      <c r="AW501" s="12" t="s">
        <v>37</v>
      </c>
      <c r="AX501" s="12" t="s">
        <v>73</v>
      </c>
      <c r="AY501" s="218" t="s">
        <v>162</v>
      </c>
    </row>
    <row r="502" spans="2:51" s="11" customFormat="1" ht="13.5">
      <c r="B502" s="196"/>
      <c r="C502" s="197"/>
      <c r="D502" s="198" t="s">
        <v>169</v>
      </c>
      <c r="E502" s="199" t="s">
        <v>20</v>
      </c>
      <c r="F502" s="200" t="s">
        <v>530</v>
      </c>
      <c r="G502" s="197"/>
      <c r="H502" s="201" t="s">
        <v>20</v>
      </c>
      <c r="I502" s="202"/>
      <c r="J502" s="197"/>
      <c r="K502" s="197"/>
      <c r="L502" s="203"/>
      <c r="M502" s="204"/>
      <c r="N502" s="205"/>
      <c r="O502" s="205"/>
      <c r="P502" s="205"/>
      <c r="Q502" s="205"/>
      <c r="R502" s="205"/>
      <c r="S502" s="205"/>
      <c r="T502" s="206"/>
      <c r="AT502" s="207" t="s">
        <v>169</v>
      </c>
      <c r="AU502" s="207" t="s">
        <v>81</v>
      </c>
      <c r="AV502" s="11" t="s">
        <v>22</v>
      </c>
      <c r="AW502" s="11" t="s">
        <v>37</v>
      </c>
      <c r="AX502" s="11" t="s">
        <v>73</v>
      </c>
      <c r="AY502" s="207" t="s">
        <v>162</v>
      </c>
    </row>
    <row r="503" spans="2:51" s="12" customFormat="1" ht="13.5">
      <c r="B503" s="208"/>
      <c r="C503" s="209"/>
      <c r="D503" s="198" t="s">
        <v>169</v>
      </c>
      <c r="E503" s="210" t="s">
        <v>20</v>
      </c>
      <c r="F503" s="211" t="s">
        <v>550</v>
      </c>
      <c r="G503" s="209"/>
      <c r="H503" s="212">
        <v>1.725</v>
      </c>
      <c r="I503" s="213"/>
      <c r="J503" s="209"/>
      <c r="K503" s="209"/>
      <c r="L503" s="214"/>
      <c r="M503" s="215"/>
      <c r="N503" s="216"/>
      <c r="O503" s="216"/>
      <c r="P503" s="216"/>
      <c r="Q503" s="216"/>
      <c r="R503" s="216"/>
      <c r="S503" s="216"/>
      <c r="T503" s="217"/>
      <c r="AT503" s="218" t="s">
        <v>169</v>
      </c>
      <c r="AU503" s="218" t="s">
        <v>81</v>
      </c>
      <c r="AV503" s="12" t="s">
        <v>81</v>
      </c>
      <c r="AW503" s="12" t="s">
        <v>37</v>
      </c>
      <c r="AX503" s="12" t="s">
        <v>73</v>
      </c>
      <c r="AY503" s="218" t="s">
        <v>162</v>
      </c>
    </row>
    <row r="504" spans="2:51" s="11" customFormat="1" ht="13.5">
      <c r="B504" s="196"/>
      <c r="C504" s="197"/>
      <c r="D504" s="198" t="s">
        <v>169</v>
      </c>
      <c r="E504" s="199" t="s">
        <v>20</v>
      </c>
      <c r="F504" s="200" t="s">
        <v>532</v>
      </c>
      <c r="G504" s="197"/>
      <c r="H504" s="201" t="s">
        <v>20</v>
      </c>
      <c r="I504" s="202"/>
      <c r="J504" s="197"/>
      <c r="K504" s="197"/>
      <c r="L504" s="203"/>
      <c r="M504" s="204"/>
      <c r="N504" s="205"/>
      <c r="O504" s="205"/>
      <c r="P504" s="205"/>
      <c r="Q504" s="205"/>
      <c r="R504" s="205"/>
      <c r="S504" s="205"/>
      <c r="T504" s="206"/>
      <c r="AT504" s="207" t="s">
        <v>169</v>
      </c>
      <c r="AU504" s="207" t="s">
        <v>81</v>
      </c>
      <c r="AV504" s="11" t="s">
        <v>22</v>
      </c>
      <c r="AW504" s="11" t="s">
        <v>37</v>
      </c>
      <c r="AX504" s="11" t="s">
        <v>73</v>
      </c>
      <c r="AY504" s="207" t="s">
        <v>162</v>
      </c>
    </row>
    <row r="505" spans="2:51" s="12" customFormat="1" ht="13.5">
      <c r="B505" s="208"/>
      <c r="C505" s="209"/>
      <c r="D505" s="198" t="s">
        <v>169</v>
      </c>
      <c r="E505" s="210" t="s">
        <v>20</v>
      </c>
      <c r="F505" s="211" t="s">
        <v>549</v>
      </c>
      <c r="G505" s="209"/>
      <c r="H505" s="212">
        <v>0.575</v>
      </c>
      <c r="I505" s="213"/>
      <c r="J505" s="209"/>
      <c r="K505" s="209"/>
      <c r="L505" s="214"/>
      <c r="M505" s="215"/>
      <c r="N505" s="216"/>
      <c r="O505" s="216"/>
      <c r="P505" s="216"/>
      <c r="Q505" s="216"/>
      <c r="R505" s="216"/>
      <c r="S505" s="216"/>
      <c r="T505" s="217"/>
      <c r="AT505" s="218" t="s">
        <v>169</v>
      </c>
      <c r="AU505" s="218" t="s">
        <v>81</v>
      </c>
      <c r="AV505" s="12" t="s">
        <v>81</v>
      </c>
      <c r="AW505" s="12" t="s">
        <v>37</v>
      </c>
      <c r="AX505" s="12" t="s">
        <v>73</v>
      </c>
      <c r="AY505" s="218" t="s">
        <v>162</v>
      </c>
    </row>
    <row r="506" spans="2:51" s="13" customFormat="1" ht="13.5">
      <c r="B506" s="219"/>
      <c r="C506" s="220"/>
      <c r="D506" s="221" t="s">
        <v>169</v>
      </c>
      <c r="E506" s="222" t="s">
        <v>20</v>
      </c>
      <c r="F506" s="223" t="s">
        <v>174</v>
      </c>
      <c r="G506" s="220"/>
      <c r="H506" s="224">
        <v>5.707</v>
      </c>
      <c r="I506" s="225"/>
      <c r="J506" s="220"/>
      <c r="K506" s="220"/>
      <c r="L506" s="226"/>
      <c r="M506" s="227"/>
      <c r="N506" s="228"/>
      <c r="O506" s="228"/>
      <c r="P506" s="228"/>
      <c r="Q506" s="228"/>
      <c r="R506" s="228"/>
      <c r="S506" s="228"/>
      <c r="T506" s="229"/>
      <c r="AT506" s="230" t="s">
        <v>169</v>
      </c>
      <c r="AU506" s="230" t="s">
        <v>81</v>
      </c>
      <c r="AV506" s="13" t="s">
        <v>168</v>
      </c>
      <c r="AW506" s="13" t="s">
        <v>37</v>
      </c>
      <c r="AX506" s="13" t="s">
        <v>22</v>
      </c>
      <c r="AY506" s="230" t="s">
        <v>162</v>
      </c>
    </row>
    <row r="507" spans="2:65" s="1" customFormat="1" ht="22.5" customHeight="1">
      <c r="B507" s="36"/>
      <c r="C507" s="184" t="s">
        <v>551</v>
      </c>
      <c r="D507" s="184" t="s">
        <v>164</v>
      </c>
      <c r="E507" s="185" t="s">
        <v>552</v>
      </c>
      <c r="F507" s="186" t="s">
        <v>553</v>
      </c>
      <c r="G507" s="187" t="s">
        <v>218</v>
      </c>
      <c r="H507" s="188">
        <v>8.77</v>
      </c>
      <c r="I507" s="189"/>
      <c r="J507" s="190">
        <f>ROUND(I507*H507,2)</f>
        <v>0</v>
      </c>
      <c r="K507" s="186" t="s">
        <v>20</v>
      </c>
      <c r="L507" s="56"/>
      <c r="M507" s="191" t="s">
        <v>20</v>
      </c>
      <c r="N507" s="192" t="s">
        <v>44</v>
      </c>
      <c r="O507" s="37"/>
      <c r="P507" s="193">
        <f>O507*H507</f>
        <v>0</v>
      </c>
      <c r="Q507" s="193">
        <v>0</v>
      </c>
      <c r="R507" s="193">
        <f>Q507*H507</f>
        <v>0</v>
      </c>
      <c r="S507" s="193">
        <v>0</v>
      </c>
      <c r="T507" s="194">
        <f>S507*H507</f>
        <v>0</v>
      </c>
      <c r="AR507" s="19" t="s">
        <v>168</v>
      </c>
      <c r="AT507" s="19" t="s">
        <v>164</v>
      </c>
      <c r="AU507" s="19" t="s">
        <v>81</v>
      </c>
      <c r="AY507" s="19" t="s">
        <v>162</v>
      </c>
      <c r="BE507" s="195">
        <f>IF(N507="základní",J507,0)</f>
        <v>0</v>
      </c>
      <c r="BF507" s="195">
        <f>IF(N507="snížená",J507,0)</f>
        <v>0</v>
      </c>
      <c r="BG507" s="195">
        <f>IF(N507="zákl. přenesená",J507,0)</f>
        <v>0</v>
      </c>
      <c r="BH507" s="195">
        <f>IF(N507="sníž. přenesená",J507,0)</f>
        <v>0</v>
      </c>
      <c r="BI507" s="195">
        <f>IF(N507="nulová",J507,0)</f>
        <v>0</v>
      </c>
      <c r="BJ507" s="19" t="s">
        <v>22</v>
      </c>
      <c r="BK507" s="195">
        <f>ROUND(I507*H507,2)</f>
        <v>0</v>
      </c>
      <c r="BL507" s="19" t="s">
        <v>168</v>
      </c>
      <c r="BM507" s="19" t="s">
        <v>551</v>
      </c>
    </row>
    <row r="508" spans="2:51" s="12" customFormat="1" ht="13.5">
      <c r="B508" s="208"/>
      <c r="C508" s="209"/>
      <c r="D508" s="198" t="s">
        <v>169</v>
      </c>
      <c r="E508" s="210" t="s">
        <v>20</v>
      </c>
      <c r="F508" s="211" t="s">
        <v>554</v>
      </c>
      <c r="G508" s="209"/>
      <c r="H508" s="212">
        <v>8.77</v>
      </c>
      <c r="I508" s="213"/>
      <c r="J508" s="209"/>
      <c r="K508" s="209"/>
      <c r="L508" s="214"/>
      <c r="M508" s="215"/>
      <c r="N508" s="216"/>
      <c r="O508" s="216"/>
      <c r="P508" s="216"/>
      <c r="Q508" s="216"/>
      <c r="R508" s="216"/>
      <c r="S508" s="216"/>
      <c r="T508" s="217"/>
      <c r="AT508" s="218" t="s">
        <v>169</v>
      </c>
      <c r="AU508" s="218" t="s">
        <v>81</v>
      </c>
      <c r="AV508" s="12" t="s">
        <v>81</v>
      </c>
      <c r="AW508" s="12" t="s">
        <v>37</v>
      </c>
      <c r="AX508" s="12" t="s">
        <v>73</v>
      </c>
      <c r="AY508" s="218" t="s">
        <v>162</v>
      </c>
    </row>
    <row r="509" spans="2:51" s="13" customFormat="1" ht="13.5">
      <c r="B509" s="219"/>
      <c r="C509" s="220"/>
      <c r="D509" s="221" t="s">
        <v>169</v>
      </c>
      <c r="E509" s="222" t="s">
        <v>20</v>
      </c>
      <c r="F509" s="223" t="s">
        <v>174</v>
      </c>
      <c r="G509" s="220"/>
      <c r="H509" s="224">
        <v>8.77</v>
      </c>
      <c r="I509" s="225"/>
      <c r="J509" s="220"/>
      <c r="K509" s="220"/>
      <c r="L509" s="226"/>
      <c r="M509" s="227"/>
      <c r="N509" s="228"/>
      <c r="O509" s="228"/>
      <c r="P509" s="228"/>
      <c r="Q509" s="228"/>
      <c r="R509" s="228"/>
      <c r="S509" s="228"/>
      <c r="T509" s="229"/>
      <c r="AT509" s="230" t="s">
        <v>169</v>
      </c>
      <c r="AU509" s="230" t="s">
        <v>81</v>
      </c>
      <c r="AV509" s="13" t="s">
        <v>168</v>
      </c>
      <c r="AW509" s="13" t="s">
        <v>37</v>
      </c>
      <c r="AX509" s="13" t="s">
        <v>22</v>
      </c>
      <c r="AY509" s="230" t="s">
        <v>162</v>
      </c>
    </row>
    <row r="510" spans="2:65" s="1" customFormat="1" ht="22.5" customHeight="1">
      <c r="B510" s="36"/>
      <c r="C510" s="184" t="s">
        <v>555</v>
      </c>
      <c r="D510" s="184" t="s">
        <v>164</v>
      </c>
      <c r="E510" s="185" t="s">
        <v>556</v>
      </c>
      <c r="F510" s="186" t="s">
        <v>557</v>
      </c>
      <c r="G510" s="187" t="s">
        <v>248</v>
      </c>
      <c r="H510" s="188">
        <v>3.3</v>
      </c>
      <c r="I510" s="189"/>
      <c r="J510" s="190">
        <f>ROUND(I510*H510,2)</f>
        <v>0</v>
      </c>
      <c r="K510" s="186" t="s">
        <v>20</v>
      </c>
      <c r="L510" s="56"/>
      <c r="M510" s="191" t="s">
        <v>20</v>
      </c>
      <c r="N510" s="192" t="s">
        <v>44</v>
      </c>
      <c r="O510" s="37"/>
      <c r="P510" s="193">
        <f>O510*H510</f>
        <v>0</v>
      </c>
      <c r="Q510" s="193">
        <v>0</v>
      </c>
      <c r="R510" s="193">
        <f>Q510*H510</f>
        <v>0</v>
      </c>
      <c r="S510" s="193">
        <v>0</v>
      </c>
      <c r="T510" s="194">
        <f>S510*H510</f>
        <v>0</v>
      </c>
      <c r="AR510" s="19" t="s">
        <v>168</v>
      </c>
      <c r="AT510" s="19" t="s">
        <v>164</v>
      </c>
      <c r="AU510" s="19" t="s">
        <v>81</v>
      </c>
      <c r="AY510" s="19" t="s">
        <v>162</v>
      </c>
      <c r="BE510" s="195">
        <f>IF(N510="základní",J510,0)</f>
        <v>0</v>
      </c>
      <c r="BF510" s="195">
        <f>IF(N510="snížená",J510,0)</f>
        <v>0</v>
      </c>
      <c r="BG510" s="195">
        <f>IF(N510="zákl. přenesená",J510,0)</f>
        <v>0</v>
      </c>
      <c r="BH510" s="195">
        <f>IF(N510="sníž. přenesená",J510,0)</f>
        <v>0</v>
      </c>
      <c r="BI510" s="195">
        <f>IF(N510="nulová",J510,0)</f>
        <v>0</v>
      </c>
      <c r="BJ510" s="19" t="s">
        <v>22</v>
      </c>
      <c r="BK510" s="195">
        <f>ROUND(I510*H510,2)</f>
        <v>0</v>
      </c>
      <c r="BL510" s="19" t="s">
        <v>168</v>
      </c>
      <c r="BM510" s="19" t="s">
        <v>555</v>
      </c>
    </row>
    <row r="511" spans="2:51" s="11" customFormat="1" ht="13.5">
      <c r="B511" s="196"/>
      <c r="C511" s="197"/>
      <c r="D511" s="198" t="s">
        <v>169</v>
      </c>
      <c r="E511" s="199" t="s">
        <v>20</v>
      </c>
      <c r="F511" s="200" t="s">
        <v>293</v>
      </c>
      <c r="G511" s="197"/>
      <c r="H511" s="201" t="s">
        <v>20</v>
      </c>
      <c r="I511" s="202"/>
      <c r="J511" s="197"/>
      <c r="K511" s="197"/>
      <c r="L511" s="203"/>
      <c r="M511" s="204"/>
      <c r="N511" s="205"/>
      <c r="O511" s="205"/>
      <c r="P511" s="205"/>
      <c r="Q511" s="205"/>
      <c r="R511" s="205"/>
      <c r="S511" s="205"/>
      <c r="T511" s="206"/>
      <c r="AT511" s="207" t="s">
        <v>169</v>
      </c>
      <c r="AU511" s="207" t="s">
        <v>81</v>
      </c>
      <c r="AV511" s="11" t="s">
        <v>22</v>
      </c>
      <c r="AW511" s="11" t="s">
        <v>37</v>
      </c>
      <c r="AX511" s="11" t="s">
        <v>73</v>
      </c>
      <c r="AY511" s="207" t="s">
        <v>162</v>
      </c>
    </row>
    <row r="512" spans="2:51" s="12" customFormat="1" ht="13.5">
      <c r="B512" s="208"/>
      <c r="C512" s="209"/>
      <c r="D512" s="198" t="s">
        <v>169</v>
      </c>
      <c r="E512" s="210" t="s">
        <v>20</v>
      </c>
      <c r="F512" s="211" t="s">
        <v>558</v>
      </c>
      <c r="G512" s="209"/>
      <c r="H512" s="212">
        <v>3.3</v>
      </c>
      <c r="I512" s="213"/>
      <c r="J512" s="209"/>
      <c r="K512" s="209"/>
      <c r="L512" s="214"/>
      <c r="M512" s="215"/>
      <c r="N512" s="216"/>
      <c r="O512" s="216"/>
      <c r="P512" s="216"/>
      <c r="Q512" s="216"/>
      <c r="R512" s="216"/>
      <c r="S512" s="216"/>
      <c r="T512" s="217"/>
      <c r="AT512" s="218" t="s">
        <v>169</v>
      </c>
      <c r="AU512" s="218" t="s">
        <v>81</v>
      </c>
      <c r="AV512" s="12" t="s">
        <v>81</v>
      </c>
      <c r="AW512" s="12" t="s">
        <v>37</v>
      </c>
      <c r="AX512" s="12" t="s">
        <v>73</v>
      </c>
      <c r="AY512" s="218" t="s">
        <v>162</v>
      </c>
    </row>
    <row r="513" spans="2:51" s="13" customFormat="1" ht="13.5">
      <c r="B513" s="219"/>
      <c r="C513" s="220"/>
      <c r="D513" s="221" t="s">
        <v>169</v>
      </c>
      <c r="E513" s="222" t="s">
        <v>20</v>
      </c>
      <c r="F513" s="223" t="s">
        <v>174</v>
      </c>
      <c r="G513" s="220"/>
      <c r="H513" s="224">
        <v>3.3</v>
      </c>
      <c r="I513" s="225"/>
      <c r="J513" s="220"/>
      <c r="K513" s="220"/>
      <c r="L513" s="226"/>
      <c r="M513" s="227"/>
      <c r="N513" s="228"/>
      <c r="O513" s="228"/>
      <c r="P513" s="228"/>
      <c r="Q513" s="228"/>
      <c r="R513" s="228"/>
      <c r="S513" s="228"/>
      <c r="T513" s="229"/>
      <c r="AT513" s="230" t="s">
        <v>169</v>
      </c>
      <c r="AU513" s="230" t="s">
        <v>81</v>
      </c>
      <c r="AV513" s="13" t="s">
        <v>168</v>
      </c>
      <c r="AW513" s="13" t="s">
        <v>37</v>
      </c>
      <c r="AX513" s="13" t="s">
        <v>22</v>
      </c>
      <c r="AY513" s="230" t="s">
        <v>162</v>
      </c>
    </row>
    <row r="514" spans="2:65" s="1" customFormat="1" ht="22.5" customHeight="1">
      <c r="B514" s="36"/>
      <c r="C514" s="231" t="s">
        <v>559</v>
      </c>
      <c r="D514" s="231" t="s">
        <v>253</v>
      </c>
      <c r="E514" s="232" t="s">
        <v>560</v>
      </c>
      <c r="F514" s="233" t="s">
        <v>561</v>
      </c>
      <c r="G514" s="234" t="s">
        <v>312</v>
      </c>
      <c r="H514" s="235">
        <v>3</v>
      </c>
      <c r="I514" s="236"/>
      <c r="J514" s="237">
        <f>ROUND(I514*H514,2)</f>
        <v>0</v>
      </c>
      <c r="K514" s="233" t="s">
        <v>20</v>
      </c>
      <c r="L514" s="238"/>
      <c r="M514" s="239" t="s">
        <v>20</v>
      </c>
      <c r="N514" s="240" t="s">
        <v>44</v>
      </c>
      <c r="O514" s="37"/>
      <c r="P514" s="193">
        <f>O514*H514</f>
        <v>0</v>
      </c>
      <c r="Q514" s="193">
        <v>0</v>
      </c>
      <c r="R514" s="193">
        <f>Q514*H514</f>
        <v>0</v>
      </c>
      <c r="S514" s="193">
        <v>0</v>
      </c>
      <c r="T514" s="194">
        <f>S514*H514</f>
        <v>0</v>
      </c>
      <c r="AR514" s="19" t="s">
        <v>198</v>
      </c>
      <c r="AT514" s="19" t="s">
        <v>253</v>
      </c>
      <c r="AU514" s="19" t="s">
        <v>81</v>
      </c>
      <c r="AY514" s="19" t="s">
        <v>162</v>
      </c>
      <c r="BE514" s="195">
        <f>IF(N514="základní",J514,0)</f>
        <v>0</v>
      </c>
      <c r="BF514" s="195">
        <f>IF(N514="snížená",J514,0)</f>
        <v>0</v>
      </c>
      <c r="BG514" s="195">
        <f>IF(N514="zákl. přenesená",J514,0)</f>
        <v>0</v>
      </c>
      <c r="BH514" s="195">
        <f>IF(N514="sníž. přenesená",J514,0)</f>
        <v>0</v>
      </c>
      <c r="BI514" s="195">
        <f>IF(N514="nulová",J514,0)</f>
        <v>0</v>
      </c>
      <c r="BJ514" s="19" t="s">
        <v>22</v>
      </c>
      <c r="BK514" s="195">
        <f>ROUND(I514*H514,2)</f>
        <v>0</v>
      </c>
      <c r="BL514" s="19" t="s">
        <v>168</v>
      </c>
      <c r="BM514" s="19" t="s">
        <v>559</v>
      </c>
    </row>
    <row r="515" spans="2:51" s="11" customFormat="1" ht="13.5">
      <c r="B515" s="196"/>
      <c r="C515" s="197"/>
      <c r="D515" s="198" t="s">
        <v>169</v>
      </c>
      <c r="E515" s="199" t="s">
        <v>20</v>
      </c>
      <c r="F515" s="200" t="s">
        <v>517</v>
      </c>
      <c r="G515" s="197"/>
      <c r="H515" s="201" t="s">
        <v>20</v>
      </c>
      <c r="I515" s="202"/>
      <c r="J515" s="197"/>
      <c r="K515" s="197"/>
      <c r="L515" s="203"/>
      <c r="M515" s="204"/>
      <c r="N515" s="205"/>
      <c r="O515" s="205"/>
      <c r="P515" s="205"/>
      <c r="Q515" s="205"/>
      <c r="R515" s="205"/>
      <c r="S515" s="205"/>
      <c r="T515" s="206"/>
      <c r="AT515" s="207" t="s">
        <v>169</v>
      </c>
      <c r="AU515" s="207" t="s">
        <v>81</v>
      </c>
      <c r="AV515" s="11" t="s">
        <v>22</v>
      </c>
      <c r="AW515" s="11" t="s">
        <v>37</v>
      </c>
      <c r="AX515" s="11" t="s">
        <v>73</v>
      </c>
      <c r="AY515" s="207" t="s">
        <v>162</v>
      </c>
    </row>
    <row r="516" spans="2:51" s="12" customFormat="1" ht="13.5">
      <c r="B516" s="208"/>
      <c r="C516" s="209"/>
      <c r="D516" s="198" t="s">
        <v>169</v>
      </c>
      <c r="E516" s="210" t="s">
        <v>20</v>
      </c>
      <c r="F516" s="211" t="s">
        <v>180</v>
      </c>
      <c r="G516" s="209"/>
      <c r="H516" s="212">
        <v>3</v>
      </c>
      <c r="I516" s="213"/>
      <c r="J516" s="209"/>
      <c r="K516" s="209"/>
      <c r="L516" s="214"/>
      <c r="M516" s="215"/>
      <c r="N516" s="216"/>
      <c r="O516" s="216"/>
      <c r="P516" s="216"/>
      <c r="Q516" s="216"/>
      <c r="R516" s="216"/>
      <c r="S516" s="216"/>
      <c r="T516" s="217"/>
      <c r="AT516" s="218" t="s">
        <v>169</v>
      </c>
      <c r="AU516" s="218" t="s">
        <v>81</v>
      </c>
      <c r="AV516" s="12" t="s">
        <v>81</v>
      </c>
      <c r="AW516" s="12" t="s">
        <v>37</v>
      </c>
      <c r="AX516" s="12" t="s">
        <v>73</v>
      </c>
      <c r="AY516" s="218" t="s">
        <v>162</v>
      </c>
    </row>
    <row r="517" spans="2:51" s="13" customFormat="1" ht="13.5">
      <c r="B517" s="219"/>
      <c r="C517" s="220"/>
      <c r="D517" s="221" t="s">
        <v>169</v>
      </c>
      <c r="E517" s="222" t="s">
        <v>20</v>
      </c>
      <c r="F517" s="223" t="s">
        <v>174</v>
      </c>
      <c r="G517" s="220"/>
      <c r="H517" s="224">
        <v>3</v>
      </c>
      <c r="I517" s="225"/>
      <c r="J517" s="220"/>
      <c r="K517" s="220"/>
      <c r="L517" s="226"/>
      <c r="M517" s="227"/>
      <c r="N517" s="228"/>
      <c r="O517" s="228"/>
      <c r="P517" s="228"/>
      <c r="Q517" s="228"/>
      <c r="R517" s="228"/>
      <c r="S517" s="228"/>
      <c r="T517" s="229"/>
      <c r="AT517" s="230" t="s">
        <v>169</v>
      </c>
      <c r="AU517" s="230" t="s">
        <v>81</v>
      </c>
      <c r="AV517" s="13" t="s">
        <v>168</v>
      </c>
      <c r="AW517" s="13" t="s">
        <v>37</v>
      </c>
      <c r="AX517" s="13" t="s">
        <v>22</v>
      </c>
      <c r="AY517" s="230" t="s">
        <v>162</v>
      </c>
    </row>
    <row r="518" spans="2:65" s="1" customFormat="1" ht="22.5" customHeight="1">
      <c r="B518" s="36"/>
      <c r="C518" s="231" t="s">
        <v>562</v>
      </c>
      <c r="D518" s="231" t="s">
        <v>253</v>
      </c>
      <c r="E518" s="232" t="s">
        <v>563</v>
      </c>
      <c r="F518" s="233" t="s">
        <v>564</v>
      </c>
      <c r="G518" s="234" t="s">
        <v>312</v>
      </c>
      <c r="H518" s="235">
        <v>40</v>
      </c>
      <c r="I518" s="236"/>
      <c r="J518" s="237">
        <f>ROUND(I518*H518,2)</f>
        <v>0</v>
      </c>
      <c r="K518" s="233" t="s">
        <v>20</v>
      </c>
      <c r="L518" s="238"/>
      <c r="M518" s="239" t="s">
        <v>20</v>
      </c>
      <c r="N518" s="240" t="s">
        <v>44</v>
      </c>
      <c r="O518" s="37"/>
      <c r="P518" s="193">
        <f>O518*H518</f>
        <v>0</v>
      </c>
      <c r="Q518" s="193">
        <v>0</v>
      </c>
      <c r="R518" s="193">
        <f>Q518*H518</f>
        <v>0</v>
      </c>
      <c r="S518" s="193">
        <v>0</v>
      </c>
      <c r="T518" s="194">
        <f>S518*H518</f>
        <v>0</v>
      </c>
      <c r="AR518" s="19" t="s">
        <v>198</v>
      </c>
      <c r="AT518" s="19" t="s">
        <v>253</v>
      </c>
      <c r="AU518" s="19" t="s">
        <v>81</v>
      </c>
      <c r="AY518" s="19" t="s">
        <v>162</v>
      </c>
      <c r="BE518" s="195">
        <f>IF(N518="základní",J518,0)</f>
        <v>0</v>
      </c>
      <c r="BF518" s="195">
        <f>IF(N518="snížená",J518,0)</f>
        <v>0</v>
      </c>
      <c r="BG518" s="195">
        <f>IF(N518="zákl. přenesená",J518,0)</f>
        <v>0</v>
      </c>
      <c r="BH518" s="195">
        <f>IF(N518="sníž. přenesená",J518,0)</f>
        <v>0</v>
      </c>
      <c r="BI518" s="195">
        <f>IF(N518="nulová",J518,0)</f>
        <v>0</v>
      </c>
      <c r="BJ518" s="19" t="s">
        <v>22</v>
      </c>
      <c r="BK518" s="195">
        <f>ROUND(I518*H518,2)</f>
        <v>0</v>
      </c>
      <c r="BL518" s="19" t="s">
        <v>168</v>
      </c>
      <c r="BM518" s="19" t="s">
        <v>562</v>
      </c>
    </row>
    <row r="519" spans="2:51" s="11" customFormat="1" ht="13.5">
      <c r="B519" s="196"/>
      <c r="C519" s="197"/>
      <c r="D519" s="198" t="s">
        <v>169</v>
      </c>
      <c r="E519" s="199" t="s">
        <v>20</v>
      </c>
      <c r="F519" s="200" t="s">
        <v>516</v>
      </c>
      <c r="G519" s="197"/>
      <c r="H519" s="201" t="s">
        <v>20</v>
      </c>
      <c r="I519" s="202"/>
      <c r="J519" s="197"/>
      <c r="K519" s="197"/>
      <c r="L519" s="203"/>
      <c r="M519" s="204"/>
      <c r="N519" s="205"/>
      <c r="O519" s="205"/>
      <c r="P519" s="205"/>
      <c r="Q519" s="205"/>
      <c r="R519" s="205"/>
      <c r="S519" s="205"/>
      <c r="T519" s="206"/>
      <c r="AT519" s="207" t="s">
        <v>169</v>
      </c>
      <c r="AU519" s="207" t="s">
        <v>81</v>
      </c>
      <c r="AV519" s="11" t="s">
        <v>22</v>
      </c>
      <c r="AW519" s="11" t="s">
        <v>37</v>
      </c>
      <c r="AX519" s="11" t="s">
        <v>73</v>
      </c>
      <c r="AY519" s="207" t="s">
        <v>162</v>
      </c>
    </row>
    <row r="520" spans="2:51" s="12" customFormat="1" ht="13.5">
      <c r="B520" s="208"/>
      <c r="C520" s="209"/>
      <c r="D520" s="198" t="s">
        <v>169</v>
      </c>
      <c r="E520" s="210" t="s">
        <v>20</v>
      </c>
      <c r="F520" s="211" t="s">
        <v>414</v>
      </c>
      <c r="G520" s="209"/>
      <c r="H520" s="212">
        <v>40</v>
      </c>
      <c r="I520" s="213"/>
      <c r="J520" s="209"/>
      <c r="K520" s="209"/>
      <c r="L520" s="214"/>
      <c r="M520" s="215"/>
      <c r="N520" s="216"/>
      <c r="O520" s="216"/>
      <c r="P520" s="216"/>
      <c r="Q520" s="216"/>
      <c r="R520" s="216"/>
      <c r="S520" s="216"/>
      <c r="T520" s="217"/>
      <c r="AT520" s="218" t="s">
        <v>169</v>
      </c>
      <c r="AU520" s="218" t="s">
        <v>81</v>
      </c>
      <c r="AV520" s="12" t="s">
        <v>81</v>
      </c>
      <c r="AW520" s="12" t="s">
        <v>37</v>
      </c>
      <c r="AX520" s="12" t="s">
        <v>73</v>
      </c>
      <c r="AY520" s="218" t="s">
        <v>162</v>
      </c>
    </row>
    <row r="521" spans="2:51" s="13" customFormat="1" ht="13.5">
      <c r="B521" s="219"/>
      <c r="C521" s="220"/>
      <c r="D521" s="198" t="s">
        <v>169</v>
      </c>
      <c r="E521" s="241" t="s">
        <v>20</v>
      </c>
      <c r="F521" s="242" t="s">
        <v>174</v>
      </c>
      <c r="G521" s="220"/>
      <c r="H521" s="243">
        <v>40</v>
      </c>
      <c r="I521" s="225"/>
      <c r="J521" s="220"/>
      <c r="K521" s="220"/>
      <c r="L521" s="226"/>
      <c r="M521" s="227"/>
      <c r="N521" s="228"/>
      <c r="O521" s="228"/>
      <c r="P521" s="228"/>
      <c r="Q521" s="228"/>
      <c r="R521" s="228"/>
      <c r="S521" s="228"/>
      <c r="T521" s="229"/>
      <c r="AT521" s="230" t="s">
        <v>169</v>
      </c>
      <c r="AU521" s="230" t="s">
        <v>81</v>
      </c>
      <c r="AV521" s="13" t="s">
        <v>168</v>
      </c>
      <c r="AW521" s="13" t="s">
        <v>37</v>
      </c>
      <c r="AX521" s="13" t="s">
        <v>22</v>
      </c>
      <c r="AY521" s="230" t="s">
        <v>162</v>
      </c>
    </row>
    <row r="522" spans="2:63" s="10" customFormat="1" ht="29.85" customHeight="1">
      <c r="B522" s="167"/>
      <c r="C522" s="168"/>
      <c r="D522" s="181" t="s">
        <v>72</v>
      </c>
      <c r="E522" s="182" t="s">
        <v>395</v>
      </c>
      <c r="F522" s="182" t="s">
        <v>565</v>
      </c>
      <c r="G522" s="168"/>
      <c r="H522" s="168"/>
      <c r="I522" s="171"/>
      <c r="J522" s="183">
        <f>BK522</f>
        <v>0</v>
      </c>
      <c r="K522" s="168"/>
      <c r="L522" s="173"/>
      <c r="M522" s="174"/>
      <c r="N522" s="175"/>
      <c r="O522" s="175"/>
      <c r="P522" s="176">
        <f>SUM(P523:P536)</f>
        <v>0</v>
      </c>
      <c r="Q522" s="175"/>
      <c r="R522" s="176">
        <f>SUM(R523:R536)</f>
        <v>0</v>
      </c>
      <c r="S522" s="175"/>
      <c r="T522" s="177">
        <f>SUM(T523:T536)</f>
        <v>0</v>
      </c>
      <c r="AR522" s="178" t="s">
        <v>22</v>
      </c>
      <c r="AT522" s="179" t="s">
        <v>72</v>
      </c>
      <c r="AU522" s="179" t="s">
        <v>22</v>
      </c>
      <c r="AY522" s="178" t="s">
        <v>162</v>
      </c>
      <c r="BK522" s="180">
        <f>SUM(BK523:BK536)</f>
        <v>0</v>
      </c>
    </row>
    <row r="523" spans="2:65" s="1" customFormat="1" ht="22.5" customHeight="1">
      <c r="B523" s="36"/>
      <c r="C523" s="184" t="s">
        <v>566</v>
      </c>
      <c r="D523" s="184" t="s">
        <v>164</v>
      </c>
      <c r="E523" s="185" t="s">
        <v>567</v>
      </c>
      <c r="F523" s="186" t="s">
        <v>568</v>
      </c>
      <c r="G523" s="187" t="s">
        <v>167</v>
      </c>
      <c r="H523" s="188">
        <v>1.793</v>
      </c>
      <c r="I523" s="189"/>
      <c r="J523" s="190">
        <f>ROUND(I523*H523,2)</f>
        <v>0</v>
      </c>
      <c r="K523" s="186" t="s">
        <v>20</v>
      </c>
      <c r="L523" s="56"/>
      <c r="M523" s="191" t="s">
        <v>20</v>
      </c>
      <c r="N523" s="192" t="s">
        <v>44</v>
      </c>
      <c r="O523" s="37"/>
      <c r="P523" s="193">
        <f>O523*H523</f>
        <v>0</v>
      </c>
      <c r="Q523" s="193">
        <v>0</v>
      </c>
      <c r="R523" s="193">
        <f>Q523*H523</f>
        <v>0</v>
      </c>
      <c r="S523" s="193">
        <v>0</v>
      </c>
      <c r="T523" s="194">
        <f>S523*H523</f>
        <v>0</v>
      </c>
      <c r="AR523" s="19" t="s">
        <v>168</v>
      </c>
      <c r="AT523" s="19" t="s">
        <v>164</v>
      </c>
      <c r="AU523" s="19" t="s">
        <v>81</v>
      </c>
      <c r="AY523" s="19" t="s">
        <v>162</v>
      </c>
      <c r="BE523" s="195">
        <f>IF(N523="základní",J523,0)</f>
        <v>0</v>
      </c>
      <c r="BF523" s="195">
        <f>IF(N523="snížená",J523,0)</f>
        <v>0</v>
      </c>
      <c r="BG523" s="195">
        <f>IF(N523="zákl. přenesená",J523,0)</f>
        <v>0</v>
      </c>
      <c r="BH523" s="195">
        <f>IF(N523="sníž. přenesená",J523,0)</f>
        <v>0</v>
      </c>
      <c r="BI523" s="195">
        <f>IF(N523="nulová",J523,0)</f>
        <v>0</v>
      </c>
      <c r="BJ523" s="19" t="s">
        <v>22</v>
      </c>
      <c r="BK523" s="195">
        <f>ROUND(I523*H523,2)</f>
        <v>0</v>
      </c>
      <c r="BL523" s="19" t="s">
        <v>168</v>
      </c>
      <c r="BM523" s="19" t="s">
        <v>566</v>
      </c>
    </row>
    <row r="524" spans="2:51" s="11" customFormat="1" ht="13.5">
      <c r="B524" s="196"/>
      <c r="C524" s="197"/>
      <c r="D524" s="198" t="s">
        <v>169</v>
      </c>
      <c r="E524" s="199" t="s">
        <v>20</v>
      </c>
      <c r="F524" s="200" t="s">
        <v>569</v>
      </c>
      <c r="G524" s="197"/>
      <c r="H524" s="201" t="s">
        <v>20</v>
      </c>
      <c r="I524" s="202"/>
      <c r="J524" s="197"/>
      <c r="K524" s="197"/>
      <c r="L524" s="203"/>
      <c r="M524" s="204"/>
      <c r="N524" s="205"/>
      <c r="O524" s="205"/>
      <c r="P524" s="205"/>
      <c r="Q524" s="205"/>
      <c r="R524" s="205"/>
      <c r="S524" s="205"/>
      <c r="T524" s="206"/>
      <c r="AT524" s="207" t="s">
        <v>169</v>
      </c>
      <c r="AU524" s="207" t="s">
        <v>81</v>
      </c>
      <c r="AV524" s="11" t="s">
        <v>22</v>
      </c>
      <c r="AW524" s="11" t="s">
        <v>37</v>
      </c>
      <c r="AX524" s="11" t="s">
        <v>73</v>
      </c>
      <c r="AY524" s="207" t="s">
        <v>162</v>
      </c>
    </row>
    <row r="525" spans="2:51" s="12" customFormat="1" ht="13.5">
      <c r="B525" s="208"/>
      <c r="C525" s="209"/>
      <c r="D525" s="198" t="s">
        <v>169</v>
      </c>
      <c r="E525" s="210" t="s">
        <v>20</v>
      </c>
      <c r="F525" s="211" t="s">
        <v>570</v>
      </c>
      <c r="G525" s="209"/>
      <c r="H525" s="212">
        <v>0.958</v>
      </c>
      <c r="I525" s="213"/>
      <c r="J525" s="209"/>
      <c r="K525" s="209"/>
      <c r="L525" s="214"/>
      <c r="M525" s="215"/>
      <c r="N525" s="216"/>
      <c r="O525" s="216"/>
      <c r="P525" s="216"/>
      <c r="Q525" s="216"/>
      <c r="R525" s="216"/>
      <c r="S525" s="216"/>
      <c r="T525" s="217"/>
      <c r="AT525" s="218" t="s">
        <v>169</v>
      </c>
      <c r="AU525" s="218" t="s">
        <v>81</v>
      </c>
      <c r="AV525" s="12" t="s">
        <v>81</v>
      </c>
      <c r="AW525" s="12" t="s">
        <v>37</v>
      </c>
      <c r="AX525" s="12" t="s">
        <v>73</v>
      </c>
      <c r="AY525" s="218" t="s">
        <v>162</v>
      </c>
    </row>
    <row r="526" spans="2:51" s="12" customFormat="1" ht="13.5">
      <c r="B526" s="208"/>
      <c r="C526" s="209"/>
      <c r="D526" s="198" t="s">
        <v>169</v>
      </c>
      <c r="E526" s="210" t="s">
        <v>20</v>
      </c>
      <c r="F526" s="211" t="s">
        <v>571</v>
      </c>
      <c r="G526" s="209"/>
      <c r="H526" s="212">
        <v>0.327</v>
      </c>
      <c r="I526" s="213"/>
      <c r="J526" s="209"/>
      <c r="K526" s="209"/>
      <c r="L526" s="214"/>
      <c r="M526" s="215"/>
      <c r="N526" s="216"/>
      <c r="O526" s="216"/>
      <c r="P526" s="216"/>
      <c r="Q526" s="216"/>
      <c r="R526" s="216"/>
      <c r="S526" s="216"/>
      <c r="T526" s="217"/>
      <c r="AT526" s="218" t="s">
        <v>169</v>
      </c>
      <c r="AU526" s="218" t="s">
        <v>81</v>
      </c>
      <c r="AV526" s="12" t="s">
        <v>81</v>
      </c>
      <c r="AW526" s="12" t="s">
        <v>37</v>
      </c>
      <c r="AX526" s="12" t="s">
        <v>73</v>
      </c>
      <c r="AY526" s="218" t="s">
        <v>162</v>
      </c>
    </row>
    <row r="527" spans="2:51" s="12" customFormat="1" ht="13.5">
      <c r="B527" s="208"/>
      <c r="C527" s="209"/>
      <c r="D527" s="198" t="s">
        <v>169</v>
      </c>
      <c r="E527" s="210" t="s">
        <v>20</v>
      </c>
      <c r="F527" s="211" t="s">
        <v>572</v>
      </c>
      <c r="G527" s="209"/>
      <c r="H527" s="212">
        <v>0.508</v>
      </c>
      <c r="I527" s="213"/>
      <c r="J527" s="209"/>
      <c r="K527" s="209"/>
      <c r="L527" s="214"/>
      <c r="M527" s="215"/>
      <c r="N527" s="216"/>
      <c r="O527" s="216"/>
      <c r="P527" s="216"/>
      <c r="Q527" s="216"/>
      <c r="R527" s="216"/>
      <c r="S527" s="216"/>
      <c r="T527" s="217"/>
      <c r="AT527" s="218" t="s">
        <v>169</v>
      </c>
      <c r="AU527" s="218" t="s">
        <v>81</v>
      </c>
      <c r="AV527" s="12" t="s">
        <v>81</v>
      </c>
      <c r="AW527" s="12" t="s">
        <v>37</v>
      </c>
      <c r="AX527" s="12" t="s">
        <v>73</v>
      </c>
      <c r="AY527" s="218" t="s">
        <v>162</v>
      </c>
    </row>
    <row r="528" spans="2:51" s="13" customFormat="1" ht="13.5">
      <c r="B528" s="219"/>
      <c r="C528" s="220"/>
      <c r="D528" s="221" t="s">
        <v>169</v>
      </c>
      <c r="E528" s="222" t="s">
        <v>20</v>
      </c>
      <c r="F528" s="223" t="s">
        <v>174</v>
      </c>
      <c r="G528" s="220"/>
      <c r="H528" s="224">
        <v>1.793</v>
      </c>
      <c r="I528" s="225"/>
      <c r="J528" s="220"/>
      <c r="K528" s="220"/>
      <c r="L528" s="226"/>
      <c r="M528" s="227"/>
      <c r="N528" s="228"/>
      <c r="O528" s="228"/>
      <c r="P528" s="228"/>
      <c r="Q528" s="228"/>
      <c r="R528" s="228"/>
      <c r="S528" s="228"/>
      <c r="T528" s="229"/>
      <c r="AT528" s="230" t="s">
        <v>169</v>
      </c>
      <c r="AU528" s="230" t="s">
        <v>81</v>
      </c>
      <c r="AV528" s="13" t="s">
        <v>168</v>
      </c>
      <c r="AW528" s="13" t="s">
        <v>37</v>
      </c>
      <c r="AX528" s="13" t="s">
        <v>22</v>
      </c>
      <c r="AY528" s="230" t="s">
        <v>162</v>
      </c>
    </row>
    <row r="529" spans="2:65" s="1" customFormat="1" ht="22.5" customHeight="1">
      <c r="B529" s="36"/>
      <c r="C529" s="184" t="s">
        <v>573</v>
      </c>
      <c r="D529" s="184" t="s">
        <v>164</v>
      </c>
      <c r="E529" s="185" t="s">
        <v>574</v>
      </c>
      <c r="F529" s="186" t="s">
        <v>575</v>
      </c>
      <c r="G529" s="187" t="s">
        <v>218</v>
      </c>
      <c r="H529" s="188">
        <v>9.627</v>
      </c>
      <c r="I529" s="189"/>
      <c r="J529" s="190">
        <f>ROUND(I529*H529,2)</f>
        <v>0</v>
      </c>
      <c r="K529" s="186" t="s">
        <v>20</v>
      </c>
      <c r="L529" s="56"/>
      <c r="M529" s="191" t="s">
        <v>20</v>
      </c>
      <c r="N529" s="192" t="s">
        <v>44</v>
      </c>
      <c r="O529" s="37"/>
      <c r="P529" s="193">
        <f>O529*H529</f>
        <v>0</v>
      </c>
      <c r="Q529" s="193">
        <v>0</v>
      </c>
      <c r="R529" s="193">
        <f>Q529*H529</f>
        <v>0</v>
      </c>
      <c r="S529" s="193">
        <v>0</v>
      </c>
      <c r="T529" s="194">
        <f>S529*H529</f>
        <v>0</v>
      </c>
      <c r="AR529" s="19" t="s">
        <v>168</v>
      </c>
      <c r="AT529" s="19" t="s">
        <v>164</v>
      </c>
      <c r="AU529" s="19" t="s">
        <v>81</v>
      </c>
      <c r="AY529" s="19" t="s">
        <v>162</v>
      </c>
      <c r="BE529" s="195">
        <f>IF(N529="základní",J529,0)</f>
        <v>0</v>
      </c>
      <c r="BF529" s="195">
        <f>IF(N529="snížená",J529,0)</f>
        <v>0</v>
      </c>
      <c r="BG529" s="195">
        <f>IF(N529="zákl. přenesená",J529,0)</f>
        <v>0</v>
      </c>
      <c r="BH529" s="195">
        <f>IF(N529="sníž. přenesená",J529,0)</f>
        <v>0</v>
      </c>
      <c r="BI529" s="195">
        <f>IF(N529="nulová",J529,0)</f>
        <v>0</v>
      </c>
      <c r="BJ529" s="19" t="s">
        <v>22</v>
      </c>
      <c r="BK529" s="195">
        <f>ROUND(I529*H529,2)</f>
        <v>0</v>
      </c>
      <c r="BL529" s="19" t="s">
        <v>168</v>
      </c>
      <c r="BM529" s="19" t="s">
        <v>573</v>
      </c>
    </row>
    <row r="530" spans="2:51" s="12" customFormat="1" ht="13.5">
      <c r="B530" s="208"/>
      <c r="C530" s="209"/>
      <c r="D530" s="198" t="s">
        <v>169</v>
      </c>
      <c r="E530" s="210" t="s">
        <v>20</v>
      </c>
      <c r="F530" s="211" t="s">
        <v>576</v>
      </c>
      <c r="G530" s="209"/>
      <c r="H530" s="212">
        <v>3.774</v>
      </c>
      <c r="I530" s="213"/>
      <c r="J530" s="209"/>
      <c r="K530" s="209"/>
      <c r="L530" s="214"/>
      <c r="M530" s="215"/>
      <c r="N530" s="216"/>
      <c r="O530" s="216"/>
      <c r="P530" s="216"/>
      <c r="Q530" s="216"/>
      <c r="R530" s="216"/>
      <c r="S530" s="216"/>
      <c r="T530" s="217"/>
      <c r="AT530" s="218" t="s">
        <v>169</v>
      </c>
      <c r="AU530" s="218" t="s">
        <v>81</v>
      </c>
      <c r="AV530" s="12" t="s">
        <v>81</v>
      </c>
      <c r="AW530" s="12" t="s">
        <v>37</v>
      </c>
      <c r="AX530" s="12" t="s">
        <v>73</v>
      </c>
      <c r="AY530" s="218" t="s">
        <v>162</v>
      </c>
    </row>
    <row r="531" spans="2:51" s="12" customFormat="1" ht="13.5">
      <c r="B531" s="208"/>
      <c r="C531" s="209"/>
      <c r="D531" s="198" t="s">
        <v>169</v>
      </c>
      <c r="E531" s="210" t="s">
        <v>20</v>
      </c>
      <c r="F531" s="211" t="s">
        <v>577</v>
      </c>
      <c r="G531" s="209"/>
      <c r="H531" s="212">
        <v>5.853</v>
      </c>
      <c r="I531" s="213"/>
      <c r="J531" s="209"/>
      <c r="K531" s="209"/>
      <c r="L531" s="214"/>
      <c r="M531" s="215"/>
      <c r="N531" s="216"/>
      <c r="O531" s="216"/>
      <c r="P531" s="216"/>
      <c r="Q531" s="216"/>
      <c r="R531" s="216"/>
      <c r="S531" s="216"/>
      <c r="T531" s="217"/>
      <c r="AT531" s="218" t="s">
        <v>169</v>
      </c>
      <c r="AU531" s="218" t="s">
        <v>81</v>
      </c>
      <c r="AV531" s="12" t="s">
        <v>81</v>
      </c>
      <c r="AW531" s="12" t="s">
        <v>37</v>
      </c>
      <c r="AX531" s="12" t="s">
        <v>73</v>
      </c>
      <c r="AY531" s="218" t="s">
        <v>162</v>
      </c>
    </row>
    <row r="532" spans="2:51" s="13" customFormat="1" ht="13.5">
      <c r="B532" s="219"/>
      <c r="C532" s="220"/>
      <c r="D532" s="221" t="s">
        <v>169</v>
      </c>
      <c r="E532" s="222" t="s">
        <v>20</v>
      </c>
      <c r="F532" s="223" t="s">
        <v>174</v>
      </c>
      <c r="G532" s="220"/>
      <c r="H532" s="224">
        <v>9.627</v>
      </c>
      <c r="I532" s="225"/>
      <c r="J532" s="220"/>
      <c r="K532" s="220"/>
      <c r="L532" s="226"/>
      <c r="M532" s="227"/>
      <c r="N532" s="228"/>
      <c r="O532" s="228"/>
      <c r="P532" s="228"/>
      <c r="Q532" s="228"/>
      <c r="R532" s="228"/>
      <c r="S532" s="228"/>
      <c r="T532" s="229"/>
      <c r="AT532" s="230" t="s">
        <v>169</v>
      </c>
      <c r="AU532" s="230" t="s">
        <v>81</v>
      </c>
      <c r="AV532" s="13" t="s">
        <v>168</v>
      </c>
      <c r="AW532" s="13" t="s">
        <v>37</v>
      </c>
      <c r="AX532" s="13" t="s">
        <v>22</v>
      </c>
      <c r="AY532" s="230" t="s">
        <v>162</v>
      </c>
    </row>
    <row r="533" spans="2:65" s="1" customFormat="1" ht="22.5" customHeight="1">
      <c r="B533" s="36"/>
      <c r="C533" s="184" t="s">
        <v>578</v>
      </c>
      <c r="D533" s="184" t="s">
        <v>164</v>
      </c>
      <c r="E533" s="185" t="s">
        <v>579</v>
      </c>
      <c r="F533" s="186" t="s">
        <v>580</v>
      </c>
      <c r="G533" s="187" t="s">
        <v>218</v>
      </c>
      <c r="H533" s="188">
        <v>9.627</v>
      </c>
      <c r="I533" s="189"/>
      <c r="J533" s="190">
        <f>ROUND(I533*H533,2)</f>
        <v>0</v>
      </c>
      <c r="K533" s="186" t="s">
        <v>20</v>
      </c>
      <c r="L533" s="56"/>
      <c r="M533" s="191" t="s">
        <v>20</v>
      </c>
      <c r="N533" s="192" t="s">
        <v>44</v>
      </c>
      <c r="O533" s="37"/>
      <c r="P533" s="193">
        <f>O533*H533</f>
        <v>0</v>
      </c>
      <c r="Q533" s="193">
        <v>0</v>
      </c>
      <c r="R533" s="193">
        <f>Q533*H533</f>
        <v>0</v>
      </c>
      <c r="S533" s="193">
        <v>0</v>
      </c>
      <c r="T533" s="194">
        <f>S533*H533</f>
        <v>0</v>
      </c>
      <c r="AR533" s="19" t="s">
        <v>168</v>
      </c>
      <c r="AT533" s="19" t="s">
        <v>164</v>
      </c>
      <c r="AU533" s="19" t="s">
        <v>81</v>
      </c>
      <c r="AY533" s="19" t="s">
        <v>162</v>
      </c>
      <c r="BE533" s="195">
        <f>IF(N533="základní",J533,0)</f>
        <v>0</v>
      </c>
      <c r="BF533" s="195">
        <f>IF(N533="snížená",J533,0)</f>
        <v>0</v>
      </c>
      <c r="BG533" s="195">
        <f>IF(N533="zákl. přenesená",J533,0)</f>
        <v>0</v>
      </c>
      <c r="BH533" s="195">
        <f>IF(N533="sníž. přenesená",J533,0)</f>
        <v>0</v>
      </c>
      <c r="BI533" s="195">
        <f>IF(N533="nulová",J533,0)</f>
        <v>0</v>
      </c>
      <c r="BJ533" s="19" t="s">
        <v>22</v>
      </c>
      <c r="BK533" s="195">
        <f>ROUND(I533*H533,2)</f>
        <v>0</v>
      </c>
      <c r="BL533" s="19" t="s">
        <v>168</v>
      </c>
      <c r="BM533" s="19" t="s">
        <v>578</v>
      </c>
    </row>
    <row r="534" spans="2:65" s="1" customFormat="1" ht="22.5" customHeight="1">
      <c r="B534" s="36"/>
      <c r="C534" s="184" t="s">
        <v>581</v>
      </c>
      <c r="D534" s="184" t="s">
        <v>164</v>
      </c>
      <c r="E534" s="185" t="s">
        <v>582</v>
      </c>
      <c r="F534" s="186" t="s">
        <v>583</v>
      </c>
      <c r="G534" s="187" t="s">
        <v>206</v>
      </c>
      <c r="H534" s="188">
        <v>0.061</v>
      </c>
      <c r="I534" s="189"/>
      <c r="J534" s="190">
        <f>ROUND(I534*H534,2)</f>
        <v>0</v>
      </c>
      <c r="K534" s="186" t="s">
        <v>20</v>
      </c>
      <c r="L534" s="56"/>
      <c r="M534" s="191" t="s">
        <v>20</v>
      </c>
      <c r="N534" s="192" t="s">
        <v>44</v>
      </c>
      <c r="O534" s="37"/>
      <c r="P534" s="193">
        <f>O534*H534</f>
        <v>0</v>
      </c>
      <c r="Q534" s="193">
        <v>0</v>
      </c>
      <c r="R534" s="193">
        <f>Q534*H534</f>
        <v>0</v>
      </c>
      <c r="S534" s="193">
        <v>0</v>
      </c>
      <c r="T534" s="194">
        <f>S534*H534</f>
        <v>0</v>
      </c>
      <c r="AR534" s="19" t="s">
        <v>168</v>
      </c>
      <c r="AT534" s="19" t="s">
        <v>164</v>
      </c>
      <c r="AU534" s="19" t="s">
        <v>81</v>
      </c>
      <c r="AY534" s="19" t="s">
        <v>162</v>
      </c>
      <c r="BE534" s="195">
        <f>IF(N534="základní",J534,0)</f>
        <v>0</v>
      </c>
      <c r="BF534" s="195">
        <f>IF(N534="snížená",J534,0)</f>
        <v>0</v>
      </c>
      <c r="BG534" s="195">
        <f>IF(N534="zákl. přenesená",J534,0)</f>
        <v>0</v>
      </c>
      <c r="BH534" s="195">
        <f>IF(N534="sníž. přenesená",J534,0)</f>
        <v>0</v>
      </c>
      <c r="BI534" s="195">
        <f>IF(N534="nulová",J534,0)</f>
        <v>0</v>
      </c>
      <c r="BJ534" s="19" t="s">
        <v>22</v>
      </c>
      <c r="BK534" s="195">
        <f>ROUND(I534*H534,2)</f>
        <v>0</v>
      </c>
      <c r="BL534" s="19" t="s">
        <v>168</v>
      </c>
      <c r="BM534" s="19" t="s">
        <v>581</v>
      </c>
    </row>
    <row r="535" spans="2:51" s="12" customFormat="1" ht="13.5">
      <c r="B535" s="208"/>
      <c r="C535" s="209"/>
      <c r="D535" s="198" t="s">
        <v>169</v>
      </c>
      <c r="E535" s="210" t="s">
        <v>20</v>
      </c>
      <c r="F535" s="211" t="s">
        <v>584</v>
      </c>
      <c r="G535" s="209"/>
      <c r="H535" s="212">
        <v>0.061</v>
      </c>
      <c r="I535" s="213"/>
      <c r="J535" s="209"/>
      <c r="K535" s="209"/>
      <c r="L535" s="214"/>
      <c r="M535" s="215"/>
      <c r="N535" s="216"/>
      <c r="O535" s="216"/>
      <c r="P535" s="216"/>
      <c r="Q535" s="216"/>
      <c r="R535" s="216"/>
      <c r="S535" s="216"/>
      <c r="T535" s="217"/>
      <c r="AT535" s="218" t="s">
        <v>169</v>
      </c>
      <c r="AU535" s="218" t="s">
        <v>81</v>
      </c>
      <c r="AV535" s="12" t="s">
        <v>81</v>
      </c>
      <c r="AW535" s="12" t="s">
        <v>37</v>
      </c>
      <c r="AX535" s="12" t="s">
        <v>73</v>
      </c>
      <c r="AY535" s="218" t="s">
        <v>162</v>
      </c>
    </row>
    <row r="536" spans="2:51" s="13" customFormat="1" ht="13.5">
      <c r="B536" s="219"/>
      <c r="C536" s="220"/>
      <c r="D536" s="198" t="s">
        <v>169</v>
      </c>
      <c r="E536" s="241" t="s">
        <v>20</v>
      </c>
      <c r="F536" s="242" t="s">
        <v>174</v>
      </c>
      <c r="G536" s="220"/>
      <c r="H536" s="243">
        <v>0.061</v>
      </c>
      <c r="I536" s="225"/>
      <c r="J536" s="220"/>
      <c r="K536" s="220"/>
      <c r="L536" s="226"/>
      <c r="M536" s="227"/>
      <c r="N536" s="228"/>
      <c r="O536" s="228"/>
      <c r="P536" s="228"/>
      <c r="Q536" s="228"/>
      <c r="R536" s="228"/>
      <c r="S536" s="228"/>
      <c r="T536" s="229"/>
      <c r="AT536" s="230" t="s">
        <v>169</v>
      </c>
      <c r="AU536" s="230" t="s">
        <v>81</v>
      </c>
      <c r="AV536" s="13" t="s">
        <v>168</v>
      </c>
      <c r="AW536" s="13" t="s">
        <v>37</v>
      </c>
      <c r="AX536" s="13" t="s">
        <v>22</v>
      </c>
      <c r="AY536" s="230" t="s">
        <v>162</v>
      </c>
    </row>
    <row r="537" spans="2:63" s="10" customFormat="1" ht="29.85" customHeight="1">
      <c r="B537" s="167"/>
      <c r="C537" s="168"/>
      <c r="D537" s="181" t="s">
        <v>72</v>
      </c>
      <c r="E537" s="182" t="s">
        <v>168</v>
      </c>
      <c r="F537" s="182" t="s">
        <v>585</v>
      </c>
      <c r="G537" s="168"/>
      <c r="H537" s="168"/>
      <c r="I537" s="171"/>
      <c r="J537" s="183">
        <f>BK537</f>
        <v>0</v>
      </c>
      <c r="K537" s="168"/>
      <c r="L537" s="173"/>
      <c r="M537" s="174"/>
      <c r="N537" s="175"/>
      <c r="O537" s="175"/>
      <c r="P537" s="176">
        <f>SUM(P538:P544)</f>
        <v>0</v>
      </c>
      <c r="Q537" s="175"/>
      <c r="R537" s="176">
        <f>SUM(R538:R544)</f>
        <v>0</v>
      </c>
      <c r="S537" s="175"/>
      <c r="T537" s="177">
        <f>SUM(T538:T544)</f>
        <v>0</v>
      </c>
      <c r="AR537" s="178" t="s">
        <v>22</v>
      </c>
      <c r="AT537" s="179" t="s">
        <v>72</v>
      </c>
      <c r="AU537" s="179" t="s">
        <v>22</v>
      </c>
      <c r="AY537" s="178" t="s">
        <v>162</v>
      </c>
      <c r="BK537" s="180">
        <f>SUM(BK538:BK544)</f>
        <v>0</v>
      </c>
    </row>
    <row r="538" spans="2:65" s="1" customFormat="1" ht="22.5" customHeight="1">
      <c r="B538" s="36"/>
      <c r="C538" s="184" t="s">
        <v>586</v>
      </c>
      <c r="D538" s="184" t="s">
        <v>164</v>
      </c>
      <c r="E538" s="185" t="s">
        <v>587</v>
      </c>
      <c r="F538" s="186" t="s">
        <v>588</v>
      </c>
      <c r="G538" s="187" t="s">
        <v>312</v>
      </c>
      <c r="H538" s="188">
        <v>395</v>
      </c>
      <c r="I538" s="189"/>
      <c r="J538" s="190">
        <f>ROUND(I538*H538,2)</f>
        <v>0</v>
      </c>
      <c r="K538" s="186" t="s">
        <v>20</v>
      </c>
      <c r="L538" s="56"/>
      <c r="M538" s="191" t="s">
        <v>20</v>
      </c>
      <c r="N538" s="192" t="s">
        <v>44</v>
      </c>
      <c r="O538" s="37"/>
      <c r="P538" s="193">
        <f>O538*H538</f>
        <v>0</v>
      </c>
      <c r="Q538" s="193">
        <v>0</v>
      </c>
      <c r="R538" s="193">
        <f>Q538*H538</f>
        <v>0</v>
      </c>
      <c r="S538" s="193">
        <v>0</v>
      </c>
      <c r="T538" s="194">
        <f>S538*H538</f>
        <v>0</v>
      </c>
      <c r="AR538" s="19" t="s">
        <v>168</v>
      </c>
      <c r="AT538" s="19" t="s">
        <v>164</v>
      </c>
      <c r="AU538" s="19" t="s">
        <v>81</v>
      </c>
      <c r="AY538" s="19" t="s">
        <v>162</v>
      </c>
      <c r="BE538" s="195">
        <f>IF(N538="základní",J538,0)</f>
        <v>0</v>
      </c>
      <c r="BF538" s="195">
        <f>IF(N538="snížená",J538,0)</f>
        <v>0</v>
      </c>
      <c r="BG538" s="195">
        <f>IF(N538="zákl. přenesená",J538,0)</f>
        <v>0</v>
      </c>
      <c r="BH538" s="195">
        <f>IF(N538="sníž. přenesená",J538,0)</f>
        <v>0</v>
      </c>
      <c r="BI538" s="195">
        <f>IF(N538="nulová",J538,0)</f>
        <v>0</v>
      </c>
      <c r="BJ538" s="19" t="s">
        <v>22</v>
      </c>
      <c r="BK538" s="195">
        <f>ROUND(I538*H538,2)</f>
        <v>0</v>
      </c>
      <c r="BL538" s="19" t="s">
        <v>168</v>
      </c>
      <c r="BM538" s="19" t="s">
        <v>586</v>
      </c>
    </row>
    <row r="539" spans="2:51" s="11" customFormat="1" ht="13.5">
      <c r="B539" s="196"/>
      <c r="C539" s="197"/>
      <c r="D539" s="198" t="s">
        <v>169</v>
      </c>
      <c r="E539" s="199" t="s">
        <v>20</v>
      </c>
      <c r="F539" s="200" t="s">
        <v>589</v>
      </c>
      <c r="G539" s="197"/>
      <c r="H539" s="201" t="s">
        <v>20</v>
      </c>
      <c r="I539" s="202"/>
      <c r="J539" s="197"/>
      <c r="K539" s="197"/>
      <c r="L539" s="203"/>
      <c r="M539" s="204"/>
      <c r="N539" s="205"/>
      <c r="O539" s="205"/>
      <c r="P539" s="205"/>
      <c r="Q539" s="205"/>
      <c r="R539" s="205"/>
      <c r="S539" s="205"/>
      <c r="T539" s="206"/>
      <c r="AT539" s="207" t="s">
        <v>169</v>
      </c>
      <c r="AU539" s="207" t="s">
        <v>81</v>
      </c>
      <c r="AV539" s="11" t="s">
        <v>22</v>
      </c>
      <c r="AW539" s="11" t="s">
        <v>37</v>
      </c>
      <c r="AX539" s="11" t="s">
        <v>73</v>
      </c>
      <c r="AY539" s="207" t="s">
        <v>162</v>
      </c>
    </row>
    <row r="540" spans="2:51" s="12" customFormat="1" ht="13.5">
      <c r="B540" s="208"/>
      <c r="C540" s="209"/>
      <c r="D540" s="198" t="s">
        <v>169</v>
      </c>
      <c r="E540" s="210" t="s">
        <v>20</v>
      </c>
      <c r="F540" s="211" t="s">
        <v>590</v>
      </c>
      <c r="G540" s="209"/>
      <c r="H540" s="212">
        <v>395</v>
      </c>
      <c r="I540" s="213"/>
      <c r="J540" s="209"/>
      <c r="K540" s="209"/>
      <c r="L540" s="214"/>
      <c r="M540" s="215"/>
      <c r="N540" s="216"/>
      <c r="O540" s="216"/>
      <c r="P540" s="216"/>
      <c r="Q540" s="216"/>
      <c r="R540" s="216"/>
      <c r="S540" s="216"/>
      <c r="T540" s="217"/>
      <c r="AT540" s="218" t="s">
        <v>169</v>
      </c>
      <c r="AU540" s="218" t="s">
        <v>81</v>
      </c>
      <c r="AV540" s="12" t="s">
        <v>81</v>
      </c>
      <c r="AW540" s="12" t="s">
        <v>37</v>
      </c>
      <c r="AX540" s="12" t="s">
        <v>73</v>
      </c>
      <c r="AY540" s="218" t="s">
        <v>162</v>
      </c>
    </row>
    <row r="541" spans="2:51" s="13" customFormat="1" ht="13.5">
      <c r="B541" s="219"/>
      <c r="C541" s="220"/>
      <c r="D541" s="221" t="s">
        <v>169</v>
      </c>
      <c r="E541" s="222" t="s">
        <v>20</v>
      </c>
      <c r="F541" s="223" t="s">
        <v>174</v>
      </c>
      <c r="G541" s="220"/>
      <c r="H541" s="224">
        <v>395</v>
      </c>
      <c r="I541" s="225"/>
      <c r="J541" s="220"/>
      <c r="K541" s="220"/>
      <c r="L541" s="226"/>
      <c r="M541" s="227"/>
      <c r="N541" s="228"/>
      <c r="O541" s="228"/>
      <c r="P541" s="228"/>
      <c r="Q541" s="228"/>
      <c r="R541" s="228"/>
      <c r="S541" s="228"/>
      <c r="T541" s="229"/>
      <c r="AT541" s="230" t="s">
        <v>169</v>
      </c>
      <c r="AU541" s="230" t="s">
        <v>81</v>
      </c>
      <c r="AV541" s="13" t="s">
        <v>168</v>
      </c>
      <c r="AW541" s="13" t="s">
        <v>37</v>
      </c>
      <c r="AX541" s="13" t="s">
        <v>22</v>
      </c>
      <c r="AY541" s="230" t="s">
        <v>162</v>
      </c>
    </row>
    <row r="542" spans="2:65" s="1" customFormat="1" ht="22.5" customHeight="1">
      <c r="B542" s="36"/>
      <c r="C542" s="231" t="s">
        <v>591</v>
      </c>
      <c r="D542" s="231" t="s">
        <v>253</v>
      </c>
      <c r="E542" s="232" t="s">
        <v>592</v>
      </c>
      <c r="F542" s="233" t="s">
        <v>593</v>
      </c>
      <c r="G542" s="234" t="s">
        <v>312</v>
      </c>
      <c r="H542" s="235">
        <v>402.9</v>
      </c>
      <c r="I542" s="236"/>
      <c r="J542" s="237">
        <f>ROUND(I542*H542,2)</f>
        <v>0</v>
      </c>
      <c r="K542" s="233" t="s">
        <v>20</v>
      </c>
      <c r="L542" s="238"/>
      <c r="M542" s="239" t="s">
        <v>20</v>
      </c>
      <c r="N542" s="240" t="s">
        <v>44</v>
      </c>
      <c r="O542" s="37"/>
      <c r="P542" s="193">
        <f>O542*H542</f>
        <v>0</v>
      </c>
      <c r="Q542" s="193">
        <v>0</v>
      </c>
      <c r="R542" s="193">
        <f>Q542*H542</f>
        <v>0</v>
      </c>
      <c r="S542" s="193">
        <v>0</v>
      </c>
      <c r="T542" s="194">
        <f>S542*H542</f>
        <v>0</v>
      </c>
      <c r="AR542" s="19" t="s">
        <v>198</v>
      </c>
      <c r="AT542" s="19" t="s">
        <v>253</v>
      </c>
      <c r="AU542" s="19" t="s">
        <v>81</v>
      </c>
      <c r="AY542" s="19" t="s">
        <v>162</v>
      </c>
      <c r="BE542" s="195">
        <f>IF(N542="základní",J542,0)</f>
        <v>0</v>
      </c>
      <c r="BF542" s="195">
        <f>IF(N542="snížená",J542,0)</f>
        <v>0</v>
      </c>
      <c r="BG542" s="195">
        <f>IF(N542="zákl. přenesená",J542,0)</f>
        <v>0</v>
      </c>
      <c r="BH542" s="195">
        <f>IF(N542="sníž. přenesená",J542,0)</f>
        <v>0</v>
      </c>
      <c r="BI542" s="195">
        <f>IF(N542="nulová",J542,0)</f>
        <v>0</v>
      </c>
      <c r="BJ542" s="19" t="s">
        <v>22</v>
      </c>
      <c r="BK542" s="195">
        <f>ROUND(I542*H542,2)</f>
        <v>0</v>
      </c>
      <c r="BL542" s="19" t="s">
        <v>168</v>
      </c>
      <c r="BM542" s="19" t="s">
        <v>591</v>
      </c>
    </row>
    <row r="543" spans="2:51" s="12" customFormat="1" ht="13.5">
      <c r="B543" s="208"/>
      <c r="C543" s="209"/>
      <c r="D543" s="198" t="s">
        <v>169</v>
      </c>
      <c r="E543" s="210" t="s">
        <v>20</v>
      </c>
      <c r="F543" s="211" t="s">
        <v>594</v>
      </c>
      <c r="G543" s="209"/>
      <c r="H543" s="212">
        <v>402.9</v>
      </c>
      <c r="I543" s="213"/>
      <c r="J543" s="209"/>
      <c r="K543" s="209"/>
      <c r="L543" s="214"/>
      <c r="M543" s="215"/>
      <c r="N543" s="216"/>
      <c r="O543" s="216"/>
      <c r="P543" s="216"/>
      <c r="Q543" s="216"/>
      <c r="R543" s="216"/>
      <c r="S543" s="216"/>
      <c r="T543" s="217"/>
      <c r="AT543" s="218" t="s">
        <v>169</v>
      </c>
      <c r="AU543" s="218" t="s">
        <v>81</v>
      </c>
      <c r="AV543" s="12" t="s">
        <v>81</v>
      </c>
      <c r="AW543" s="12" t="s">
        <v>37</v>
      </c>
      <c r="AX543" s="12" t="s">
        <v>73</v>
      </c>
      <c r="AY543" s="218" t="s">
        <v>162</v>
      </c>
    </row>
    <row r="544" spans="2:51" s="13" customFormat="1" ht="13.5">
      <c r="B544" s="219"/>
      <c r="C544" s="220"/>
      <c r="D544" s="198" t="s">
        <v>169</v>
      </c>
      <c r="E544" s="241" t="s">
        <v>20</v>
      </c>
      <c r="F544" s="242" t="s">
        <v>174</v>
      </c>
      <c r="G544" s="220"/>
      <c r="H544" s="243">
        <v>402.9</v>
      </c>
      <c r="I544" s="225"/>
      <c r="J544" s="220"/>
      <c r="K544" s="220"/>
      <c r="L544" s="226"/>
      <c r="M544" s="227"/>
      <c r="N544" s="228"/>
      <c r="O544" s="228"/>
      <c r="P544" s="228"/>
      <c r="Q544" s="228"/>
      <c r="R544" s="228"/>
      <c r="S544" s="228"/>
      <c r="T544" s="229"/>
      <c r="AT544" s="230" t="s">
        <v>169</v>
      </c>
      <c r="AU544" s="230" t="s">
        <v>81</v>
      </c>
      <c r="AV544" s="13" t="s">
        <v>168</v>
      </c>
      <c r="AW544" s="13" t="s">
        <v>37</v>
      </c>
      <c r="AX544" s="13" t="s">
        <v>22</v>
      </c>
      <c r="AY544" s="230" t="s">
        <v>162</v>
      </c>
    </row>
    <row r="545" spans="2:63" s="10" customFormat="1" ht="29.85" customHeight="1">
      <c r="B545" s="167"/>
      <c r="C545" s="168"/>
      <c r="D545" s="181" t="s">
        <v>72</v>
      </c>
      <c r="E545" s="182" t="s">
        <v>187</v>
      </c>
      <c r="F545" s="182" t="s">
        <v>595</v>
      </c>
      <c r="G545" s="168"/>
      <c r="H545" s="168"/>
      <c r="I545" s="171"/>
      <c r="J545" s="183">
        <f>BK545</f>
        <v>0</v>
      </c>
      <c r="K545" s="168"/>
      <c r="L545" s="173"/>
      <c r="M545" s="174"/>
      <c r="N545" s="175"/>
      <c r="O545" s="175"/>
      <c r="P545" s="176">
        <f>SUM(P546:P611)</f>
        <v>0</v>
      </c>
      <c r="Q545" s="175"/>
      <c r="R545" s="176">
        <f>SUM(R546:R611)</f>
        <v>0</v>
      </c>
      <c r="S545" s="175"/>
      <c r="T545" s="177">
        <f>SUM(T546:T611)</f>
        <v>0</v>
      </c>
      <c r="AR545" s="178" t="s">
        <v>22</v>
      </c>
      <c r="AT545" s="179" t="s">
        <v>72</v>
      </c>
      <c r="AU545" s="179" t="s">
        <v>22</v>
      </c>
      <c r="AY545" s="178" t="s">
        <v>162</v>
      </c>
      <c r="BK545" s="180">
        <f>SUM(BK546:BK611)</f>
        <v>0</v>
      </c>
    </row>
    <row r="546" spans="2:65" s="1" customFormat="1" ht="22.5" customHeight="1">
      <c r="B546" s="36"/>
      <c r="C546" s="184" t="s">
        <v>596</v>
      </c>
      <c r="D546" s="184" t="s">
        <v>164</v>
      </c>
      <c r="E546" s="185" t="s">
        <v>597</v>
      </c>
      <c r="F546" s="186" t="s">
        <v>598</v>
      </c>
      <c r="G546" s="187" t="s">
        <v>218</v>
      </c>
      <c r="H546" s="188">
        <v>39</v>
      </c>
      <c r="I546" s="189"/>
      <c r="J546" s="190">
        <f>ROUND(I546*H546,2)</f>
        <v>0</v>
      </c>
      <c r="K546" s="186" t="s">
        <v>20</v>
      </c>
      <c r="L546" s="56"/>
      <c r="M546" s="191" t="s">
        <v>20</v>
      </c>
      <c r="N546" s="192" t="s">
        <v>44</v>
      </c>
      <c r="O546" s="37"/>
      <c r="P546" s="193">
        <f>O546*H546</f>
        <v>0</v>
      </c>
      <c r="Q546" s="193">
        <v>0</v>
      </c>
      <c r="R546" s="193">
        <f>Q546*H546</f>
        <v>0</v>
      </c>
      <c r="S546" s="193">
        <v>0</v>
      </c>
      <c r="T546" s="194">
        <f>S546*H546</f>
        <v>0</v>
      </c>
      <c r="AR546" s="19" t="s">
        <v>168</v>
      </c>
      <c r="AT546" s="19" t="s">
        <v>164</v>
      </c>
      <c r="AU546" s="19" t="s">
        <v>81</v>
      </c>
      <c r="AY546" s="19" t="s">
        <v>162</v>
      </c>
      <c r="BE546" s="195">
        <f>IF(N546="základní",J546,0)</f>
        <v>0</v>
      </c>
      <c r="BF546" s="195">
        <f>IF(N546="snížená",J546,0)</f>
        <v>0</v>
      </c>
      <c r="BG546" s="195">
        <f>IF(N546="zákl. přenesená",J546,0)</f>
        <v>0</v>
      </c>
      <c r="BH546" s="195">
        <f>IF(N546="sníž. přenesená",J546,0)</f>
        <v>0</v>
      </c>
      <c r="BI546" s="195">
        <f>IF(N546="nulová",J546,0)</f>
        <v>0</v>
      </c>
      <c r="BJ546" s="19" t="s">
        <v>22</v>
      </c>
      <c r="BK546" s="195">
        <f>ROUND(I546*H546,2)</f>
        <v>0</v>
      </c>
      <c r="BL546" s="19" t="s">
        <v>168</v>
      </c>
      <c r="BM546" s="19" t="s">
        <v>596</v>
      </c>
    </row>
    <row r="547" spans="2:51" s="11" customFormat="1" ht="13.5">
      <c r="B547" s="196"/>
      <c r="C547" s="197"/>
      <c r="D547" s="198" t="s">
        <v>169</v>
      </c>
      <c r="E547" s="199" t="s">
        <v>20</v>
      </c>
      <c r="F547" s="200" t="s">
        <v>599</v>
      </c>
      <c r="G547" s="197"/>
      <c r="H547" s="201" t="s">
        <v>20</v>
      </c>
      <c r="I547" s="202"/>
      <c r="J547" s="197"/>
      <c r="K547" s="197"/>
      <c r="L547" s="203"/>
      <c r="M547" s="204"/>
      <c r="N547" s="205"/>
      <c r="O547" s="205"/>
      <c r="P547" s="205"/>
      <c r="Q547" s="205"/>
      <c r="R547" s="205"/>
      <c r="S547" s="205"/>
      <c r="T547" s="206"/>
      <c r="AT547" s="207" t="s">
        <v>169</v>
      </c>
      <c r="AU547" s="207" t="s">
        <v>81</v>
      </c>
      <c r="AV547" s="11" t="s">
        <v>22</v>
      </c>
      <c r="AW547" s="11" t="s">
        <v>37</v>
      </c>
      <c r="AX547" s="11" t="s">
        <v>73</v>
      </c>
      <c r="AY547" s="207" t="s">
        <v>162</v>
      </c>
    </row>
    <row r="548" spans="2:51" s="12" customFormat="1" ht="13.5">
      <c r="B548" s="208"/>
      <c r="C548" s="209"/>
      <c r="D548" s="198" t="s">
        <v>169</v>
      </c>
      <c r="E548" s="210" t="s">
        <v>20</v>
      </c>
      <c r="F548" s="211" t="s">
        <v>600</v>
      </c>
      <c r="G548" s="209"/>
      <c r="H548" s="212">
        <v>39</v>
      </c>
      <c r="I548" s="213"/>
      <c r="J548" s="209"/>
      <c r="K548" s="209"/>
      <c r="L548" s="214"/>
      <c r="M548" s="215"/>
      <c r="N548" s="216"/>
      <c r="O548" s="216"/>
      <c r="P548" s="216"/>
      <c r="Q548" s="216"/>
      <c r="R548" s="216"/>
      <c r="S548" s="216"/>
      <c r="T548" s="217"/>
      <c r="AT548" s="218" t="s">
        <v>169</v>
      </c>
      <c r="AU548" s="218" t="s">
        <v>81</v>
      </c>
      <c r="AV548" s="12" t="s">
        <v>81</v>
      </c>
      <c r="AW548" s="12" t="s">
        <v>37</v>
      </c>
      <c r="AX548" s="12" t="s">
        <v>73</v>
      </c>
      <c r="AY548" s="218" t="s">
        <v>162</v>
      </c>
    </row>
    <row r="549" spans="2:51" s="13" customFormat="1" ht="13.5">
      <c r="B549" s="219"/>
      <c r="C549" s="220"/>
      <c r="D549" s="221" t="s">
        <v>169</v>
      </c>
      <c r="E549" s="222" t="s">
        <v>20</v>
      </c>
      <c r="F549" s="223" t="s">
        <v>174</v>
      </c>
      <c r="G549" s="220"/>
      <c r="H549" s="224">
        <v>39</v>
      </c>
      <c r="I549" s="225"/>
      <c r="J549" s="220"/>
      <c r="K549" s="220"/>
      <c r="L549" s="226"/>
      <c r="M549" s="227"/>
      <c r="N549" s="228"/>
      <c r="O549" s="228"/>
      <c r="P549" s="228"/>
      <c r="Q549" s="228"/>
      <c r="R549" s="228"/>
      <c r="S549" s="228"/>
      <c r="T549" s="229"/>
      <c r="AT549" s="230" t="s">
        <v>169</v>
      </c>
      <c r="AU549" s="230" t="s">
        <v>81</v>
      </c>
      <c r="AV549" s="13" t="s">
        <v>168</v>
      </c>
      <c r="AW549" s="13" t="s">
        <v>37</v>
      </c>
      <c r="AX549" s="13" t="s">
        <v>22</v>
      </c>
      <c r="AY549" s="230" t="s">
        <v>162</v>
      </c>
    </row>
    <row r="550" spans="2:65" s="1" customFormat="1" ht="22.5" customHeight="1">
      <c r="B550" s="36"/>
      <c r="C550" s="184" t="s">
        <v>601</v>
      </c>
      <c r="D550" s="184" t="s">
        <v>164</v>
      </c>
      <c r="E550" s="185" t="s">
        <v>602</v>
      </c>
      <c r="F550" s="186" t="s">
        <v>603</v>
      </c>
      <c r="G550" s="187" t="s">
        <v>218</v>
      </c>
      <c r="H550" s="188">
        <v>4</v>
      </c>
      <c r="I550" s="189"/>
      <c r="J550" s="190">
        <f>ROUND(I550*H550,2)</f>
        <v>0</v>
      </c>
      <c r="K550" s="186" t="s">
        <v>20</v>
      </c>
      <c r="L550" s="56"/>
      <c r="M550" s="191" t="s">
        <v>20</v>
      </c>
      <c r="N550" s="192" t="s">
        <v>44</v>
      </c>
      <c r="O550" s="37"/>
      <c r="P550" s="193">
        <f>O550*H550</f>
        <v>0</v>
      </c>
      <c r="Q550" s="193">
        <v>0</v>
      </c>
      <c r="R550" s="193">
        <f>Q550*H550</f>
        <v>0</v>
      </c>
      <c r="S550" s="193">
        <v>0</v>
      </c>
      <c r="T550" s="194">
        <f>S550*H550</f>
        <v>0</v>
      </c>
      <c r="AR550" s="19" t="s">
        <v>168</v>
      </c>
      <c r="AT550" s="19" t="s">
        <v>164</v>
      </c>
      <c r="AU550" s="19" t="s">
        <v>81</v>
      </c>
      <c r="AY550" s="19" t="s">
        <v>162</v>
      </c>
      <c r="BE550" s="195">
        <f>IF(N550="základní",J550,0)</f>
        <v>0</v>
      </c>
      <c r="BF550" s="195">
        <f>IF(N550="snížená",J550,0)</f>
        <v>0</v>
      </c>
      <c r="BG550" s="195">
        <f>IF(N550="zákl. přenesená",J550,0)</f>
        <v>0</v>
      </c>
      <c r="BH550" s="195">
        <f>IF(N550="sníž. přenesená",J550,0)</f>
        <v>0</v>
      </c>
      <c r="BI550" s="195">
        <f>IF(N550="nulová",J550,0)</f>
        <v>0</v>
      </c>
      <c r="BJ550" s="19" t="s">
        <v>22</v>
      </c>
      <c r="BK550" s="195">
        <f>ROUND(I550*H550,2)</f>
        <v>0</v>
      </c>
      <c r="BL550" s="19" t="s">
        <v>168</v>
      </c>
      <c r="BM550" s="19" t="s">
        <v>601</v>
      </c>
    </row>
    <row r="551" spans="2:51" s="11" customFormat="1" ht="13.5">
      <c r="B551" s="196"/>
      <c r="C551" s="197"/>
      <c r="D551" s="198" t="s">
        <v>169</v>
      </c>
      <c r="E551" s="199" t="s">
        <v>20</v>
      </c>
      <c r="F551" s="200" t="s">
        <v>599</v>
      </c>
      <c r="G551" s="197"/>
      <c r="H551" s="201" t="s">
        <v>20</v>
      </c>
      <c r="I551" s="202"/>
      <c r="J551" s="197"/>
      <c r="K551" s="197"/>
      <c r="L551" s="203"/>
      <c r="M551" s="204"/>
      <c r="N551" s="205"/>
      <c r="O551" s="205"/>
      <c r="P551" s="205"/>
      <c r="Q551" s="205"/>
      <c r="R551" s="205"/>
      <c r="S551" s="205"/>
      <c r="T551" s="206"/>
      <c r="AT551" s="207" t="s">
        <v>169</v>
      </c>
      <c r="AU551" s="207" t="s">
        <v>81</v>
      </c>
      <c r="AV551" s="11" t="s">
        <v>22</v>
      </c>
      <c r="AW551" s="11" t="s">
        <v>37</v>
      </c>
      <c r="AX551" s="11" t="s">
        <v>73</v>
      </c>
      <c r="AY551" s="207" t="s">
        <v>162</v>
      </c>
    </row>
    <row r="552" spans="2:51" s="12" customFormat="1" ht="13.5">
      <c r="B552" s="208"/>
      <c r="C552" s="209"/>
      <c r="D552" s="198" t="s">
        <v>169</v>
      </c>
      <c r="E552" s="210" t="s">
        <v>20</v>
      </c>
      <c r="F552" s="211" t="s">
        <v>168</v>
      </c>
      <c r="G552" s="209"/>
      <c r="H552" s="212">
        <v>4</v>
      </c>
      <c r="I552" s="213"/>
      <c r="J552" s="209"/>
      <c r="K552" s="209"/>
      <c r="L552" s="214"/>
      <c r="M552" s="215"/>
      <c r="N552" s="216"/>
      <c r="O552" s="216"/>
      <c r="P552" s="216"/>
      <c r="Q552" s="216"/>
      <c r="R552" s="216"/>
      <c r="S552" s="216"/>
      <c r="T552" s="217"/>
      <c r="AT552" s="218" t="s">
        <v>169</v>
      </c>
      <c r="AU552" s="218" t="s">
        <v>81</v>
      </c>
      <c r="AV552" s="12" t="s">
        <v>81</v>
      </c>
      <c r="AW552" s="12" t="s">
        <v>37</v>
      </c>
      <c r="AX552" s="12" t="s">
        <v>73</v>
      </c>
      <c r="AY552" s="218" t="s">
        <v>162</v>
      </c>
    </row>
    <row r="553" spans="2:51" s="13" customFormat="1" ht="13.5">
      <c r="B553" s="219"/>
      <c r="C553" s="220"/>
      <c r="D553" s="221" t="s">
        <v>169</v>
      </c>
      <c r="E553" s="222" t="s">
        <v>20</v>
      </c>
      <c r="F553" s="223" t="s">
        <v>174</v>
      </c>
      <c r="G553" s="220"/>
      <c r="H553" s="224">
        <v>4</v>
      </c>
      <c r="I553" s="225"/>
      <c r="J553" s="220"/>
      <c r="K553" s="220"/>
      <c r="L553" s="226"/>
      <c r="M553" s="227"/>
      <c r="N553" s="228"/>
      <c r="O553" s="228"/>
      <c r="P553" s="228"/>
      <c r="Q553" s="228"/>
      <c r="R553" s="228"/>
      <c r="S553" s="228"/>
      <c r="T553" s="229"/>
      <c r="AT553" s="230" t="s">
        <v>169</v>
      </c>
      <c r="AU553" s="230" t="s">
        <v>81</v>
      </c>
      <c r="AV553" s="13" t="s">
        <v>168</v>
      </c>
      <c r="AW553" s="13" t="s">
        <v>37</v>
      </c>
      <c r="AX553" s="13" t="s">
        <v>22</v>
      </c>
      <c r="AY553" s="230" t="s">
        <v>162</v>
      </c>
    </row>
    <row r="554" spans="2:65" s="1" customFormat="1" ht="22.5" customHeight="1">
      <c r="B554" s="36"/>
      <c r="C554" s="184" t="s">
        <v>604</v>
      </c>
      <c r="D554" s="184" t="s">
        <v>164</v>
      </c>
      <c r="E554" s="185" t="s">
        <v>605</v>
      </c>
      <c r="F554" s="186" t="s">
        <v>606</v>
      </c>
      <c r="G554" s="187" t="s">
        <v>218</v>
      </c>
      <c r="H554" s="188">
        <v>2</v>
      </c>
      <c r="I554" s="189"/>
      <c r="J554" s="190">
        <f>ROUND(I554*H554,2)</f>
        <v>0</v>
      </c>
      <c r="K554" s="186" t="s">
        <v>20</v>
      </c>
      <c r="L554" s="56"/>
      <c r="M554" s="191" t="s">
        <v>20</v>
      </c>
      <c r="N554" s="192" t="s">
        <v>44</v>
      </c>
      <c r="O554" s="37"/>
      <c r="P554" s="193">
        <f>O554*H554</f>
        <v>0</v>
      </c>
      <c r="Q554" s="193">
        <v>0</v>
      </c>
      <c r="R554" s="193">
        <f>Q554*H554</f>
        <v>0</v>
      </c>
      <c r="S554" s="193">
        <v>0</v>
      </c>
      <c r="T554" s="194">
        <f>S554*H554</f>
        <v>0</v>
      </c>
      <c r="AR554" s="19" t="s">
        <v>168</v>
      </c>
      <c r="AT554" s="19" t="s">
        <v>164</v>
      </c>
      <c r="AU554" s="19" t="s">
        <v>81</v>
      </c>
      <c r="AY554" s="19" t="s">
        <v>162</v>
      </c>
      <c r="BE554" s="195">
        <f>IF(N554="základní",J554,0)</f>
        <v>0</v>
      </c>
      <c r="BF554" s="195">
        <f>IF(N554="snížená",J554,0)</f>
        <v>0</v>
      </c>
      <c r="BG554" s="195">
        <f>IF(N554="zákl. přenesená",J554,0)</f>
        <v>0</v>
      </c>
      <c r="BH554" s="195">
        <f>IF(N554="sníž. přenesená",J554,0)</f>
        <v>0</v>
      </c>
      <c r="BI554" s="195">
        <f>IF(N554="nulová",J554,0)</f>
        <v>0</v>
      </c>
      <c r="BJ554" s="19" t="s">
        <v>22</v>
      </c>
      <c r="BK554" s="195">
        <f>ROUND(I554*H554,2)</f>
        <v>0</v>
      </c>
      <c r="BL554" s="19" t="s">
        <v>168</v>
      </c>
      <c r="BM554" s="19" t="s">
        <v>604</v>
      </c>
    </row>
    <row r="555" spans="2:51" s="11" customFormat="1" ht="13.5">
      <c r="B555" s="196"/>
      <c r="C555" s="197"/>
      <c r="D555" s="198" t="s">
        <v>169</v>
      </c>
      <c r="E555" s="199" t="s">
        <v>20</v>
      </c>
      <c r="F555" s="200" t="s">
        <v>599</v>
      </c>
      <c r="G555" s="197"/>
      <c r="H555" s="201" t="s">
        <v>20</v>
      </c>
      <c r="I555" s="202"/>
      <c r="J555" s="197"/>
      <c r="K555" s="197"/>
      <c r="L555" s="203"/>
      <c r="M555" s="204"/>
      <c r="N555" s="205"/>
      <c r="O555" s="205"/>
      <c r="P555" s="205"/>
      <c r="Q555" s="205"/>
      <c r="R555" s="205"/>
      <c r="S555" s="205"/>
      <c r="T555" s="206"/>
      <c r="AT555" s="207" t="s">
        <v>169</v>
      </c>
      <c r="AU555" s="207" t="s">
        <v>81</v>
      </c>
      <c r="AV555" s="11" t="s">
        <v>22</v>
      </c>
      <c r="AW555" s="11" t="s">
        <v>37</v>
      </c>
      <c r="AX555" s="11" t="s">
        <v>73</v>
      </c>
      <c r="AY555" s="207" t="s">
        <v>162</v>
      </c>
    </row>
    <row r="556" spans="2:51" s="12" customFormat="1" ht="13.5">
      <c r="B556" s="208"/>
      <c r="C556" s="209"/>
      <c r="D556" s="198" t="s">
        <v>169</v>
      </c>
      <c r="E556" s="210" t="s">
        <v>20</v>
      </c>
      <c r="F556" s="211" t="s">
        <v>81</v>
      </c>
      <c r="G556" s="209"/>
      <c r="H556" s="212">
        <v>2</v>
      </c>
      <c r="I556" s="213"/>
      <c r="J556" s="209"/>
      <c r="K556" s="209"/>
      <c r="L556" s="214"/>
      <c r="M556" s="215"/>
      <c r="N556" s="216"/>
      <c r="O556" s="216"/>
      <c r="P556" s="216"/>
      <c r="Q556" s="216"/>
      <c r="R556" s="216"/>
      <c r="S556" s="216"/>
      <c r="T556" s="217"/>
      <c r="AT556" s="218" t="s">
        <v>169</v>
      </c>
      <c r="AU556" s="218" t="s">
        <v>81</v>
      </c>
      <c r="AV556" s="12" t="s">
        <v>81</v>
      </c>
      <c r="AW556" s="12" t="s">
        <v>37</v>
      </c>
      <c r="AX556" s="12" t="s">
        <v>73</v>
      </c>
      <c r="AY556" s="218" t="s">
        <v>162</v>
      </c>
    </row>
    <row r="557" spans="2:51" s="13" customFormat="1" ht="13.5">
      <c r="B557" s="219"/>
      <c r="C557" s="220"/>
      <c r="D557" s="221" t="s">
        <v>169</v>
      </c>
      <c r="E557" s="222" t="s">
        <v>20</v>
      </c>
      <c r="F557" s="223" t="s">
        <v>174</v>
      </c>
      <c r="G557" s="220"/>
      <c r="H557" s="224">
        <v>2</v>
      </c>
      <c r="I557" s="225"/>
      <c r="J557" s="220"/>
      <c r="K557" s="220"/>
      <c r="L557" s="226"/>
      <c r="M557" s="227"/>
      <c r="N557" s="228"/>
      <c r="O557" s="228"/>
      <c r="P557" s="228"/>
      <c r="Q557" s="228"/>
      <c r="R557" s="228"/>
      <c r="S557" s="228"/>
      <c r="T557" s="229"/>
      <c r="AT557" s="230" t="s">
        <v>169</v>
      </c>
      <c r="AU557" s="230" t="s">
        <v>81</v>
      </c>
      <c r="AV557" s="13" t="s">
        <v>168</v>
      </c>
      <c r="AW557" s="13" t="s">
        <v>37</v>
      </c>
      <c r="AX557" s="13" t="s">
        <v>22</v>
      </c>
      <c r="AY557" s="230" t="s">
        <v>162</v>
      </c>
    </row>
    <row r="558" spans="2:65" s="1" customFormat="1" ht="22.5" customHeight="1">
      <c r="B558" s="36"/>
      <c r="C558" s="184" t="s">
        <v>607</v>
      </c>
      <c r="D558" s="184" t="s">
        <v>164</v>
      </c>
      <c r="E558" s="185" t="s">
        <v>608</v>
      </c>
      <c r="F558" s="186" t="s">
        <v>609</v>
      </c>
      <c r="G558" s="187" t="s">
        <v>218</v>
      </c>
      <c r="H558" s="188">
        <v>7</v>
      </c>
      <c r="I558" s="189"/>
      <c r="J558" s="190">
        <f>ROUND(I558*H558,2)</f>
        <v>0</v>
      </c>
      <c r="K558" s="186" t="s">
        <v>20</v>
      </c>
      <c r="L558" s="56"/>
      <c r="M558" s="191" t="s">
        <v>20</v>
      </c>
      <c r="N558" s="192" t="s">
        <v>44</v>
      </c>
      <c r="O558" s="37"/>
      <c r="P558" s="193">
        <f>O558*H558</f>
        <v>0</v>
      </c>
      <c r="Q558" s="193">
        <v>0</v>
      </c>
      <c r="R558" s="193">
        <f>Q558*H558</f>
        <v>0</v>
      </c>
      <c r="S558" s="193">
        <v>0</v>
      </c>
      <c r="T558" s="194">
        <f>S558*H558</f>
        <v>0</v>
      </c>
      <c r="AR558" s="19" t="s">
        <v>168</v>
      </c>
      <c r="AT558" s="19" t="s">
        <v>164</v>
      </c>
      <c r="AU558" s="19" t="s">
        <v>81</v>
      </c>
      <c r="AY558" s="19" t="s">
        <v>162</v>
      </c>
      <c r="BE558" s="195">
        <f>IF(N558="základní",J558,0)</f>
        <v>0</v>
      </c>
      <c r="BF558" s="195">
        <f>IF(N558="snížená",J558,0)</f>
        <v>0</v>
      </c>
      <c r="BG558" s="195">
        <f>IF(N558="zákl. přenesená",J558,0)</f>
        <v>0</v>
      </c>
      <c r="BH558" s="195">
        <f>IF(N558="sníž. přenesená",J558,0)</f>
        <v>0</v>
      </c>
      <c r="BI558" s="195">
        <f>IF(N558="nulová",J558,0)</f>
        <v>0</v>
      </c>
      <c r="BJ558" s="19" t="s">
        <v>22</v>
      </c>
      <c r="BK558" s="195">
        <f>ROUND(I558*H558,2)</f>
        <v>0</v>
      </c>
      <c r="BL558" s="19" t="s">
        <v>168</v>
      </c>
      <c r="BM558" s="19" t="s">
        <v>607</v>
      </c>
    </row>
    <row r="559" spans="2:51" s="11" customFormat="1" ht="13.5">
      <c r="B559" s="196"/>
      <c r="C559" s="197"/>
      <c r="D559" s="198" t="s">
        <v>169</v>
      </c>
      <c r="E559" s="199" t="s">
        <v>20</v>
      </c>
      <c r="F559" s="200" t="s">
        <v>599</v>
      </c>
      <c r="G559" s="197"/>
      <c r="H559" s="201" t="s">
        <v>20</v>
      </c>
      <c r="I559" s="202"/>
      <c r="J559" s="197"/>
      <c r="K559" s="197"/>
      <c r="L559" s="203"/>
      <c r="M559" s="204"/>
      <c r="N559" s="205"/>
      <c r="O559" s="205"/>
      <c r="P559" s="205"/>
      <c r="Q559" s="205"/>
      <c r="R559" s="205"/>
      <c r="S559" s="205"/>
      <c r="T559" s="206"/>
      <c r="AT559" s="207" t="s">
        <v>169</v>
      </c>
      <c r="AU559" s="207" t="s">
        <v>81</v>
      </c>
      <c r="AV559" s="11" t="s">
        <v>22</v>
      </c>
      <c r="AW559" s="11" t="s">
        <v>37</v>
      </c>
      <c r="AX559" s="11" t="s">
        <v>73</v>
      </c>
      <c r="AY559" s="207" t="s">
        <v>162</v>
      </c>
    </row>
    <row r="560" spans="2:51" s="12" customFormat="1" ht="13.5">
      <c r="B560" s="208"/>
      <c r="C560" s="209"/>
      <c r="D560" s="198" t="s">
        <v>169</v>
      </c>
      <c r="E560" s="210" t="s">
        <v>20</v>
      </c>
      <c r="F560" s="211" t="s">
        <v>610</v>
      </c>
      <c r="G560" s="209"/>
      <c r="H560" s="212">
        <v>7</v>
      </c>
      <c r="I560" s="213"/>
      <c r="J560" s="209"/>
      <c r="K560" s="209"/>
      <c r="L560" s="214"/>
      <c r="M560" s="215"/>
      <c r="N560" s="216"/>
      <c r="O560" s="216"/>
      <c r="P560" s="216"/>
      <c r="Q560" s="216"/>
      <c r="R560" s="216"/>
      <c r="S560" s="216"/>
      <c r="T560" s="217"/>
      <c r="AT560" s="218" t="s">
        <v>169</v>
      </c>
      <c r="AU560" s="218" t="s">
        <v>81</v>
      </c>
      <c r="AV560" s="12" t="s">
        <v>81</v>
      </c>
      <c r="AW560" s="12" t="s">
        <v>37</v>
      </c>
      <c r="AX560" s="12" t="s">
        <v>73</v>
      </c>
      <c r="AY560" s="218" t="s">
        <v>162</v>
      </c>
    </row>
    <row r="561" spans="2:51" s="13" customFormat="1" ht="13.5">
      <c r="B561" s="219"/>
      <c r="C561" s="220"/>
      <c r="D561" s="221" t="s">
        <v>169</v>
      </c>
      <c r="E561" s="222" t="s">
        <v>20</v>
      </c>
      <c r="F561" s="223" t="s">
        <v>174</v>
      </c>
      <c r="G561" s="220"/>
      <c r="H561" s="224">
        <v>7</v>
      </c>
      <c r="I561" s="225"/>
      <c r="J561" s="220"/>
      <c r="K561" s="220"/>
      <c r="L561" s="226"/>
      <c r="M561" s="227"/>
      <c r="N561" s="228"/>
      <c r="O561" s="228"/>
      <c r="P561" s="228"/>
      <c r="Q561" s="228"/>
      <c r="R561" s="228"/>
      <c r="S561" s="228"/>
      <c r="T561" s="229"/>
      <c r="AT561" s="230" t="s">
        <v>169</v>
      </c>
      <c r="AU561" s="230" t="s">
        <v>81</v>
      </c>
      <c r="AV561" s="13" t="s">
        <v>168</v>
      </c>
      <c r="AW561" s="13" t="s">
        <v>37</v>
      </c>
      <c r="AX561" s="13" t="s">
        <v>22</v>
      </c>
      <c r="AY561" s="230" t="s">
        <v>162</v>
      </c>
    </row>
    <row r="562" spans="2:65" s="1" customFormat="1" ht="22.5" customHeight="1">
      <c r="B562" s="36"/>
      <c r="C562" s="184" t="s">
        <v>611</v>
      </c>
      <c r="D562" s="184" t="s">
        <v>164</v>
      </c>
      <c r="E562" s="185" t="s">
        <v>612</v>
      </c>
      <c r="F562" s="186" t="s">
        <v>613</v>
      </c>
      <c r="G562" s="187" t="s">
        <v>218</v>
      </c>
      <c r="H562" s="188">
        <v>41</v>
      </c>
      <c r="I562" s="189"/>
      <c r="J562" s="190">
        <f>ROUND(I562*H562,2)</f>
        <v>0</v>
      </c>
      <c r="K562" s="186" t="s">
        <v>20</v>
      </c>
      <c r="L562" s="56"/>
      <c r="M562" s="191" t="s">
        <v>20</v>
      </c>
      <c r="N562" s="192" t="s">
        <v>44</v>
      </c>
      <c r="O562" s="37"/>
      <c r="P562" s="193">
        <f>O562*H562</f>
        <v>0</v>
      </c>
      <c r="Q562" s="193">
        <v>0</v>
      </c>
      <c r="R562" s="193">
        <f>Q562*H562</f>
        <v>0</v>
      </c>
      <c r="S562" s="193">
        <v>0</v>
      </c>
      <c r="T562" s="194">
        <f>S562*H562</f>
        <v>0</v>
      </c>
      <c r="AR562" s="19" t="s">
        <v>168</v>
      </c>
      <c r="AT562" s="19" t="s">
        <v>164</v>
      </c>
      <c r="AU562" s="19" t="s">
        <v>81</v>
      </c>
      <c r="AY562" s="19" t="s">
        <v>162</v>
      </c>
      <c r="BE562" s="195">
        <f>IF(N562="základní",J562,0)</f>
        <v>0</v>
      </c>
      <c r="BF562" s="195">
        <f>IF(N562="snížená",J562,0)</f>
        <v>0</v>
      </c>
      <c r="BG562" s="195">
        <f>IF(N562="zákl. přenesená",J562,0)</f>
        <v>0</v>
      </c>
      <c r="BH562" s="195">
        <f>IF(N562="sníž. přenesená",J562,0)</f>
        <v>0</v>
      </c>
      <c r="BI562" s="195">
        <f>IF(N562="nulová",J562,0)</f>
        <v>0</v>
      </c>
      <c r="BJ562" s="19" t="s">
        <v>22</v>
      </c>
      <c r="BK562" s="195">
        <f>ROUND(I562*H562,2)</f>
        <v>0</v>
      </c>
      <c r="BL562" s="19" t="s">
        <v>168</v>
      </c>
      <c r="BM562" s="19" t="s">
        <v>611</v>
      </c>
    </row>
    <row r="563" spans="2:51" s="11" customFormat="1" ht="13.5">
      <c r="B563" s="196"/>
      <c r="C563" s="197"/>
      <c r="D563" s="198" t="s">
        <v>169</v>
      </c>
      <c r="E563" s="199" t="s">
        <v>20</v>
      </c>
      <c r="F563" s="200" t="s">
        <v>599</v>
      </c>
      <c r="G563" s="197"/>
      <c r="H563" s="201" t="s">
        <v>20</v>
      </c>
      <c r="I563" s="202"/>
      <c r="J563" s="197"/>
      <c r="K563" s="197"/>
      <c r="L563" s="203"/>
      <c r="M563" s="204"/>
      <c r="N563" s="205"/>
      <c r="O563" s="205"/>
      <c r="P563" s="205"/>
      <c r="Q563" s="205"/>
      <c r="R563" s="205"/>
      <c r="S563" s="205"/>
      <c r="T563" s="206"/>
      <c r="AT563" s="207" t="s">
        <v>169</v>
      </c>
      <c r="AU563" s="207" t="s">
        <v>81</v>
      </c>
      <c r="AV563" s="11" t="s">
        <v>22</v>
      </c>
      <c r="AW563" s="11" t="s">
        <v>37</v>
      </c>
      <c r="AX563" s="11" t="s">
        <v>73</v>
      </c>
      <c r="AY563" s="207" t="s">
        <v>162</v>
      </c>
    </row>
    <row r="564" spans="2:51" s="12" customFormat="1" ht="13.5">
      <c r="B564" s="208"/>
      <c r="C564" s="209"/>
      <c r="D564" s="198" t="s">
        <v>169</v>
      </c>
      <c r="E564" s="210" t="s">
        <v>20</v>
      </c>
      <c r="F564" s="211" t="s">
        <v>614</v>
      </c>
      <c r="G564" s="209"/>
      <c r="H564" s="212">
        <v>41</v>
      </c>
      <c r="I564" s="213"/>
      <c r="J564" s="209"/>
      <c r="K564" s="209"/>
      <c r="L564" s="214"/>
      <c r="M564" s="215"/>
      <c r="N564" s="216"/>
      <c r="O564" s="216"/>
      <c r="P564" s="216"/>
      <c r="Q564" s="216"/>
      <c r="R564" s="216"/>
      <c r="S564" s="216"/>
      <c r="T564" s="217"/>
      <c r="AT564" s="218" t="s">
        <v>169</v>
      </c>
      <c r="AU564" s="218" t="s">
        <v>81</v>
      </c>
      <c r="AV564" s="12" t="s">
        <v>81</v>
      </c>
      <c r="AW564" s="12" t="s">
        <v>37</v>
      </c>
      <c r="AX564" s="12" t="s">
        <v>73</v>
      </c>
      <c r="AY564" s="218" t="s">
        <v>162</v>
      </c>
    </row>
    <row r="565" spans="2:51" s="13" customFormat="1" ht="13.5">
      <c r="B565" s="219"/>
      <c r="C565" s="220"/>
      <c r="D565" s="221" t="s">
        <v>169</v>
      </c>
      <c r="E565" s="222" t="s">
        <v>20</v>
      </c>
      <c r="F565" s="223" t="s">
        <v>174</v>
      </c>
      <c r="G565" s="220"/>
      <c r="H565" s="224">
        <v>41</v>
      </c>
      <c r="I565" s="225"/>
      <c r="J565" s="220"/>
      <c r="K565" s="220"/>
      <c r="L565" s="226"/>
      <c r="M565" s="227"/>
      <c r="N565" s="228"/>
      <c r="O565" s="228"/>
      <c r="P565" s="228"/>
      <c r="Q565" s="228"/>
      <c r="R565" s="228"/>
      <c r="S565" s="228"/>
      <c r="T565" s="229"/>
      <c r="AT565" s="230" t="s">
        <v>169</v>
      </c>
      <c r="AU565" s="230" t="s">
        <v>81</v>
      </c>
      <c r="AV565" s="13" t="s">
        <v>168</v>
      </c>
      <c r="AW565" s="13" t="s">
        <v>37</v>
      </c>
      <c r="AX565" s="13" t="s">
        <v>22</v>
      </c>
      <c r="AY565" s="230" t="s">
        <v>162</v>
      </c>
    </row>
    <row r="566" spans="2:65" s="1" customFormat="1" ht="22.5" customHeight="1">
      <c r="B566" s="36"/>
      <c r="C566" s="184" t="s">
        <v>615</v>
      </c>
      <c r="D566" s="184" t="s">
        <v>164</v>
      </c>
      <c r="E566" s="185" t="s">
        <v>616</v>
      </c>
      <c r="F566" s="186" t="s">
        <v>617</v>
      </c>
      <c r="G566" s="187" t="s">
        <v>218</v>
      </c>
      <c r="H566" s="188">
        <v>2</v>
      </c>
      <c r="I566" s="189"/>
      <c r="J566" s="190">
        <f>ROUND(I566*H566,2)</f>
        <v>0</v>
      </c>
      <c r="K566" s="186" t="s">
        <v>20</v>
      </c>
      <c r="L566" s="56"/>
      <c r="M566" s="191" t="s">
        <v>20</v>
      </c>
      <c r="N566" s="192" t="s">
        <v>44</v>
      </c>
      <c r="O566" s="37"/>
      <c r="P566" s="193">
        <f>O566*H566</f>
        <v>0</v>
      </c>
      <c r="Q566" s="193">
        <v>0</v>
      </c>
      <c r="R566" s="193">
        <f>Q566*H566</f>
        <v>0</v>
      </c>
      <c r="S566" s="193">
        <v>0</v>
      </c>
      <c r="T566" s="194">
        <f>S566*H566</f>
        <v>0</v>
      </c>
      <c r="AR566" s="19" t="s">
        <v>168</v>
      </c>
      <c r="AT566" s="19" t="s">
        <v>164</v>
      </c>
      <c r="AU566" s="19" t="s">
        <v>81</v>
      </c>
      <c r="AY566" s="19" t="s">
        <v>162</v>
      </c>
      <c r="BE566" s="195">
        <f>IF(N566="základní",J566,0)</f>
        <v>0</v>
      </c>
      <c r="BF566" s="195">
        <f>IF(N566="snížená",J566,0)</f>
        <v>0</v>
      </c>
      <c r="BG566" s="195">
        <f>IF(N566="zákl. přenesená",J566,0)</f>
        <v>0</v>
      </c>
      <c r="BH566" s="195">
        <f>IF(N566="sníž. přenesená",J566,0)</f>
        <v>0</v>
      </c>
      <c r="BI566" s="195">
        <f>IF(N566="nulová",J566,0)</f>
        <v>0</v>
      </c>
      <c r="BJ566" s="19" t="s">
        <v>22</v>
      </c>
      <c r="BK566" s="195">
        <f>ROUND(I566*H566,2)</f>
        <v>0</v>
      </c>
      <c r="BL566" s="19" t="s">
        <v>168</v>
      </c>
      <c r="BM566" s="19" t="s">
        <v>615</v>
      </c>
    </row>
    <row r="567" spans="2:51" s="11" customFormat="1" ht="13.5">
      <c r="B567" s="196"/>
      <c r="C567" s="197"/>
      <c r="D567" s="198" t="s">
        <v>169</v>
      </c>
      <c r="E567" s="199" t="s">
        <v>20</v>
      </c>
      <c r="F567" s="200" t="s">
        <v>599</v>
      </c>
      <c r="G567" s="197"/>
      <c r="H567" s="201" t="s">
        <v>20</v>
      </c>
      <c r="I567" s="202"/>
      <c r="J567" s="197"/>
      <c r="K567" s="197"/>
      <c r="L567" s="203"/>
      <c r="M567" s="204"/>
      <c r="N567" s="205"/>
      <c r="O567" s="205"/>
      <c r="P567" s="205"/>
      <c r="Q567" s="205"/>
      <c r="R567" s="205"/>
      <c r="S567" s="205"/>
      <c r="T567" s="206"/>
      <c r="AT567" s="207" t="s">
        <v>169</v>
      </c>
      <c r="AU567" s="207" t="s">
        <v>81</v>
      </c>
      <c r="AV567" s="11" t="s">
        <v>22</v>
      </c>
      <c r="AW567" s="11" t="s">
        <v>37</v>
      </c>
      <c r="AX567" s="11" t="s">
        <v>73</v>
      </c>
      <c r="AY567" s="207" t="s">
        <v>162</v>
      </c>
    </row>
    <row r="568" spans="2:51" s="12" customFormat="1" ht="13.5">
      <c r="B568" s="208"/>
      <c r="C568" s="209"/>
      <c r="D568" s="198" t="s">
        <v>169</v>
      </c>
      <c r="E568" s="210" t="s">
        <v>20</v>
      </c>
      <c r="F568" s="211" t="s">
        <v>81</v>
      </c>
      <c r="G568" s="209"/>
      <c r="H568" s="212">
        <v>2</v>
      </c>
      <c r="I568" s="213"/>
      <c r="J568" s="209"/>
      <c r="K568" s="209"/>
      <c r="L568" s="214"/>
      <c r="M568" s="215"/>
      <c r="N568" s="216"/>
      <c r="O568" s="216"/>
      <c r="P568" s="216"/>
      <c r="Q568" s="216"/>
      <c r="R568" s="216"/>
      <c r="S568" s="216"/>
      <c r="T568" s="217"/>
      <c r="AT568" s="218" t="s">
        <v>169</v>
      </c>
      <c r="AU568" s="218" t="s">
        <v>81</v>
      </c>
      <c r="AV568" s="12" t="s">
        <v>81</v>
      </c>
      <c r="AW568" s="12" t="s">
        <v>37</v>
      </c>
      <c r="AX568" s="12" t="s">
        <v>73</v>
      </c>
      <c r="AY568" s="218" t="s">
        <v>162</v>
      </c>
    </row>
    <row r="569" spans="2:51" s="13" customFormat="1" ht="13.5">
      <c r="B569" s="219"/>
      <c r="C569" s="220"/>
      <c r="D569" s="221" t="s">
        <v>169</v>
      </c>
      <c r="E569" s="222" t="s">
        <v>20</v>
      </c>
      <c r="F569" s="223" t="s">
        <v>174</v>
      </c>
      <c r="G569" s="220"/>
      <c r="H569" s="224">
        <v>2</v>
      </c>
      <c r="I569" s="225"/>
      <c r="J569" s="220"/>
      <c r="K569" s="220"/>
      <c r="L569" s="226"/>
      <c r="M569" s="227"/>
      <c r="N569" s="228"/>
      <c r="O569" s="228"/>
      <c r="P569" s="228"/>
      <c r="Q569" s="228"/>
      <c r="R569" s="228"/>
      <c r="S569" s="228"/>
      <c r="T569" s="229"/>
      <c r="AT569" s="230" t="s">
        <v>169</v>
      </c>
      <c r="AU569" s="230" t="s">
        <v>81</v>
      </c>
      <c r="AV569" s="13" t="s">
        <v>168</v>
      </c>
      <c r="AW569" s="13" t="s">
        <v>37</v>
      </c>
      <c r="AX569" s="13" t="s">
        <v>22</v>
      </c>
      <c r="AY569" s="230" t="s">
        <v>162</v>
      </c>
    </row>
    <row r="570" spans="2:65" s="1" customFormat="1" ht="22.5" customHeight="1">
      <c r="B570" s="36"/>
      <c r="C570" s="184" t="s">
        <v>618</v>
      </c>
      <c r="D570" s="184" t="s">
        <v>164</v>
      </c>
      <c r="E570" s="185" t="s">
        <v>619</v>
      </c>
      <c r="F570" s="186" t="s">
        <v>620</v>
      </c>
      <c r="G570" s="187" t="s">
        <v>218</v>
      </c>
      <c r="H570" s="188">
        <v>2</v>
      </c>
      <c r="I570" s="189"/>
      <c r="J570" s="190">
        <f>ROUND(I570*H570,2)</f>
        <v>0</v>
      </c>
      <c r="K570" s="186" t="s">
        <v>20</v>
      </c>
      <c r="L570" s="56"/>
      <c r="M570" s="191" t="s">
        <v>20</v>
      </c>
      <c r="N570" s="192" t="s">
        <v>44</v>
      </c>
      <c r="O570" s="37"/>
      <c r="P570" s="193">
        <f>O570*H570</f>
        <v>0</v>
      </c>
      <c r="Q570" s="193">
        <v>0</v>
      </c>
      <c r="R570" s="193">
        <f>Q570*H570</f>
        <v>0</v>
      </c>
      <c r="S570" s="193">
        <v>0</v>
      </c>
      <c r="T570" s="194">
        <f>S570*H570</f>
        <v>0</v>
      </c>
      <c r="AR570" s="19" t="s">
        <v>168</v>
      </c>
      <c r="AT570" s="19" t="s">
        <v>164</v>
      </c>
      <c r="AU570" s="19" t="s">
        <v>81</v>
      </c>
      <c r="AY570" s="19" t="s">
        <v>162</v>
      </c>
      <c r="BE570" s="195">
        <f>IF(N570="základní",J570,0)</f>
        <v>0</v>
      </c>
      <c r="BF570" s="195">
        <f>IF(N570="snížená",J570,0)</f>
        <v>0</v>
      </c>
      <c r="BG570" s="195">
        <f>IF(N570="zákl. přenesená",J570,0)</f>
        <v>0</v>
      </c>
      <c r="BH570" s="195">
        <f>IF(N570="sníž. přenesená",J570,0)</f>
        <v>0</v>
      </c>
      <c r="BI570" s="195">
        <f>IF(N570="nulová",J570,0)</f>
        <v>0</v>
      </c>
      <c r="BJ570" s="19" t="s">
        <v>22</v>
      </c>
      <c r="BK570" s="195">
        <f>ROUND(I570*H570,2)</f>
        <v>0</v>
      </c>
      <c r="BL570" s="19" t="s">
        <v>168</v>
      </c>
      <c r="BM570" s="19" t="s">
        <v>618</v>
      </c>
    </row>
    <row r="571" spans="2:51" s="11" customFormat="1" ht="13.5">
      <c r="B571" s="196"/>
      <c r="C571" s="197"/>
      <c r="D571" s="198" t="s">
        <v>169</v>
      </c>
      <c r="E571" s="199" t="s">
        <v>20</v>
      </c>
      <c r="F571" s="200" t="s">
        <v>599</v>
      </c>
      <c r="G571" s="197"/>
      <c r="H571" s="201" t="s">
        <v>20</v>
      </c>
      <c r="I571" s="202"/>
      <c r="J571" s="197"/>
      <c r="K571" s="197"/>
      <c r="L571" s="203"/>
      <c r="M571" s="204"/>
      <c r="N571" s="205"/>
      <c r="O571" s="205"/>
      <c r="P571" s="205"/>
      <c r="Q571" s="205"/>
      <c r="R571" s="205"/>
      <c r="S571" s="205"/>
      <c r="T571" s="206"/>
      <c r="AT571" s="207" t="s">
        <v>169</v>
      </c>
      <c r="AU571" s="207" t="s">
        <v>81</v>
      </c>
      <c r="AV571" s="11" t="s">
        <v>22</v>
      </c>
      <c r="AW571" s="11" t="s">
        <v>37</v>
      </c>
      <c r="AX571" s="11" t="s">
        <v>73</v>
      </c>
      <c r="AY571" s="207" t="s">
        <v>162</v>
      </c>
    </row>
    <row r="572" spans="2:51" s="12" customFormat="1" ht="13.5">
      <c r="B572" s="208"/>
      <c r="C572" s="209"/>
      <c r="D572" s="198" t="s">
        <v>169</v>
      </c>
      <c r="E572" s="210" t="s">
        <v>20</v>
      </c>
      <c r="F572" s="211" t="s">
        <v>81</v>
      </c>
      <c r="G572" s="209"/>
      <c r="H572" s="212">
        <v>2</v>
      </c>
      <c r="I572" s="213"/>
      <c r="J572" s="209"/>
      <c r="K572" s="209"/>
      <c r="L572" s="214"/>
      <c r="M572" s="215"/>
      <c r="N572" s="216"/>
      <c r="O572" s="216"/>
      <c r="P572" s="216"/>
      <c r="Q572" s="216"/>
      <c r="R572" s="216"/>
      <c r="S572" s="216"/>
      <c r="T572" s="217"/>
      <c r="AT572" s="218" t="s">
        <v>169</v>
      </c>
      <c r="AU572" s="218" t="s">
        <v>81</v>
      </c>
      <c r="AV572" s="12" t="s">
        <v>81</v>
      </c>
      <c r="AW572" s="12" t="s">
        <v>37</v>
      </c>
      <c r="AX572" s="12" t="s">
        <v>73</v>
      </c>
      <c r="AY572" s="218" t="s">
        <v>162</v>
      </c>
    </row>
    <row r="573" spans="2:51" s="13" customFormat="1" ht="13.5">
      <c r="B573" s="219"/>
      <c r="C573" s="220"/>
      <c r="D573" s="221" t="s">
        <v>169</v>
      </c>
      <c r="E573" s="222" t="s">
        <v>20</v>
      </c>
      <c r="F573" s="223" t="s">
        <v>174</v>
      </c>
      <c r="G573" s="220"/>
      <c r="H573" s="224">
        <v>2</v>
      </c>
      <c r="I573" s="225"/>
      <c r="J573" s="220"/>
      <c r="K573" s="220"/>
      <c r="L573" s="226"/>
      <c r="M573" s="227"/>
      <c r="N573" s="228"/>
      <c r="O573" s="228"/>
      <c r="P573" s="228"/>
      <c r="Q573" s="228"/>
      <c r="R573" s="228"/>
      <c r="S573" s="228"/>
      <c r="T573" s="229"/>
      <c r="AT573" s="230" t="s">
        <v>169</v>
      </c>
      <c r="AU573" s="230" t="s">
        <v>81</v>
      </c>
      <c r="AV573" s="13" t="s">
        <v>168</v>
      </c>
      <c r="AW573" s="13" t="s">
        <v>37</v>
      </c>
      <c r="AX573" s="13" t="s">
        <v>22</v>
      </c>
      <c r="AY573" s="230" t="s">
        <v>162</v>
      </c>
    </row>
    <row r="574" spans="2:65" s="1" customFormat="1" ht="22.5" customHeight="1">
      <c r="B574" s="36"/>
      <c r="C574" s="184" t="s">
        <v>621</v>
      </c>
      <c r="D574" s="184" t="s">
        <v>164</v>
      </c>
      <c r="E574" s="185" t="s">
        <v>622</v>
      </c>
      <c r="F574" s="186" t="s">
        <v>623</v>
      </c>
      <c r="G574" s="187" t="s">
        <v>218</v>
      </c>
      <c r="H574" s="188">
        <v>3</v>
      </c>
      <c r="I574" s="189"/>
      <c r="J574" s="190">
        <f>ROUND(I574*H574,2)</f>
        <v>0</v>
      </c>
      <c r="K574" s="186" t="s">
        <v>20</v>
      </c>
      <c r="L574" s="56"/>
      <c r="M574" s="191" t="s">
        <v>20</v>
      </c>
      <c r="N574" s="192" t="s">
        <v>44</v>
      </c>
      <c r="O574" s="37"/>
      <c r="P574" s="193">
        <f>O574*H574</f>
        <v>0</v>
      </c>
      <c r="Q574" s="193">
        <v>0</v>
      </c>
      <c r="R574" s="193">
        <f>Q574*H574</f>
        <v>0</v>
      </c>
      <c r="S574" s="193">
        <v>0</v>
      </c>
      <c r="T574" s="194">
        <f>S574*H574</f>
        <v>0</v>
      </c>
      <c r="AR574" s="19" t="s">
        <v>168</v>
      </c>
      <c r="AT574" s="19" t="s">
        <v>164</v>
      </c>
      <c r="AU574" s="19" t="s">
        <v>81</v>
      </c>
      <c r="AY574" s="19" t="s">
        <v>162</v>
      </c>
      <c r="BE574" s="195">
        <f>IF(N574="základní",J574,0)</f>
        <v>0</v>
      </c>
      <c r="BF574" s="195">
        <f>IF(N574="snížená",J574,0)</f>
        <v>0</v>
      </c>
      <c r="BG574" s="195">
        <f>IF(N574="zákl. přenesená",J574,0)</f>
        <v>0</v>
      </c>
      <c r="BH574" s="195">
        <f>IF(N574="sníž. přenesená",J574,0)</f>
        <v>0</v>
      </c>
      <c r="BI574" s="195">
        <f>IF(N574="nulová",J574,0)</f>
        <v>0</v>
      </c>
      <c r="BJ574" s="19" t="s">
        <v>22</v>
      </c>
      <c r="BK574" s="195">
        <f>ROUND(I574*H574,2)</f>
        <v>0</v>
      </c>
      <c r="BL574" s="19" t="s">
        <v>168</v>
      </c>
      <c r="BM574" s="19" t="s">
        <v>621</v>
      </c>
    </row>
    <row r="575" spans="2:51" s="11" customFormat="1" ht="13.5">
      <c r="B575" s="196"/>
      <c r="C575" s="197"/>
      <c r="D575" s="198" t="s">
        <v>169</v>
      </c>
      <c r="E575" s="199" t="s">
        <v>20</v>
      </c>
      <c r="F575" s="200" t="s">
        <v>599</v>
      </c>
      <c r="G575" s="197"/>
      <c r="H575" s="201" t="s">
        <v>20</v>
      </c>
      <c r="I575" s="202"/>
      <c r="J575" s="197"/>
      <c r="K575" s="197"/>
      <c r="L575" s="203"/>
      <c r="M575" s="204"/>
      <c r="N575" s="205"/>
      <c r="O575" s="205"/>
      <c r="P575" s="205"/>
      <c r="Q575" s="205"/>
      <c r="R575" s="205"/>
      <c r="S575" s="205"/>
      <c r="T575" s="206"/>
      <c r="AT575" s="207" t="s">
        <v>169</v>
      </c>
      <c r="AU575" s="207" t="s">
        <v>81</v>
      </c>
      <c r="AV575" s="11" t="s">
        <v>22</v>
      </c>
      <c r="AW575" s="11" t="s">
        <v>37</v>
      </c>
      <c r="AX575" s="11" t="s">
        <v>73</v>
      </c>
      <c r="AY575" s="207" t="s">
        <v>162</v>
      </c>
    </row>
    <row r="576" spans="2:51" s="12" customFormat="1" ht="13.5">
      <c r="B576" s="208"/>
      <c r="C576" s="209"/>
      <c r="D576" s="198" t="s">
        <v>169</v>
      </c>
      <c r="E576" s="210" t="s">
        <v>20</v>
      </c>
      <c r="F576" s="211" t="s">
        <v>180</v>
      </c>
      <c r="G576" s="209"/>
      <c r="H576" s="212">
        <v>3</v>
      </c>
      <c r="I576" s="213"/>
      <c r="J576" s="209"/>
      <c r="K576" s="209"/>
      <c r="L576" s="214"/>
      <c r="M576" s="215"/>
      <c r="N576" s="216"/>
      <c r="O576" s="216"/>
      <c r="P576" s="216"/>
      <c r="Q576" s="216"/>
      <c r="R576" s="216"/>
      <c r="S576" s="216"/>
      <c r="T576" s="217"/>
      <c r="AT576" s="218" t="s">
        <v>169</v>
      </c>
      <c r="AU576" s="218" t="s">
        <v>81</v>
      </c>
      <c r="AV576" s="12" t="s">
        <v>81</v>
      </c>
      <c r="AW576" s="12" t="s">
        <v>37</v>
      </c>
      <c r="AX576" s="12" t="s">
        <v>73</v>
      </c>
      <c r="AY576" s="218" t="s">
        <v>162</v>
      </c>
    </row>
    <row r="577" spans="2:51" s="13" customFormat="1" ht="13.5">
      <c r="B577" s="219"/>
      <c r="C577" s="220"/>
      <c r="D577" s="221" t="s">
        <v>169</v>
      </c>
      <c r="E577" s="222" t="s">
        <v>20</v>
      </c>
      <c r="F577" s="223" t="s">
        <v>174</v>
      </c>
      <c r="G577" s="220"/>
      <c r="H577" s="224">
        <v>3</v>
      </c>
      <c r="I577" s="225"/>
      <c r="J577" s="220"/>
      <c r="K577" s="220"/>
      <c r="L577" s="226"/>
      <c r="M577" s="227"/>
      <c r="N577" s="228"/>
      <c r="O577" s="228"/>
      <c r="P577" s="228"/>
      <c r="Q577" s="228"/>
      <c r="R577" s="228"/>
      <c r="S577" s="228"/>
      <c r="T577" s="229"/>
      <c r="AT577" s="230" t="s">
        <v>169</v>
      </c>
      <c r="AU577" s="230" t="s">
        <v>81</v>
      </c>
      <c r="AV577" s="13" t="s">
        <v>168</v>
      </c>
      <c r="AW577" s="13" t="s">
        <v>37</v>
      </c>
      <c r="AX577" s="13" t="s">
        <v>22</v>
      </c>
      <c r="AY577" s="230" t="s">
        <v>162</v>
      </c>
    </row>
    <row r="578" spans="2:65" s="1" customFormat="1" ht="22.5" customHeight="1">
      <c r="B578" s="36"/>
      <c r="C578" s="184" t="s">
        <v>624</v>
      </c>
      <c r="D578" s="184" t="s">
        <v>164</v>
      </c>
      <c r="E578" s="185" t="s">
        <v>625</v>
      </c>
      <c r="F578" s="186" t="s">
        <v>626</v>
      </c>
      <c r="G578" s="187" t="s">
        <v>248</v>
      </c>
      <c r="H578" s="188">
        <v>29</v>
      </c>
      <c r="I578" s="189"/>
      <c r="J578" s="190">
        <f>ROUND(I578*H578,2)</f>
        <v>0</v>
      </c>
      <c r="K578" s="186" t="s">
        <v>20</v>
      </c>
      <c r="L578" s="56"/>
      <c r="M578" s="191" t="s">
        <v>20</v>
      </c>
      <c r="N578" s="192" t="s">
        <v>44</v>
      </c>
      <c r="O578" s="37"/>
      <c r="P578" s="193">
        <f>O578*H578</f>
        <v>0</v>
      </c>
      <c r="Q578" s="193">
        <v>0</v>
      </c>
      <c r="R578" s="193">
        <f>Q578*H578</f>
        <v>0</v>
      </c>
      <c r="S578" s="193">
        <v>0</v>
      </c>
      <c r="T578" s="194">
        <f>S578*H578</f>
        <v>0</v>
      </c>
      <c r="AR578" s="19" t="s">
        <v>168</v>
      </c>
      <c r="AT578" s="19" t="s">
        <v>164</v>
      </c>
      <c r="AU578" s="19" t="s">
        <v>81</v>
      </c>
      <c r="AY578" s="19" t="s">
        <v>162</v>
      </c>
      <c r="BE578" s="195">
        <f>IF(N578="základní",J578,0)</f>
        <v>0</v>
      </c>
      <c r="BF578" s="195">
        <f>IF(N578="snížená",J578,0)</f>
        <v>0</v>
      </c>
      <c r="BG578" s="195">
        <f>IF(N578="zákl. přenesená",J578,0)</f>
        <v>0</v>
      </c>
      <c r="BH578" s="195">
        <f>IF(N578="sníž. přenesená",J578,0)</f>
        <v>0</v>
      </c>
      <c r="BI578" s="195">
        <f>IF(N578="nulová",J578,0)</f>
        <v>0</v>
      </c>
      <c r="BJ578" s="19" t="s">
        <v>22</v>
      </c>
      <c r="BK578" s="195">
        <f>ROUND(I578*H578,2)</f>
        <v>0</v>
      </c>
      <c r="BL578" s="19" t="s">
        <v>168</v>
      </c>
      <c r="BM578" s="19" t="s">
        <v>624</v>
      </c>
    </row>
    <row r="579" spans="2:51" s="11" customFormat="1" ht="13.5">
      <c r="B579" s="196"/>
      <c r="C579" s="197"/>
      <c r="D579" s="198" t="s">
        <v>169</v>
      </c>
      <c r="E579" s="199" t="s">
        <v>20</v>
      </c>
      <c r="F579" s="200" t="s">
        <v>627</v>
      </c>
      <c r="G579" s="197"/>
      <c r="H579" s="201" t="s">
        <v>20</v>
      </c>
      <c r="I579" s="202"/>
      <c r="J579" s="197"/>
      <c r="K579" s="197"/>
      <c r="L579" s="203"/>
      <c r="M579" s="204"/>
      <c r="N579" s="205"/>
      <c r="O579" s="205"/>
      <c r="P579" s="205"/>
      <c r="Q579" s="205"/>
      <c r="R579" s="205"/>
      <c r="S579" s="205"/>
      <c r="T579" s="206"/>
      <c r="AT579" s="207" t="s">
        <v>169</v>
      </c>
      <c r="AU579" s="207" t="s">
        <v>81</v>
      </c>
      <c r="AV579" s="11" t="s">
        <v>22</v>
      </c>
      <c r="AW579" s="11" t="s">
        <v>37</v>
      </c>
      <c r="AX579" s="11" t="s">
        <v>73</v>
      </c>
      <c r="AY579" s="207" t="s">
        <v>162</v>
      </c>
    </row>
    <row r="580" spans="2:51" s="12" customFormat="1" ht="13.5">
      <c r="B580" s="208"/>
      <c r="C580" s="209"/>
      <c r="D580" s="198" t="s">
        <v>169</v>
      </c>
      <c r="E580" s="210" t="s">
        <v>20</v>
      </c>
      <c r="F580" s="211" t="s">
        <v>243</v>
      </c>
      <c r="G580" s="209"/>
      <c r="H580" s="212">
        <v>29</v>
      </c>
      <c r="I580" s="213"/>
      <c r="J580" s="209"/>
      <c r="K580" s="209"/>
      <c r="L580" s="214"/>
      <c r="M580" s="215"/>
      <c r="N580" s="216"/>
      <c r="O580" s="216"/>
      <c r="P580" s="216"/>
      <c r="Q580" s="216"/>
      <c r="R580" s="216"/>
      <c r="S580" s="216"/>
      <c r="T580" s="217"/>
      <c r="AT580" s="218" t="s">
        <v>169</v>
      </c>
      <c r="AU580" s="218" t="s">
        <v>81</v>
      </c>
      <c r="AV580" s="12" t="s">
        <v>81</v>
      </c>
      <c r="AW580" s="12" t="s">
        <v>37</v>
      </c>
      <c r="AX580" s="12" t="s">
        <v>73</v>
      </c>
      <c r="AY580" s="218" t="s">
        <v>162</v>
      </c>
    </row>
    <row r="581" spans="2:51" s="13" customFormat="1" ht="13.5">
      <c r="B581" s="219"/>
      <c r="C581" s="220"/>
      <c r="D581" s="221" t="s">
        <v>169</v>
      </c>
      <c r="E581" s="222" t="s">
        <v>20</v>
      </c>
      <c r="F581" s="223" t="s">
        <v>174</v>
      </c>
      <c r="G581" s="220"/>
      <c r="H581" s="224">
        <v>29</v>
      </c>
      <c r="I581" s="225"/>
      <c r="J581" s="220"/>
      <c r="K581" s="220"/>
      <c r="L581" s="226"/>
      <c r="M581" s="227"/>
      <c r="N581" s="228"/>
      <c r="O581" s="228"/>
      <c r="P581" s="228"/>
      <c r="Q581" s="228"/>
      <c r="R581" s="228"/>
      <c r="S581" s="228"/>
      <c r="T581" s="229"/>
      <c r="AT581" s="230" t="s">
        <v>169</v>
      </c>
      <c r="AU581" s="230" t="s">
        <v>81</v>
      </c>
      <c r="AV581" s="13" t="s">
        <v>168</v>
      </c>
      <c r="AW581" s="13" t="s">
        <v>37</v>
      </c>
      <c r="AX581" s="13" t="s">
        <v>22</v>
      </c>
      <c r="AY581" s="230" t="s">
        <v>162</v>
      </c>
    </row>
    <row r="582" spans="2:65" s="1" customFormat="1" ht="22.5" customHeight="1">
      <c r="B582" s="36"/>
      <c r="C582" s="184" t="s">
        <v>628</v>
      </c>
      <c r="D582" s="184" t="s">
        <v>164</v>
      </c>
      <c r="E582" s="185" t="s">
        <v>629</v>
      </c>
      <c r="F582" s="186" t="s">
        <v>630</v>
      </c>
      <c r="G582" s="187" t="s">
        <v>218</v>
      </c>
      <c r="H582" s="188">
        <v>67.16</v>
      </c>
      <c r="I582" s="189"/>
      <c r="J582" s="190">
        <f>ROUND(I582*H582,2)</f>
        <v>0</v>
      </c>
      <c r="K582" s="186" t="s">
        <v>20</v>
      </c>
      <c r="L582" s="56"/>
      <c r="M582" s="191" t="s">
        <v>20</v>
      </c>
      <c r="N582" s="192" t="s">
        <v>44</v>
      </c>
      <c r="O582" s="37"/>
      <c r="P582" s="193">
        <f>O582*H582</f>
        <v>0</v>
      </c>
      <c r="Q582" s="193">
        <v>0</v>
      </c>
      <c r="R582" s="193">
        <f>Q582*H582</f>
        <v>0</v>
      </c>
      <c r="S582" s="193">
        <v>0</v>
      </c>
      <c r="T582" s="194">
        <f>S582*H582</f>
        <v>0</v>
      </c>
      <c r="AR582" s="19" t="s">
        <v>168</v>
      </c>
      <c r="AT582" s="19" t="s">
        <v>164</v>
      </c>
      <c r="AU582" s="19" t="s">
        <v>81</v>
      </c>
      <c r="AY582" s="19" t="s">
        <v>162</v>
      </c>
      <c r="BE582" s="195">
        <f>IF(N582="základní",J582,0)</f>
        <v>0</v>
      </c>
      <c r="BF582" s="195">
        <f>IF(N582="snížená",J582,0)</f>
        <v>0</v>
      </c>
      <c r="BG582" s="195">
        <f>IF(N582="zákl. přenesená",J582,0)</f>
        <v>0</v>
      </c>
      <c r="BH582" s="195">
        <f>IF(N582="sníž. přenesená",J582,0)</f>
        <v>0</v>
      </c>
      <c r="BI582" s="195">
        <f>IF(N582="nulová",J582,0)</f>
        <v>0</v>
      </c>
      <c r="BJ582" s="19" t="s">
        <v>22</v>
      </c>
      <c r="BK582" s="195">
        <f>ROUND(I582*H582,2)</f>
        <v>0</v>
      </c>
      <c r="BL582" s="19" t="s">
        <v>168</v>
      </c>
      <c r="BM582" s="19" t="s">
        <v>628</v>
      </c>
    </row>
    <row r="583" spans="2:51" s="11" customFormat="1" ht="13.5">
      <c r="B583" s="196"/>
      <c r="C583" s="197"/>
      <c r="D583" s="198" t="s">
        <v>169</v>
      </c>
      <c r="E583" s="199" t="s">
        <v>20</v>
      </c>
      <c r="F583" s="200" t="s">
        <v>631</v>
      </c>
      <c r="G583" s="197"/>
      <c r="H583" s="201" t="s">
        <v>20</v>
      </c>
      <c r="I583" s="202"/>
      <c r="J583" s="197"/>
      <c r="K583" s="197"/>
      <c r="L583" s="203"/>
      <c r="M583" s="204"/>
      <c r="N583" s="205"/>
      <c r="O583" s="205"/>
      <c r="P583" s="205"/>
      <c r="Q583" s="205"/>
      <c r="R583" s="205"/>
      <c r="S583" s="205"/>
      <c r="T583" s="206"/>
      <c r="AT583" s="207" t="s">
        <v>169</v>
      </c>
      <c r="AU583" s="207" t="s">
        <v>81</v>
      </c>
      <c r="AV583" s="11" t="s">
        <v>22</v>
      </c>
      <c r="AW583" s="11" t="s">
        <v>37</v>
      </c>
      <c r="AX583" s="11" t="s">
        <v>73</v>
      </c>
      <c r="AY583" s="207" t="s">
        <v>162</v>
      </c>
    </row>
    <row r="584" spans="2:51" s="12" customFormat="1" ht="13.5">
      <c r="B584" s="208"/>
      <c r="C584" s="209"/>
      <c r="D584" s="198" t="s">
        <v>169</v>
      </c>
      <c r="E584" s="210" t="s">
        <v>20</v>
      </c>
      <c r="F584" s="211" t="s">
        <v>632</v>
      </c>
      <c r="G584" s="209"/>
      <c r="H584" s="212">
        <v>10.96</v>
      </c>
      <c r="I584" s="213"/>
      <c r="J584" s="209"/>
      <c r="K584" s="209"/>
      <c r="L584" s="214"/>
      <c r="M584" s="215"/>
      <c r="N584" s="216"/>
      <c r="O584" s="216"/>
      <c r="P584" s="216"/>
      <c r="Q584" s="216"/>
      <c r="R584" s="216"/>
      <c r="S584" s="216"/>
      <c r="T584" s="217"/>
      <c r="AT584" s="218" t="s">
        <v>169</v>
      </c>
      <c r="AU584" s="218" t="s">
        <v>81</v>
      </c>
      <c r="AV584" s="12" t="s">
        <v>81</v>
      </c>
      <c r="AW584" s="12" t="s">
        <v>37</v>
      </c>
      <c r="AX584" s="12" t="s">
        <v>73</v>
      </c>
      <c r="AY584" s="218" t="s">
        <v>162</v>
      </c>
    </row>
    <row r="585" spans="2:51" s="11" customFormat="1" ht="13.5">
      <c r="B585" s="196"/>
      <c r="C585" s="197"/>
      <c r="D585" s="198" t="s">
        <v>169</v>
      </c>
      <c r="E585" s="199" t="s">
        <v>20</v>
      </c>
      <c r="F585" s="200" t="s">
        <v>633</v>
      </c>
      <c r="G585" s="197"/>
      <c r="H585" s="201" t="s">
        <v>20</v>
      </c>
      <c r="I585" s="202"/>
      <c r="J585" s="197"/>
      <c r="K585" s="197"/>
      <c r="L585" s="203"/>
      <c r="M585" s="204"/>
      <c r="N585" s="205"/>
      <c r="O585" s="205"/>
      <c r="P585" s="205"/>
      <c r="Q585" s="205"/>
      <c r="R585" s="205"/>
      <c r="S585" s="205"/>
      <c r="T585" s="206"/>
      <c r="AT585" s="207" t="s">
        <v>169</v>
      </c>
      <c r="AU585" s="207" t="s">
        <v>81</v>
      </c>
      <c r="AV585" s="11" t="s">
        <v>22</v>
      </c>
      <c r="AW585" s="11" t="s">
        <v>37</v>
      </c>
      <c r="AX585" s="11" t="s">
        <v>73</v>
      </c>
      <c r="AY585" s="207" t="s">
        <v>162</v>
      </c>
    </row>
    <row r="586" spans="2:51" s="12" customFormat="1" ht="13.5">
      <c r="B586" s="208"/>
      <c r="C586" s="209"/>
      <c r="D586" s="198" t="s">
        <v>169</v>
      </c>
      <c r="E586" s="210" t="s">
        <v>20</v>
      </c>
      <c r="F586" s="211" t="s">
        <v>634</v>
      </c>
      <c r="G586" s="209"/>
      <c r="H586" s="212">
        <v>56.2</v>
      </c>
      <c r="I586" s="213"/>
      <c r="J586" s="209"/>
      <c r="K586" s="209"/>
      <c r="L586" s="214"/>
      <c r="M586" s="215"/>
      <c r="N586" s="216"/>
      <c r="O586" s="216"/>
      <c r="P586" s="216"/>
      <c r="Q586" s="216"/>
      <c r="R586" s="216"/>
      <c r="S586" s="216"/>
      <c r="T586" s="217"/>
      <c r="AT586" s="218" t="s">
        <v>169</v>
      </c>
      <c r="AU586" s="218" t="s">
        <v>81</v>
      </c>
      <c r="AV586" s="12" t="s">
        <v>81</v>
      </c>
      <c r="AW586" s="12" t="s">
        <v>37</v>
      </c>
      <c r="AX586" s="12" t="s">
        <v>73</v>
      </c>
      <c r="AY586" s="218" t="s">
        <v>162</v>
      </c>
    </row>
    <row r="587" spans="2:51" s="13" customFormat="1" ht="13.5">
      <c r="B587" s="219"/>
      <c r="C587" s="220"/>
      <c r="D587" s="221" t="s">
        <v>169</v>
      </c>
      <c r="E587" s="222" t="s">
        <v>20</v>
      </c>
      <c r="F587" s="223" t="s">
        <v>174</v>
      </c>
      <c r="G587" s="220"/>
      <c r="H587" s="224">
        <v>67.16</v>
      </c>
      <c r="I587" s="225"/>
      <c r="J587" s="220"/>
      <c r="K587" s="220"/>
      <c r="L587" s="226"/>
      <c r="M587" s="227"/>
      <c r="N587" s="228"/>
      <c r="O587" s="228"/>
      <c r="P587" s="228"/>
      <c r="Q587" s="228"/>
      <c r="R587" s="228"/>
      <c r="S587" s="228"/>
      <c r="T587" s="229"/>
      <c r="AT587" s="230" t="s">
        <v>169</v>
      </c>
      <c r="AU587" s="230" t="s">
        <v>81</v>
      </c>
      <c r="AV587" s="13" t="s">
        <v>168</v>
      </c>
      <c r="AW587" s="13" t="s">
        <v>37</v>
      </c>
      <c r="AX587" s="13" t="s">
        <v>22</v>
      </c>
      <c r="AY587" s="230" t="s">
        <v>162</v>
      </c>
    </row>
    <row r="588" spans="2:65" s="1" customFormat="1" ht="22.5" customHeight="1">
      <c r="B588" s="36"/>
      <c r="C588" s="184" t="s">
        <v>635</v>
      </c>
      <c r="D588" s="184" t="s">
        <v>164</v>
      </c>
      <c r="E588" s="185" t="s">
        <v>636</v>
      </c>
      <c r="F588" s="186" t="s">
        <v>637</v>
      </c>
      <c r="G588" s="187" t="s">
        <v>218</v>
      </c>
      <c r="H588" s="188">
        <v>10.96</v>
      </c>
      <c r="I588" s="189"/>
      <c r="J588" s="190">
        <f>ROUND(I588*H588,2)</f>
        <v>0</v>
      </c>
      <c r="K588" s="186" t="s">
        <v>20</v>
      </c>
      <c r="L588" s="56"/>
      <c r="M588" s="191" t="s">
        <v>20</v>
      </c>
      <c r="N588" s="192" t="s">
        <v>44</v>
      </c>
      <c r="O588" s="37"/>
      <c r="P588" s="193">
        <f>O588*H588</f>
        <v>0</v>
      </c>
      <c r="Q588" s="193">
        <v>0</v>
      </c>
      <c r="R588" s="193">
        <f>Q588*H588</f>
        <v>0</v>
      </c>
      <c r="S588" s="193">
        <v>0</v>
      </c>
      <c r="T588" s="194">
        <f>S588*H588</f>
        <v>0</v>
      </c>
      <c r="AR588" s="19" t="s">
        <v>168</v>
      </c>
      <c r="AT588" s="19" t="s">
        <v>164</v>
      </c>
      <c r="AU588" s="19" t="s">
        <v>81</v>
      </c>
      <c r="AY588" s="19" t="s">
        <v>162</v>
      </c>
      <c r="BE588" s="195">
        <f>IF(N588="základní",J588,0)</f>
        <v>0</v>
      </c>
      <c r="BF588" s="195">
        <f>IF(N588="snížená",J588,0)</f>
        <v>0</v>
      </c>
      <c r="BG588" s="195">
        <f>IF(N588="zákl. přenesená",J588,0)</f>
        <v>0</v>
      </c>
      <c r="BH588" s="195">
        <f>IF(N588="sníž. přenesená",J588,0)</f>
        <v>0</v>
      </c>
      <c r="BI588" s="195">
        <f>IF(N588="nulová",J588,0)</f>
        <v>0</v>
      </c>
      <c r="BJ588" s="19" t="s">
        <v>22</v>
      </c>
      <c r="BK588" s="195">
        <f>ROUND(I588*H588,2)</f>
        <v>0</v>
      </c>
      <c r="BL588" s="19" t="s">
        <v>168</v>
      </c>
      <c r="BM588" s="19" t="s">
        <v>635</v>
      </c>
    </row>
    <row r="589" spans="2:51" s="11" customFormat="1" ht="13.5">
      <c r="B589" s="196"/>
      <c r="C589" s="197"/>
      <c r="D589" s="198" t="s">
        <v>169</v>
      </c>
      <c r="E589" s="199" t="s">
        <v>20</v>
      </c>
      <c r="F589" s="200" t="s">
        <v>631</v>
      </c>
      <c r="G589" s="197"/>
      <c r="H589" s="201" t="s">
        <v>20</v>
      </c>
      <c r="I589" s="202"/>
      <c r="J589" s="197"/>
      <c r="K589" s="197"/>
      <c r="L589" s="203"/>
      <c r="M589" s="204"/>
      <c r="N589" s="205"/>
      <c r="O589" s="205"/>
      <c r="P589" s="205"/>
      <c r="Q589" s="205"/>
      <c r="R589" s="205"/>
      <c r="S589" s="205"/>
      <c r="T589" s="206"/>
      <c r="AT589" s="207" t="s">
        <v>169</v>
      </c>
      <c r="AU589" s="207" t="s">
        <v>81</v>
      </c>
      <c r="AV589" s="11" t="s">
        <v>22</v>
      </c>
      <c r="AW589" s="11" t="s">
        <v>37</v>
      </c>
      <c r="AX589" s="11" t="s">
        <v>73</v>
      </c>
      <c r="AY589" s="207" t="s">
        <v>162</v>
      </c>
    </row>
    <row r="590" spans="2:51" s="12" customFormat="1" ht="13.5">
      <c r="B590" s="208"/>
      <c r="C590" s="209"/>
      <c r="D590" s="198" t="s">
        <v>169</v>
      </c>
      <c r="E590" s="210" t="s">
        <v>20</v>
      </c>
      <c r="F590" s="211" t="s">
        <v>632</v>
      </c>
      <c r="G590" s="209"/>
      <c r="H590" s="212">
        <v>10.96</v>
      </c>
      <c r="I590" s="213"/>
      <c r="J590" s="209"/>
      <c r="K590" s="209"/>
      <c r="L590" s="214"/>
      <c r="M590" s="215"/>
      <c r="N590" s="216"/>
      <c r="O590" s="216"/>
      <c r="P590" s="216"/>
      <c r="Q590" s="216"/>
      <c r="R590" s="216"/>
      <c r="S590" s="216"/>
      <c r="T590" s="217"/>
      <c r="AT590" s="218" t="s">
        <v>169</v>
      </c>
      <c r="AU590" s="218" t="s">
        <v>81</v>
      </c>
      <c r="AV590" s="12" t="s">
        <v>81</v>
      </c>
      <c r="AW590" s="12" t="s">
        <v>37</v>
      </c>
      <c r="AX590" s="12" t="s">
        <v>73</v>
      </c>
      <c r="AY590" s="218" t="s">
        <v>162</v>
      </c>
    </row>
    <row r="591" spans="2:51" s="13" customFormat="1" ht="13.5">
      <c r="B591" s="219"/>
      <c r="C591" s="220"/>
      <c r="D591" s="221" t="s">
        <v>169</v>
      </c>
      <c r="E591" s="222" t="s">
        <v>20</v>
      </c>
      <c r="F591" s="223" t="s">
        <v>174</v>
      </c>
      <c r="G591" s="220"/>
      <c r="H591" s="224">
        <v>10.96</v>
      </c>
      <c r="I591" s="225"/>
      <c r="J591" s="220"/>
      <c r="K591" s="220"/>
      <c r="L591" s="226"/>
      <c r="M591" s="227"/>
      <c r="N591" s="228"/>
      <c r="O591" s="228"/>
      <c r="P591" s="228"/>
      <c r="Q591" s="228"/>
      <c r="R591" s="228"/>
      <c r="S591" s="228"/>
      <c r="T591" s="229"/>
      <c r="AT591" s="230" t="s">
        <v>169</v>
      </c>
      <c r="AU591" s="230" t="s">
        <v>81</v>
      </c>
      <c r="AV591" s="13" t="s">
        <v>168</v>
      </c>
      <c r="AW591" s="13" t="s">
        <v>37</v>
      </c>
      <c r="AX591" s="13" t="s">
        <v>22</v>
      </c>
      <c r="AY591" s="230" t="s">
        <v>162</v>
      </c>
    </row>
    <row r="592" spans="2:65" s="1" customFormat="1" ht="22.5" customHeight="1">
      <c r="B592" s="36"/>
      <c r="C592" s="184" t="s">
        <v>638</v>
      </c>
      <c r="D592" s="184" t="s">
        <v>164</v>
      </c>
      <c r="E592" s="185" t="s">
        <v>639</v>
      </c>
      <c r="F592" s="186" t="s">
        <v>640</v>
      </c>
      <c r="G592" s="187" t="s">
        <v>218</v>
      </c>
      <c r="H592" s="188">
        <v>56.2</v>
      </c>
      <c r="I592" s="189"/>
      <c r="J592" s="190">
        <f>ROUND(I592*H592,2)</f>
        <v>0</v>
      </c>
      <c r="K592" s="186" t="s">
        <v>20</v>
      </c>
      <c r="L592" s="56"/>
      <c r="M592" s="191" t="s">
        <v>20</v>
      </c>
      <c r="N592" s="192" t="s">
        <v>44</v>
      </c>
      <c r="O592" s="37"/>
      <c r="P592" s="193">
        <f>O592*H592</f>
        <v>0</v>
      </c>
      <c r="Q592" s="193">
        <v>0</v>
      </c>
      <c r="R592" s="193">
        <f>Q592*H592</f>
        <v>0</v>
      </c>
      <c r="S592" s="193">
        <v>0</v>
      </c>
      <c r="T592" s="194">
        <f>S592*H592</f>
        <v>0</v>
      </c>
      <c r="AR592" s="19" t="s">
        <v>168</v>
      </c>
      <c r="AT592" s="19" t="s">
        <v>164</v>
      </c>
      <c r="AU592" s="19" t="s">
        <v>81</v>
      </c>
      <c r="AY592" s="19" t="s">
        <v>162</v>
      </c>
      <c r="BE592" s="195">
        <f>IF(N592="základní",J592,0)</f>
        <v>0</v>
      </c>
      <c r="BF592" s="195">
        <f>IF(N592="snížená",J592,0)</f>
        <v>0</v>
      </c>
      <c r="BG592" s="195">
        <f>IF(N592="zákl. přenesená",J592,0)</f>
        <v>0</v>
      </c>
      <c r="BH592" s="195">
        <f>IF(N592="sníž. přenesená",J592,0)</f>
        <v>0</v>
      </c>
      <c r="BI592" s="195">
        <f>IF(N592="nulová",J592,0)</f>
        <v>0</v>
      </c>
      <c r="BJ592" s="19" t="s">
        <v>22</v>
      </c>
      <c r="BK592" s="195">
        <f>ROUND(I592*H592,2)</f>
        <v>0</v>
      </c>
      <c r="BL592" s="19" t="s">
        <v>168</v>
      </c>
      <c r="BM592" s="19" t="s">
        <v>638</v>
      </c>
    </row>
    <row r="593" spans="2:51" s="11" customFormat="1" ht="13.5">
      <c r="B593" s="196"/>
      <c r="C593" s="197"/>
      <c r="D593" s="198" t="s">
        <v>169</v>
      </c>
      <c r="E593" s="199" t="s">
        <v>20</v>
      </c>
      <c r="F593" s="200" t="s">
        <v>633</v>
      </c>
      <c r="G593" s="197"/>
      <c r="H593" s="201" t="s">
        <v>20</v>
      </c>
      <c r="I593" s="202"/>
      <c r="J593" s="197"/>
      <c r="K593" s="197"/>
      <c r="L593" s="203"/>
      <c r="M593" s="204"/>
      <c r="N593" s="205"/>
      <c r="O593" s="205"/>
      <c r="P593" s="205"/>
      <c r="Q593" s="205"/>
      <c r="R593" s="205"/>
      <c r="S593" s="205"/>
      <c r="T593" s="206"/>
      <c r="AT593" s="207" t="s">
        <v>169</v>
      </c>
      <c r="AU593" s="207" t="s">
        <v>81</v>
      </c>
      <c r="AV593" s="11" t="s">
        <v>22</v>
      </c>
      <c r="AW593" s="11" t="s">
        <v>37</v>
      </c>
      <c r="AX593" s="11" t="s">
        <v>73</v>
      </c>
      <c r="AY593" s="207" t="s">
        <v>162</v>
      </c>
    </row>
    <row r="594" spans="2:51" s="12" customFormat="1" ht="13.5">
      <c r="B594" s="208"/>
      <c r="C594" s="209"/>
      <c r="D594" s="198" t="s">
        <v>169</v>
      </c>
      <c r="E594" s="210" t="s">
        <v>20</v>
      </c>
      <c r="F594" s="211" t="s">
        <v>634</v>
      </c>
      <c r="G594" s="209"/>
      <c r="H594" s="212">
        <v>56.2</v>
      </c>
      <c r="I594" s="213"/>
      <c r="J594" s="209"/>
      <c r="K594" s="209"/>
      <c r="L594" s="214"/>
      <c r="M594" s="215"/>
      <c r="N594" s="216"/>
      <c r="O594" s="216"/>
      <c r="P594" s="216"/>
      <c r="Q594" s="216"/>
      <c r="R594" s="216"/>
      <c r="S594" s="216"/>
      <c r="T594" s="217"/>
      <c r="AT594" s="218" t="s">
        <v>169</v>
      </c>
      <c r="AU594" s="218" t="s">
        <v>81</v>
      </c>
      <c r="AV594" s="12" t="s">
        <v>81</v>
      </c>
      <c r="AW594" s="12" t="s">
        <v>37</v>
      </c>
      <c r="AX594" s="12" t="s">
        <v>73</v>
      </c>
      <c r="AY594" s="218" t="s">
        <v>162</v>
      </c>
    </row>
    <row r="595" spans="2:51" s="13" customFormat="1" ht="13.5">
      <c r="B595" s="219"/>
      <c r="C595" s="220"/>
      <c r="D595" s="221" t="s">
        <v>169</v>
      </c>
      <c r="E595" s="222" t="s">
        <v>20</v>
      </c>
      <c r="F595" s="223" t="s">
        <v>174</v>
      </c>
      <c r="G595" s="220"/>
      <c r="H595" s="224">
        <v>56.2</v>
      </c>
      <c r="I595" s="225"/>
      <c r="J595" s="220"/>
      <c r="K595" s="220"/>
      <c r="L595" s="226"/>
      <c r="M595" s="227"/>
      <c r="N595" s="228"/>
      <c r="O595" s="228"/>
      <c r="P595" s="228"/>
      <c r="Q595" s="228"/>
      <c r="R595" s="228"/>
      <c r="S595" s="228"/>
      <c r="T595" s="229"/>
      <c r="AT595" s="230" t="s">
        <v>169</v>
      </c>
      <c r="AU595" s="230" t="s">
        <v>81</v>
      </c>
      <c r="AV595" s="13" t="s">
        <v>168</v>
      </c>
      <c r="AW595" s="13" t="s">
        <v>37</v>
      </c>
      <c r="AX595" s="13" t="s">
        <v>22</v>
      </c>
      <c r="AY595" s="230" t="s">
        <v>162</v>
      </c>
    </row>
    <row r="596" spans="2:65" s="1" customFormat="1" ht="22.5" customHeight="1">
      <c r="B596" s="36"/>
      <c r="C596" s="184" t="s">
        <v>641</v>
      </c>
      <c r="D596" s="184" t="s">
        <v>164</v>
      </c>
      <c r="E596" s="185" t="s">
        <v>642</v>
      </c>
      <c r="F596" s="186" t="s">
        <v>643</v>
      </c>
      <c r="G596" s="187" t="s">
        <v>218</v>
      </c>
      <c r="H596" s="188">
        <v>10.96</v>
      </c>
      <c r="I596" s="189"/>
      <c r="J596" s="190">
        <f>ROUND(I596*H596,2)</f>
        <v>0</v>
      </c>
      <c r="K596" s="186" t="s">
        <v>20</v>
      </c>
      <c r="L596" s="56"/>
      <c r="M596" s="191" t="s">
        <v>20</v>
      </c>
      <c r="N596" s="192" t="s">
        <v>44</v>
      </c>
      <c r="O596" s="37"/>
      <c r="P596" s="193">
        <f>O596*H596</f>
        <v>0</v>
      </c>
      <c r="Q596" s="193">
        <v>0</v>
      </c>
      <c r="R596" s="193">
        <f>Q596*H596</f>
        <v>0</v>
      </c>
      <c r="S596" s="193">
        <v>0</v>
      </c>
      <c r="T596" s="194">
        <f>S596*H596</f>
        <v>0</v>
      </c>
      <c r="AR596" s="19" t="s">
        <v>168</v>
      </c>
      <c r="AT596" s="19" t="s">
        <v>164</v>
      </c>
      <c r="AU596" s="19" t="s">
        <v>81</v>
      </c>
      <c r="AY596" s="19" t="s">
        <v>162</v>
      </c>
      <c r="BE596" s="195">
        <f>IF(N596="základní",J596,0)</f>
        <v>0</v>
      </c>
      <c r="BF596" s="195">
        <f>IF(N596="snížená",J596,0)</f>
        <v>0</v>
      </c>
      <c r="BG596" s="195">
        <f>IF(N596="zákl. přenesená",J596,0)</f>
        <v>0</v>
      </c>
      <c r="BH596" s="195">
        <f>IF(N596="sníž. přenesená",J596,0)</f>
        <v>0</v>
      </c>
      <c r="BI596" s="195">
        <f>IF(N596="nulová",J596,0)</f>
        <v>0</v>
      </c>
      <c r="BJ596" s="19" t="s">
        <v>22</v>
      </c>
      <c r="BK596" s="195">
        <f>ROUND(I596*H596,2)</f>
        <v>0</v>
      </c>
      <c r="BL596" s="19" t="s">
        <v>168</v>
      </c>
      <c r="BM596" s="19" t="s">
        <v>641</v>
      </c>
    </row>
    <row r="597" spans="2:51" s="11" customFormat="1" ht="13.5">
      <c r="B597" s="196"/>
      <c r="C597" s="197"/>
      <c r="D597" s="198" t="s">
        <v>169</v>
      </c>
      <c r="E597" s="199" t="s">
        <v>20</v>
      </c>
      <c r="F597" s="200" t="s">
        <v>631</v>
      </c>
      <c r="G597" s="197"/>
      <c r="H597" s="201" t="s">
        <v>20</v>
      </c>
      <c r="I597" s="202"/>
      <c r="J597" s="197"/>
      <c r="K597" s="197"/>
      <c r="L597" s="203"/>
      <c r="M597" s="204"/>
      <c r="N597" s="205"/>
      <c r="O597" s="205"/>
      <c r="P597" s="205"/>
      <c r="Q597" s="205"/>
      <c r="R597" s="205"/>
      <c r="S597" s="205"/>
      <c r="T597" s="206"/>
      <c r="AT597" s="207" t="s">
        <v>169</v>
      </c>
      <c r="AU597" s="207" t="s">
        <v>81</v>
      </c>
      <c r="AV597" s="11" t="s">
        <v>22</v>
      </c>
      <c r="AW597" s="11" t="s">
        <v>37</v>
      </c>
      <c r="AX597" s="11" t="s">
        <v>73</v>
      </c>
      <c r="AY597" s="207" t="s">
        <v>162</v>
      </c>
    </row>
    <row r="598" spans="2:51" s="12" customFormat="1" ht="13.5">
      <c r="B598" s="208"/>
      <c r="C598" s="209"/>
      <c r="D598" s="198" t="s">
        <v>169</v>
      </c>
      <c r="E598" s="210" t="s">
        <v>20</v>
      </c>
      <c r="F598" s="211" t="s">
        <v>632</v>
      </c>
      <c r="G598" s="209"/>
      <c r="H598" s="212">
        <v>10.96</v>
      </c>
      <c r="I598" s="213"/>
      <c r="J598" s="209"/>
      <c r="K598" s="209"/>
      <c r="L598" s="214"/>
      <c r="M598" s="215"/>
      <c r="N598" s="216"/>
      <c r="O598" s="216"/>
      <c r="P598" s="216"/>
      <c r="Q598" s="216"/>
      <c r="R598" s="216"/>
      <c r="S598" s="216"/>
      <c r="T598" s="217"/>
      <c r="AT598" s="218" t="s">
        <v>169</v>
      </c>
      <c r="AU598" s="218" t="s">
        <v>81</v>
      </c>
      <c r="AV598" s="12" t="s">
        <v>81</v>
      </c>
      <c r="AW598" s="12" t="s">
        <v>37</v>
      </c>
      <c r="AX598" s="12" t="s">
        <v>73</v>
      </c>
      <c r="AY598" s="218" t="s">
        <v>162</v>
      </c>
    </row>
    <row r="599" spans="2:51" s="13" customFormat="1" ht="13.5">
      <c r="B599" s="219"/>
      <c r="C599" s="220"/>
      <c r="D599" s="221" t="s">
        <v>169</v>
      </c>
      <c r="E599" s="222" t="s">
        <v>20</v>
      </c>
      <c r="F599" s="223" t="s">
        <v>174</v>
      </c>
      <c r="G599" s="220"/>
      <c r="H599" s="224">
        <v>10.96</v>
      </c>
      <c r="I599" s="225"/>
      <c r="J599" s="220"/>
      <c r="K599" s="220"/>
      <c r="L599" s="226"/>
      <c r="M599" s="227"/>
      <c r="N599" s="228"/>
      <c r="O599" s="228"/>
      <c r="P599" s="228"/>
      <c r="Q599" s="228"/>
      <c r="R599" s="228"/>
      <c r="S599" s="228"/>
      <c r="T599" s="229"/>
      <c r="AT599" s="230" t="s">
        <v>169</v>
      </c>
      <c r="AU599" s="230" t="s">
        <v>81</v>
      </c>
      <c r="AV599" s="13" t="s">
        <v>168</v>
      </c>
      <c r="AW599" s="13" t="s">
        <v>37</v>
      </c>
      <c r="AX599" s="13" t="s">
        <v>22</v>
      </c>
      <c r="AY599" s="230" t="s">
        <v>162</v>
      </c>
    </row>
    <row r="600" spans="2:65" s="1" customFormat="1" ht="22.5" customHeight="1">
      <c r="B600" s="36"/>
      <c r="C600" s="184" t="s">
        <v>644</v>
      </c>
      <c r="D600" s="184" t="s">
        <v>164</v>
      </c>
      <c r="E600" s="185" t="s">
        <v>645</v>
      </c>
      <c r="F600" s="186" t="s">
        <v>646</v>
      </c>
      <c r="G600" s="187" t="s">
        <v>218</v>
      </c>
      <c r="H600" s="188">
        <v>10.96</v>
      </c>
      <c r="I600" s="189"/>
      <c r="J600" s="190">
        <f>ROUND(I600*H600,2)</f>
        <v>0</v>
      </c>
      <c r="K600" s="186" t="s">
        <v>20</v>
      </c>
      <c r="L600" s="56"/>
      <c r="M600" s="191" t="s">
        <v>20</v>
      </c>
      <c r="N600" s="192" t="s">
        <v>44</v>
      </c>
      <c r="O600" s="37"/>
      <c r="P600" s="193">
        <f>O600*H600</f>
        <v>0</v>
      </c>
      <c r="Q600" s="193">
        <v>0</v>
      </c>
      <c r="R600" s="193">
        <f>Q600*H600</f>
        <v>0</v>
      </c>
      <c r="S600" s="193">
        <v>0</v>
      </c>
      <c r="T600" s="194">
        <f>S600*H600</f>
        <v>0</v>
      </c>
      <c r="AR600" s="19" t="s">
        <v>168</v>
      </c>
      <c r="AT600" s="19" t="s">
        <v>164</v>
      </c>
      <c r="AU600" s="19" t="s">
        <v>81</v>
      </c>
      <c r="AY600" s="19" t="s">
        <v>162</v>
      </c>
      <c r="BE600" s="195">
        <f>IF(N600="základní",J600,0)</f>
        <v>0</v>
      </c>
      <c r="BF600" s="195">
        <f>IF(N600="snížená",J600,0)</f>
        <v>0</v>
      </c>
      <c r="BG600" s="195">
        <f>IF(N600="zákl. přenesená",J600,0)</f>
        <v>0</v>
      </c>
      <c r="BH600" s="195">
        <f>IF(N600="sníž. přenesená",J600,0)</f>
        <v>0</v>
      </c>
      <c r="BI600" s="195">
        <f>IF(N600="nulová",J600,0)</f>
        <v>0</v>
      </c>
      <c r="BJ600" s="19" t="s">
        <v>22</v>
      </c>
      <c r="BK600" s="195">
        <f>ROUND(I600*H600,2)</f>
        <v>0</v>
      </c>
      <c r="BL600" s="19" t="s">
        <v>168</v>
      </c>
      <c r="BM600" s="19" t="s">
        <v>644</v>
      </c>
    </row>
    <row r="601" spans="2:51" s="11" customFormat="1" ht="13.5">
      <c r="B601" s="196"/>
      <c r="C601" s="197"/>
      <c r="D601" s="198" t="s">
        <v>169</v>
      </c>
      <c r="E601" s="199" t="s">
        <v>20</v>
      </c>
      <c r="F601" s="200" t="s">
        <v>631</v>
      </c>
      <c r="G601" s="197"/>
      <c r="H601" s="201" t="s">
        <v>20</v>
      </c>
      <c r="I601" s="202"/>
      <c r="J601" s="197"/>
      <c r="K601" s="197"/>
      <c r="L601" s="203"/>
      <c r="M601" s="204"/>
      <c r="N601" s="205"/>
      <c r="O601" s="205"/>
      <c r="P601" s="205"/>
      <c r="Q601" s="205"/>
      <c r="R601" s="205"/>
      <c r="S601" s="205"/>
      <c r="T601" s="206"/>
      <c r="AT601" s="207" t="s">
        <v>169</v>
      </c>
      <c r="AU601" s="207" t="s">
        <v>81</v>
      </c>
      <c r="AV601" s="11" t="s">
        <v>22</v>
      </c>
      <c r="AW601" s="11" t="s">
        <v>37</v>
      </c>
      <c r="AX601" s="11" t="s">
        <v>73</v>
      </c>
      <c r="AY601" s="207" t="s">
        <v>162</v>
      </c>
    </row>
    <row r="602" spans="2:51" s="12" customFormat="1" ht="13.5">
      <c r="B602" s="208"/>
      <c r="C602" s="209"/>
      <c r="D602" s="198" t="s">
        <v>169</v>
      </c>
      <c r="E602" s="210" t="s">
        <v>20</v>
      </c>
      <c r="F602" s="211" t="s">
        <v>632</v>
      </c>
      <c r="G602" s="209"/>
      <c r="H602" s="212">
        <v>10.96</v>
      </c>
      <c r="I602" s="213"/>
      <c r="J602" s="209"/>
      <c r="K602" s="209"/>
      <c r="L602" s="214"/>
      <c r="M602" s="215"/>
      <c r="N602" s="216"/>
      <c r="O602" s="216"/>
      <c r="P602" s="216"/>
      <c r="Q602" s="216"/>
      <c r="R602" s="216"/>
      <c r="S602" s="216"/>
      <c r="T602" s="217"/>
      <c r="AT602" s="218" t="s">
        <v>169</v>
      </c>
      <c r="AU602" s="218" t="s">
        <v>81</v>
      </c>
      <c r="AV602" s="12" t="s">
        <v>81</v>
      </c>
      <c r="AW602" s="12" t="s">
        <v>37</v>
      </c>
      <c r="AX602" s="12" t="s">
        <v>73</v>
      </c>
      <c r="AY602" s="218" t="s">
        <v>162</v>
      </c>
    </row>
    <row r="603" spans="2:51" s="13" customFormat="1" ht="13.5">
      <c r="B603" s="219"/>
      <c r="C603" s="220"/>
      <c r="D603" s="221" t="s">
        <v>169</v>
      </c>
      <c r="E603" s="222" t="s">
        <v>20</v>
      </c>
      <c r="F603" s="223" t="s">
        <v>174</v>
      </c>
      <c r="G603" s="220"/>
      <c r="H603" s="224">
        <v>10.96</v>
      </c>
      <c r="I603" s="225"/>
      <c r="J603" s="220"/>
      <c r="K603" s="220"/>
      <c r="L603" s="226"/>
      <c r="M603" s="227"/>
      <c r="N603" s="228"/>
      <c r="O603" s="228"/>
      <c r="P603" s="228"/>
      <c r="Q603" s="228"/>
      <c r="R603" s="228"/>
      <c r="S603" s="228"/>
      <c r="T603" s="229"/>
      <c r="AT603" s="230" t="s">
        <v>169</v>
      </c>
      <c r="AU603" s="230" t="s">
        <v>81</v>
      </c>
      <c r="AV603" s="13" t="s">
        <v>168</v>
      </c>
      <c r="AW603" s="13" t="s">
        <v>37</v>
      </c>
      <c r="AX603" s="13" t="s">
        <v>22</v>
      </c>
      <c r="AY603" s="230" t="s">
        <v>162</v>
      </c>
    </row>
    <row r="604" spans="2:65" s="1" customFormat="1" ht="22.5" customHeight="1">
      <c r="B604" s="36"/>
      <c r="C604" s="231" t="s">
        <v>647</v>
      </c>
      <c r="D604" s="231" t="s">
        <v>253</v>
      </c>
      <c r="E604" s="232" t="s">
        <v>648</v>
      </c>
      <c r="F604" s="233" t="s">
        <v>649</v>
      </c>
      <c r="G604" s="234" t="s">
        <v>218</v>
      </c>
      <c r="H604" s="235">
        <v>57.324</v>
      </c>
      <c r="I604" s="236"/>
      <c r="J604" s="237">
        <f>ROUND(I604*H604,2)</f>
        <v>0</v>
      </c>
      <c r="K604" s="233" t="s">
        <v>20</v>
      </c>
      <c r="L604" s="238"/>
      <c r="M604" s="239" t="s">
        <v>20</v>
      </c>
      <c r="N604" s="240" t="s">
        <v>44</v>
      </c>
      <c r="O604" s="37"/>
      <c r="P604" s="193">
        <f>O604*H604</f>
        <v>0</v>
      </c>
      <c r="Q604" s="193">
        <v>0</v>
      </c>
      <c r="R604" s="193">
        <f>Q604*H604</f>
        <v>0</v>
      </c>
      <c r="S604" s="193">
        <v>0</v>
      </c>
      <c r="T604" s="194">
        <f>S604*H604</f>
        <v>0</v>
      </c>
      <c r="AR604" s="19" t="s">
        <v>198</v>
      </c>
      <c r="AT604" s="19" t="s">
        <v>253</v>
      </c>
      <c r="AU604" s="19" t="s">
        <v>81</v>
      </c>
      <c r="AY604" s="19" t="s">
        <v>162</v>
      </c>
      <c r="BE604" s="195">
        <f>IF(N604="základní",J604,0)</f>
        <v>0</v>
      </c>
      <c r="BF604" s="195">
        <f>IF(N604="snížená",J604,0)</f>
        <v>0</v>
      </c>
      <c r="BG604" s="195">
        <f>IF(N604="zákl. přenesená",J604,0)</f>
        <v>0</v>
      </c>
      <c r="BH604" s="195">
        <f>IF(N604="sníž. přenesená",J604,0)</f>
        <v>0</v>
      </c>
      <c r="BI604" s="195">
        <f>IF(N604="nulová",J604,0)</f>
        <v>0</v>
      </c>
      <c r="BJ604" s="19" t="s">
        <v>22</v>
      </c>
      <c r="BK604" s="195">
        <f>ROUND(I604*H604,2)</f>
        <v>0</v>
      </c>
      <c r="BL604" s="19" t="s">
        <v>168</v>
      </c>
      <c r="BM604" s="19" t="s">
        <v>647</v>
      </c>
    </row>
    <row r="605" spans="2:51" s="11" customFormat="1" ht="13.5">
      <c r="B605" s="196"/>
      <c r="C605" s="197"/>
      <c r="D605" s="198" t="s">
        <v>169</v>
      </c>
      <c r="E605" s="199" t="s">
        <v>20</v>
      </c>
      <c r="F605" s="200" t="s">
        <v>650</v>
      </c>
      <c r="G605" s="197"/>
      <c r="H605" s="201" t="s">
        <v>20</v>
      </c>
      <c r="I605" s="202"/>
      <c r="J605" s="197"/>
      <c r="K605" s="197"/>
      <c r="L605" s="203"/>
      <c r="M605" s="204"/>
      <c r="N605" s="205"/>
      <c r="O605" s="205"/>
      <c r="P605" s="205"/>
      <c r="Q605" s="205"/>
      <c r="R605" s="205"/>
      <c r="S605" s="205"/>
      <c r="T605" s="206"/>
      <c r="AT605" s="207" t="s">
        <v>169</v>
      </c>
      <c r="AU605" s="207" t="s">
        <v>81</v>
      </c>
      <c r="AV605" s="11" t="s">
        <v>22</v>
      </c>
      <c r="AW605" s="11" t="s">
        <v>37</v>
      </c>
      <c r="AX605" s="11" t="s">
        <v>73</v>
      </c>
      <c r="AY605" s="207" t="s">
        <v>162</v>
      </c>
    </row>
    <row r="606" spans="2:51" s="12" customFormat="1" ht="13.5">
      <c r="B606" s="208"/>
      <c r="C606" s="209"/>
      <c r="D606" s="198" t="s">
        <v>169</v>
      </c>
      <c r="E606" s="210" t="s">
        <v>20</v>
      </c>
      <c r="F606" s="211" t="s">
        <v>651</v>
      </c>
      <c r="G606" s="209"/>
      <c r="H606" s="212">
        <v>57.324</v>
      </c>
      <c r="I606" s="213"/>
      <c r="J606" s="209"/>
      <c r="K606" s="209"/>
      <c r="L606" s="214"/>
      <c r="M606" s="215"/>
      <c r="N606" s="216"/>
      <c r="O606" s="216"/>
      <c r="P606" s="216"/>
      <c r="Q606" s="216"/>
      <c r="R606" s="216"/>
      <c r="S606" s="216"/>
      <c r="T606" s="217"/>
      <c r="AT606" s="218" t="s">
        <v>169</v>
      </c>
      <c r="AU606" s="218" t="s">
        <v>81</v>
      </c>
      <c r="AV606" s="12" t="s">
        <v>81</v>
      </c>
      <c r="AW606" s="12" t="s">
        <v>37</v>
      </c>
      <c r="AX606" s="12" t="s">
        <v>73</v>
      </c>
      <c r="AY606" s="218" t="s">
        <v>162</v>
      </c>
    </row>
    <row r="607" spans="2:51" s="13" customFormat="1" ht="13.5">
      <c r="B607" s="219"/>
      <c r="C607" s="220"/>
      <c r="D607" s="221" t="s">
        <v>169</v>
      </c>
      <c r="E607" s="222" t="s">
        <v>20</v>
      </c>
      <c r="F607" s="223" t="s">
        <v>174</v>
      </c>
      <c r="G607" s="220"/>
      <c r="H607" s="224">
        <v>57.324</v>
      </c>
      <c r="I607" s="225"/>
      <c r="J607" s="220"/>
      <c r="K607" s="220"/>
      <c r="L607" s="226"/>
      <c r="M607" s="227"/>
      <c r="N607" s="228"/>
      <c r="O607" s="228"/>
      <c r="P607" s="228"/>
      <c r="Q607" s="228"/>
      <c r="R607" s="228"/>
      <c r="S607" s="228"/>
      <c r="T607" s="229"/>
      <c r="AT607" s="230" t="s">
        <v>169</v>
      </c>
      <c r="AU607" s="230" t="s">
        <v>81</v>
      </c>
      <c r="AV607" s="13" t="s">
        <v>168</v>
      </c>
      <c r="AW607" s="13" t="s">
        <v>37</v>
      </c>
      <c r="AX607" s="13" t="s">
        <v>22</v>
      </c>
      <c r="AY607" s="230" t="s">
        <v>162</v>
      </c>
    </row>
    <row r="608" spans="2:65" s="1" customFormat="1" ht="22.5" customHeight="1">
      <c r="B608" s="36"/>
      <c r="C608" s="231" t="s">
        <v>652</v>
      </c>
      <c r="D608" s="231" t="s">
        <v>253</v>
      </c>
      <c r="E608" s="232" t="s">
        <v>653</v>
      </c>
      <c r="F608" s="233" t="s">
        <v>654</v>
      </c>
      <c r="G608" s="234" t="s">
        <v>218</v>
      </c>
      <c r="H608" s="235">
        <v>11.179</v>
      </c>
      <c r="I608" s="236"/>
      <c r="J608" s="237">
        <f>ROUND(I608*H608,2)</f>
        <v>0</v>
      </c>
      <c r="K608" s="233" t="s">
        <v>20</v>
      </c>
      <c r="L608" s="238"/>
      <c r="M608" s="239" t="s">
        <v>20</v>
      </c>
      <c r="N608" s="240" t="s">
        <v>44</v>
      </c>
      <c r="O608" s="37"/>
      <c r="P608" s="193">
        <f>O608*H608</f>
        <v>0</v>
      </c>
      <c r="Q608" s="193">
        <v>0</v>
      </c>
      <c r="R608" s="193">
        <f>Q608*H608</f>
        <v>0</v>
      </c>
      <c r="S608" s="193">
        <v>0</v>
      </c>
      <c r="T608" s="194">
        <f>S608*H608</f>
        <v>0</v>
      </c>
      <c r="AR608" s="19" t="s">
        <v>198</v>
      </c>
      <c r="AT608" s="19" t="s">
        <v>253</v>
      </c>
      <c r="AU608" s="19" t="s">
        <v>81</v>
      </c>
      <c r="AY608" s="19" t="s">
        <v>162</v>
      </c>
      <c r="BE608" s="195">
        <f>IF(N608="základní",J608,0)</f>
        <v>0</v>
      </c>
      <c r="BF608" s="195">
        <f>IF(N608="snížená",J608,0)</f>
        <v>0</v>
      </c>
      <c r="BG608" s="195">
        <f>IF(N608="zákl. přenesená",J608,0)</f>
        <v>0</v>
      </c>
      <c r="BH608" s="195">
        <f>IF(N608="sníž. přenesená",J608,0)</f>
        <v>0</v>
      </c>
      <c r="BI608" s="195">
        <f>IF(N608="nulová",J608,0)</f>
        <v>0</v>
      </c>
      <c r="BJ608" s="19" t="s">
        <v>22</v>
      </c>
      <c r="BK608" s="195">
        <f>ROUND(I608*H608,2)</f>
        <v>0</v>
      </c>
      <c r="BL608" s="19" t="s">
        <v>168</v>
      </c>
      <c r="BM608" s="19" t="s">
        <v>652</v>
      </c>
    </row>
    <row r="609" spans="2:51" s="11" customFormat="1" ht="13.5">
      <c r="B609" s="196"/>
      <c r="C609" s="197"/>
      <c r="D609" s="198" t="s">
        <v>169</v>
      </c>
      <c r="E609" s="199" t="s">
        <v>20</v>
      </c>
      <c r="F609" s="200" t="s">
        <v>655</v>
      </c>
      <c r="G609" s="197"/>
      <c r="H609" s="201" t="s">
        <v>20</v>
      </c>
      <c r="I609" s="202"/>
      <c r="J609" s="197"/>
      <c r="K609" s="197"/>
      <c r="L609" s="203"/>
      <c r="M609" s="204"/>
      <c r="N609" s="205"/>
      <c r="O609" s="205"/>
      <c r="P609" s="205"/>
      <c r="Q609" s="205"/>
      <c r="R609" s="205"/>
      <c r="S609" s="205"/>
      <c r="T609" s="206"/>
      <c r="AT609" s="207" t="s">
        <v>169</v>
      </c>
      <c r="AU609" s="207" t="s">
        <v>81</v>
      </c>
      <c r="AV609" s="11" t="s">
        <v>22</v>
      </c>
      <c r="AW609" s="11" t="s">
        <v>37</v>
      </c>
      <c r="AX609" s="11" t="s">
        <v>73</v>
      </c>
      <c r="AY609" s="207" t="s">
        <v>162</v>
      </c>
    </row>
    <row r="610" spans="2:51" s="12" customFormat="1" ht="13.5">
      <c r="B610" s="208"/>
      <c r="C610" s="209"/>
      <c r="D610" s="198" t="s">
        <v>169</v>
      </c>
      <c r="E610" s="210" t="s">
        <v>20</v>
      </c>
      <c r="F610" s="211" t="s">
        <v>656</v>
      </c>
      <c r="G610" s="209"/>
      <c r="H610" s="212">
        <v>11.179</v>
      </c>
      <c r="I610" s="213"/>
      <c r="J610" s="209"/>
      <c r="K610" s="209"/>
      <c r="L610" s="214"/>
      <c r="M610" s="215"/>
      <c r="N610" s="216"/>
      <c r="O610" s="216"/>
      <c r="P610" s="216"/>
      <c r="Q610" s="216"/>
      <c r="R610" s="216"/>
      <c r="S610" s="216"/>
      <c r="T610" s="217"/>
      <c r="AT610" s="218" t="s">
        <v>169</v>
      </c>
      <c r="AU610" s="218" t="s">
        <v>81</v>
      </c>
      <c r="AV610" s="12" t="s">
        <v>81</v>
      </c>
      <c r="AW610" s="12" t="s">
        <v>37</v>
      </c>
      <c r="AX610" s="12" t="s">
        <v>73</v>
      </c>
      <c r="AY610" s="218" t="s">
        <v>162</v>
      </c>
    </row>
    <row r="611" spans="2:51" s="13" customFormat="1" ht="13.5">
      <c r="B611" s="219"/>
      <c r="C611" s="220"/>
      <c r="D611" s="198" t="s">
        <v>169</v>
      </c>
      <c r="E611" s="241" t="s">
        <v>20</v>
      </c>
      <c r="F611" s="242" t="s">
        <v>174</v>
      </c>
      <c r="G611" s="220"/>
      <c r="H611" s="243">
        <v>11.179</v>
      </c>
      <c r="I611" s="225"/>
      <c r="J611" s="220"/>
      <c r="K611" s="220"/>
      <c r="L611" s="226"/>
      <c r="M611" s="227"/>
      <c r="N611" s="228"/>
      <c r="O611" s="228"/>
      <c r="P611" s="228"/>
      <c r="Q611" s="228"/>
      <c r="R611" s="228"/>
      <c r="S611" s="228"/>
      <c r="T611" s="229"/>
      <c r="AT611" s="230" t="s">
        <v>169</v>
      </c>
      <c r="AU611" s="230" t="s">
        <v>81</v>
      </c>
      <c r="AV611" s="13" t="s">
        <v>168</v>
      </c>
      <c r="AW611" s="13" t="s">
        <v>37</v>
      </c>
      <c r="AX611" s="13" t="s">
        <v>22</v>
      </c>
      <c r="AY611" s="230" t="s">
        <v>162</v>
      </c>
    </row>
    <row r="612" spans="2:63" s="10" customFormat="1" ht="29.85" customHeight="1">
      <c r="B612" s="167"/>
      <c r="C612" s="168"/>
      <c r="D612" s="181" t="s">
        <v>72</v>
      </c>
      <c r="E612" s="182" t="s">
        <v>559</v>
      </c>
      <c r="F612" s="182" t="s">
        <v>657</v>
      </c>
      <c r="G612" s="168"/>
      <c r="H612" s="168"/>
      <c r="I612" s="171"/>
      <c r="J612" s="183">
        <f>BK612</f>
        <v>0</v>
      </c>
      <c r="K612" s="168"/>
      <c r="L612" s="173"/>
      <c r="M612" s="174"/>
      <c r="N612" s="175"/>
      <c r="O612" s="175"/>
      <c r="P612" s="176">
        <f>SUM(P613:P935)</f>
        <v>0</v>
      </c>
      <c r="Q612" s="175"/>
      <c r="R612" s="176">
        <f>SUM(R613:R935)</f>
        <v>0</v>
      </c>
      <c r="S612" s="175"/>
      <c r="T612" s="177">
        <f>SUM(T613:T935)</f>
        <v>0</v>
      </c>
      <c r="AR612" s="178" t="s">
        <v>22</v>
      </c>
      <c r="AT612" s="179" t="s">
        <v>72</v>
      </c>
      <c r="AU612" s="179" t="s">
        <v>22</v>
      </c>
      <c r="AY612" s="178" t="s">
        <v>162</v>
      </c>
      <c r="BK612" s="180">
        <f>SUM(BK613:BK935)</f>
        <v>0</v>
      </c>
    </row>
    <row r="613" spans="2:65" s="1" customFormat="1" ht="22.5" customHeight="1">
      <c r="B613" s="36"/>
      <c r="C613" s="184" t="s">
        <v>658</v>
      </c>
      <c r="D613" s="184" t="s">
        <v>164</v>
      </c>
      <c r="E613" s="185" t="s">
        <v>659</v>
      </c>
      <c r="F613" s="186" t="s">
        <v>660</v>
      </c>
      <c r="G613" s="187" t="s">
        <v>218</v>
      </c>
      <c r="H613" s="188">
        <v>6.2</v>
      </c>
      <c r="I613" s="189"/>
      <c r="J613" s="190">
        <f>ROUND(I613*H613,2)</f>
        <v>0</v>
      </c>
      <c r="K613" s="186" t="s">
        <v>20</v>
      </c>
      <c r="L613" s="56"/>
      <c r="M613" s="191" t="s">
        <v>20</v>
      </c>
      <c r="N613" s="192" t="s">
        <v>44</v>
      </c>
      <c r="O613" s="37"/>
      <c r="P613" s="193">
        <f>O613*H613</f>
        <v>0</v>
      </c>
      <c r="Q613" s="193">
        <v>0</v>
      </c>
      <c r="R613" s="193">
        <f>Q613*H613</f>
        <v>0</v>
      </c>
      <c r="S613" s="193">
        <v>0</v>
      </c>
      <c r="T613" s="194">
        <f>S613*H613</f>
        <v>0</v>
      </c>
      <c r="AR613" s="19" t="s">
        <v>168</v>
      </c>
      <c r="AT613" s="19" t="s">
        <v>164</v>
      </c>
      <c r="AU613" s="19" t="s">
        <v>81</v>
      </c>
      <c r="AY613" s="19" t="s">
        <v>162</v>
      </c>
      <c r="BE613" s="195">
        <f>IF(N613="základní",J613,0)</f>
        <v>0</v>
      </c>
      <c r="BF613" s="195">
        <f>IF(N613="snížená",J613,0)</f>
        <v>0</v>
      </c>
      <c r="BG613" s="195">
        <f>IF(N613="zákl. přenesená",J613,0)</f>
        <v>0</v>
      </c>
      <c r="BH613" s="195">
        <f>IF(N613="sníž. přenesená",J613,0)</f>
        <v>0</v>
      </c>
      <c r="BI613" s="195">
        <f>IF(N613="nulová",J613,0)</f>
        <v>0</v>
      </c>
      <c r="BJ613" s="19" t="s">
        <v>22</v>
      </c>
      <c r="BK613" s="195">
        <f>ROUND(I613*H613,2)</f>
        <v>0</v>
      </c>
      <c r="BL613" s="19" t="s">
        <v>168</v>
      </c>
      <c r="BM613" s="19" t="s">
        <v>658</v>
      </c>
    </row>
    <row r="614" spans="2:51" s="11" customFormat="1" ht="13.5">
      <c r="B614" s="196"/>
      <c r="C614" s="197"/>
      <c r="D614" s="198" t="s">
        <v>169</v>
      </c>
      <c r="E614" s="199" t="s">
        <v>20</v>
      </c>
      <c r="F614" s="200" t="s">
        <v>661</v>
      </c>
      <c r="G614" s="197"/>
      <c r="H614" s="201" t="s">
        <v>20</v>
      </c>
      <c r="I614" s="202"/>
      <c r="J614" s="197"/>
      <c r="K614" s="197"/>
      <c r="L614" s="203"/>
      <c r="M614" s="204"/>
      <c r="N614" s="205"/>
      <c r="O614" s="205"/>
      <c r="P614" s="205"/>
      <c r="Q614" s="205"/>
      <c r="R614" s="205"/>
      <c r="S614" s="205"/>
      <c r="T614" s="206"/>
      <c r="AT614" s="207" t="s">
        <v>169</v>
      </c>
      <c r="AU614" s="207" t="s">
        <v>81</v>
      </c>
      <c r="AV614" s="11" t="s">
        <v>22</v>
      </c>
      <c r="AW614" s="11" t="s">
        <v>37</v>
      </c>
      <c r="AX614" s="11" t="s">
        <v>73</v>
      </c>
      <c r="AY614" s="207" t="s">
        <v>162</v>
      </c>
    </row>
    <row r="615" spans="2:51" s="12" customFormat="1" ht="13.5">
      <c r="B615" s="208"/>
      <c r="C615" s="209"/>
      <c r="D615" s="198" t="s">
        <v>169</v>
      </c>
      <c r="E615" s="210" t="s">
        <v>20</v>
      </c>
      <c r="F615" s="211" t="s">
        <v>662</v>
      </c>
      <c r="G615" s="209"/>
      <c r="H615" s="212">
        <v>6.2</v>
      </c>
      <c r="I615" s="213"/>
      <c r="J615" s="209"/>
      <c r="K615" s="209"/>
      <c r="L615" s="214"/>
      <c r="M615" s="215"/>
      <c r="N615" s="216"/>
      <c r="O615" s="216"/>
      <c r="P615" s="216"/>
      <c r="Q615" s="216"/>
      <c r="R615" s="216"/>
      <c r="S615" s="216"/>
      <c r="T615" s="217"/>
      <c r="AT615" s="218" t="s">
        <v>169</v>
      </c>
      <c r="AU615" s="218" t="s">
        <v>81</v>
      </c>
      <c r="AV615" s="12" t="s">
        <v>81</v>
      </c>
      <c r="AW615" s="12" t="s">
        <v>37</v>
      </c>
      <c r="AX615" s="12" t="s">
        <v>73</v>
      </c>
      <c r="AY615" s="218" t="s">
        <v>162</v>
      </c>
    </row>
    <row r="616" spans="2:51" s="13" customFormat="1" ht="13.5">
      <c r="B616" s="219"/>
      <c r="C616" s="220"/>
      <c r="D616" s="221" t="s">
        <v>169</v>
      </c>
      <c r="E616" s="222" t="s">
        <v>20</v>
      </c>
      <c r="F616" s="223" t="s">
        <v>174</v>
      </c>
      <c r="G616" s="220"/>
      <c r="H616" s="224">
        <v>6.2</v>
      </c>
      <c r="I616" s="225"/>
      <c r="J616" s="220"/>
      <c r="K616" s="220"/>
      <c r="L616" s="226"/>
      <c r="M616" s="227"/>
      <c r="N616" s="228"/>
      <c r="O616" s="228"/>
      <c r="P616" s="228"/>
      <c r="Q616" s="228"/>
      <c r="R616" s="228"/>
      <c r="S616" s="228"/>
      <c r="T616" s="229"/>
      <c r="AT616" s="230" t="s">
        <v>169</v>
      </c>
      <c r="AU616" s="230" t="s">
        <v>81</v>
      </c>
      <c r="AV616" s="13" t="s">
        <v>168</v>
      </c>
      <c r="AW616" s="13" t="s">
        <v>37</v>
      </c>
      <c r="AX616" s="13" t="s">
        <v>22</v>
      </c>
      <c r="AY616" s="230" t="s">
        <v>162</v>
      </c>
    </row>
    <row r="617" spans="2:65" s="1" customFormat="1" ht="22.5" customHeight="1">
      <c r="B617" s="36"/>
      <c r="C617" s="184" t="s">
        <v>663</v>
      </c>
      <c r="D617" s="184" t="s">
        <v>164</v>
      </c>
      <c r="E617" s="185" t="s">
        <v>664</v>
      </c>
      <c r="F617" s="186" t="s">
        <v>665</v>
      </c>
      <c r="G617" s="187" t="s">
        <v>218</v>
      </c>
      <c r="H617" s="188">
        <v>352.047</v>
      </c>
      <c r="I617" s="189"/>
      <c r="J617" s="190">
        <f>ROUND(I617*H617,2)</f>
        <v>0</v>
      </c>
      <c r="K617" s="186" t="s">
        <v>20</v>
      </c>
      <c r="L617" s="56"/>
      <c r="M617" s="191" t="s">
        <v>20</v>
      </c>
      <c r="N617" s="192" t="s">
        <v>44</v>
      </c>
      <c r="O617" s="37"/>
      <c r="P617" s="193">
        <f>O617*H617</f>
        <v>0</v>
      </c>
      <c r="Q617" s="193">
        <v>0</v>
      </c>
      <c r="R617" s="193">
        <f>Q617*H617</f>
        <v>0</v>
      </c>
      <c r="S617" s="193">
        <v>0</v>
      </c>
      <c r="T617" s="194">
        <f>S617*H617</f>
        <v>0</v>
      </c>
      <c r="AR617" s="19" t="s">
        <v>168</v>
      </c>
      <c r="AT617" s="19" t="s">
        <v>164</v>
      </c>
      <c r="AU617" s="19" t="s">
        <v>81</v>
      </c>
      <c r="AY617" s="19" t="s">
        <v>162</v>
      </c>
      <c r="BE617" s="195">
        <f>IF(N617="základní",J617,0)</f>
        <v>0</v>
      </c>
      <c r="BF617" s="195">
        <f>IF(N617="snížená",J617,0)</f>
        <v>0</v>
      </c>
      <c r="BG617" s="195">
        <f>IF(N617="zákl. přenesená",J617,0)</f>
        <v>0</v>
      </c>
      <c r="BH617" s="195">
        <f>IF(N617="sníž. přenesená",J617,0)</f>
        <v>0</v>
      </c>
      <c r="BI617" s="195">
        <f>IF(N617="nulová",J617,0)</f>
        <v>0</v>
      </c>
      <c r="BJ617" s="19" t="s">
        <v>22</v>
      </c>
      <c r="BK617" s="195">
        <f>ROUND(I617*H617,2)</f>
        <v>0</v>
      </c>
      <c r="BL617" s="19" t="s">
        <v>168</v>
      </c>
      <c r="BM617" s="19" t="s">
        <v>663</v>
      </c>
    </row>
    <row r="618" spans="2:51" s="11" customFormat="1" ht="13.5">
      <c r="B618" s="196"/>
      <c r="C618" s="197"/>
      <c r="D618" s="198" t="s">
        <v>169</v>
      </c>
      <c r="E618" s="199" t="s">
        <v>20</v>
      </c>
      <c r="F618" s="200" t="s">
        <v>666</v>
      </c>
      <c r="G618" s="197"/>
      <c r="H618" s="201" t="s">
        <v>20</v>
      </c>
      <c r="I618" s="202"/>
      <c r="J618" s="197"/>
      <c r="K618" s="197"/>
      <c r="L618" s="203"/>
      <c r="M618" s="204"/>
      <c r="N618" s="205"/>
      <c r="O618" s="205"/>
      <c r="P618" s="205"/>
      <c r="Q618" s="205"/>
      <c r="R618" s="205"/>
      <c r="S618" s="205"/>
      <c r="T618" s="206"/>
      <c r="AT618" s="207" t="s">
        <v>169</v>
      </c>
      <c r="AU618" s="207" t="s">
        <v>81</v>
      </c>
      <c r="AV618" s="11" t="s">
        <v>22</v>
      </c>
      <c r="AW618" s="11" t="s">
        <v>37</v>
      </c>
      <c r="AX618" s="11" t="s">
        <v>73</v>
      </c>
      <c r="AY618" s="207" t="s">
        <v>162</v>
      </c>
    </row>
    <row r="619" spans="2:51" s="11" customFormat="1" ht="13.5">
      <c r="B619" s="196"/>
      <c r="C619" s="197"/>
      <c r="D619" s="198" t="s">
        <v>169</v>
      </c>
      <c r="E619" s="199" t="s">
        <v>20</v>
      </c>
      <c r="F619" s="200" t="s">
        <v>485</v>
      </c>
      <c r="G619" s="197"/>
      <c r="H619" s="201" t="s">
        <v>20</v>
      </c>
      <c r="I619" s="202"/>
      <c r="J619" s="197"/>
      <c r="K619" s="197"/>
      <c r="L619" s="203"/>
      <c r="M619" s="204"/>
      <c r="N619" s="205"/>
      <c r="O619" s="205"/>
      <c r="P619" s="205"/>
      <c r="Q619" s="205"/>
      <c r="R619" s="205"/>
      <c r="S619" s="205"/>
      <c r="T619" s="206"/>
      <c r="AT619" s="207" t="s">
        <v>169</v>
      </c>
      <c r="AU619" s="207" t="s">
        <v>81</v>
      </c>
      <c r="AV619" s="11" t="s">
        <v>22</v>
      </c>
      <c r="AW619" s="11" t="s">
        <v>37</v>
      </c>
      <c r="AX619" s="11" t="s">
        <v>73</v>
      </c>
      <c r="AY619" s="207" t="s">
        <v>162</v>
      </c>
    </row>
    <row r="620" spans="2:51" s="12" customFormat="1" ht="13.5">
      <c r="B620" s="208"/>
      <c r="C620" s="209"/>
      <c r="D620" s="198" t="s">
        <v>169</v>
      </c>
      <c r="E620" s="210" t="s">
        <v>20</v>
      </c>
      <c r="F620" s="211" t="s">
        <v>667</v>
      </c>
      <c r="G620" s="209"/>
      <c r="H620" s="212">
        <v>13.7</v>
      </c>
      <c r="I620" s="213"/>
      <c r="J620" s="209"/>
      <c r="K620" s="209"/>
      <c r="L620" s="214"/>
      <c r="M620" s="215"/>
      <c r="N620" s="216"/>
      <c r="O620" s="216"/>
      <c r="P620" s="216"/>
      <c r="Q620" s="216"/>
      <c r="R620" s="216"/>
      <c r="S620" s="216"/>
      <c r="T620" s="217"/>
      <c r="AT620" s="218" t="s">
        <v>169</v>
      </c>
      <c r="AU620" s="218" t="s">
        <v>81</v>
      </c>
      <c r="AV620" s="12" t="s">
        <v>81</v>
      </c>
      <c r="AW620" s="12" t="s">
        <v>37</v>
      </c>
      <c r="AX620" s="12" t="s">
        <v>73</v>
      </c>
      <c r="AY620" s="218" t="s">
        <v>162</v>
      </c>
    </row>
    <row r="621" spans="2:51" s="11" customFormat="1" ht="13.5">
      <c r="B621" s="196"/>
      <c r="C621" s="197"/>
      <c r="D621" s="198" t="s">
        <v>169</v>
      </c>
      <c r="E621" s="199" t="s">
        <v>20</v>
      </c>
      <c r="F621" s="200" t="s">
        <v>668</v>
      </c>
      <c r="G621" s="197"/>
      <c r="H621" s="201" t="s">
        <v>20</v>
      </c>
      <c r="I621" s="202"/>
      <c r="J621" s="197"/>
      <c r="K621" s="197"/>
      <c r="L621" s="203"/>
      <c r="M621" s="204"/>
      <c r="N621" s="205"/>
      <c r="O621" s="205"/>
      <c r="P621" s="205"/>
      <c r="Q621" s="205"/>
      <c r="R621" s="205"/>
      <c r="S621" s="205"/>
      <c r="T621" s="206"/>
      <c r="AT621" s="207" t="s">
        <v>169</v>
      </c>
      <c r="AU621" s="207" t="s">
        <v>81</v>
      </c>
      <c r="AV621" s="11" t="s">
        <v>22</v>
      </c>
      <c r="AW621" s="11" t="s">
        <v>37</v>
      </c>
      <c r="AX621" s="11" t="s">
        <v>73</v>
      </c>
      <c r="AY621" s="207" t="s">
        <v>162</v>
      </c>
    </row>
    <row r="622" spans="2:51" s="12" customFormat="1" ht="13.5">
      <c r="B622" s="208"/>
      <c r="C622" s="209"/>
      <c r="D622" s="198" t="s">
        <v>169</v>
      </c>
      <c r="E622" s="210" t="s">
        <v>20</v>
      </c>
      <c r="F622" s="211" t="s">
        <v>669</v>
      </c>
      <c r="G622" s="209"/>
      <c r="H622" s="212">
        <v>5.4</v>
      </c>
      <c r="I622" s="213"/>
      <c r="J622" s="209"/>
      <c r="K622" s="209"/>
      <c r="L622" s="214"/>
      <c r="M622" s="215"/>
      <c r="N622" s="216"/>
      <c r="O622" s="216"/>
      <c r="P622" s="216"/>
      <c r="Q622" s="216"/>
      <c r="R622" s="216"/>
      <c r="S622" s="216"/>
      <c r="T622" s="217"/>
      <c r="AT622" s="218" t="s">
        <v>169</v>
      </c>
      <c r="AU622" s="218" t="s">
        <v>81</v>
      </c>
      <c r="AV622" s="12" t="s">
        <v>81</v>
      </c>
      <c r="AW622" s="12" t="s">
        <v>37</v>
      </c>
      <c r="AX622" s="12" t="s">
        <v>73</v>
      </c>
      <c r="AY622" s="218" t="s">
        <v>162</v>
      </c>
    </row>
    <row r="623" spans="2:51" s="11" customFormat="1" ht="13.5">
      <c r="B623" s="196"/>
      <c r="C623" s="197"/>
      <c r="D623" s="198" t="s">
        <v>169</v>
      </c>
      <c r="E623" s="199" t="s">
        <v>20</v>
      </c>
      <c r="F623" s="200" t="s">
        <v>291</v>
      </c>
      <c r="G623" s="197"/>
      <c r="H623" s="201" t="s">
        <v>20</v>
      </c>
      <c r="I623" s="202"/>
      <c r="J623" s="197"/>
      <c r="K623" s="197"/>
      <c r="L623" s="203"/>
      <c r="M623" s="204"/>
      <c r="N623" s="205"/>
      <c r="O623" s="205"/>
      <c r="P623" s="205"/>
      <c r="Q623" s="205"/>
      <c r="R623" s="205"/>
      <c r="S623" s="205"/>
      <c r="T623" s="206"/>
      <c r="AT623" s="207" t="s">
        <v>169</v>
      </c>
      <c r="AU623" s="207" t="s">
        <v>81</v>
      </c>
      <c r="AV623" s="11" t="s">
        <v>22</v>
      </c>
      <c r="AW623" s="11" t="s">
        <v>37</v>
      </c>
      <c r="AX623" s="11" t="s">
        <v>73</v>
      </c>
      <c r="AY623" s="207" t="s">
        <v>162</v>
      </c>
    </row>
    <row r="624" spans="2:51" s="12" customFormat="1" ht="13.5">
      <c r="B624" s="208"/>
      <c r="C624" s="209"/>
      <c r="D624" s="198" t="s">
        <v>169</v>
      </c>
      <c r="E624" s="210" t="s">
        <v>20</v>
      </c>
      <c r="F624" s="211" t="s">
        <v>670</v>
      </c>
      <c r="G624" s="209"/>
      <c r="H624" s="212">
        <v>10.256</v>
      </c>
      <c r="I624" s="213"/>
      <c r="J624" s="209"/>
      <c r="K624" s="209"/>
      <c r="L624" s="214"/>
      <c r="M624" s="215"/>
      <c r="N624" s="216"/>
      <c r="O624" s="216"/>
      <c r="P624" s="216"/>
      <c r="Q624" s="216"/>
      <c r="R624" s="216"/>
      <c r="S624" s="216"/>
      <c r="T624" s="217"/>
      <c r="AT624" s="218" t="s">
        <v>169</v>
      </c>
      <c r="AU624" s="218" t="s">
        <v>81</v>
      </c>
      <c r="AV624" s="12" t="s">
        <v>81</v>
      </c>
      <c r="AW624" s="12" t="s">
        <v>37</v>
      </c>
      <c r="AX624" s="12" t="s">
        <v>73</v>
      </c>
      <c r="AY624" s="218" t="s">
        <v>162</v>
      </c>
    </row>
    <row r="625" spans="2:51" s="11" customFormat="1" ht="13.5">
      <c r="B625" s="196"/>
      <c r="C625" s="197"/>
      <c r="D625" s="198" t="s">
        <v>169</v>
      </c>
      <c r="E625" s="199" t="s">
        <v>20</v>
      </c>
      <c r="F625" s="200" t="s">
        <v>293</v>
      </c>
      <c r="G625" s="197"/>
      <c r="H625" s="201" t="s">
        <v>20</v>
      </c>
      <c r="I625" s="202"/>
      <c r="J625" s="197"/>
      <c r="K625" s="197"/>
      <c r="L625" s="203"/>
      <c r="M625" s="204"/>
      <c r="N625" s="205"/>
      <c r="O625" s="205"/>
      <c r="P625" s="205"/>
      <c r="Q625" s="205"/>
      <c r="R625" s="205"/>
      <c r="S625" s="205"/>
      <c r="T625" s="206"/>
      <c r="AT625" s="207" t="s">
        <v>169</v>
      </c>
      <c r="AU625" s="207" t="s">
        <v>81</v>
      </c>
      <c r="AV625" s="11" t="s">
        <v>22</v>
      </c>
      <c r="AW625" s="11" t="s">
        <v>37</v>
      </c>
      <c r="AX625" s="11" t="s">
        <v>73</v>
      </c>
      <c r="AY625" s="207" t="s">
        <v>162</v>
      </c>
    </row>
    <row r="626" spans="2:51" s="12" customFormat="1" ht="13.5">
      <c r="B626" s="208"/>
      <c r="C626" s="209"/>
      <c r="D626" s="198" t="s">
        <v>169</v>
      </c>
      <c r="E626" s="210" t="s">
        <v>20</v>
      </c>
      <c r="F626" s="211" t="s">
        <v>508</v>
      </c>
      <c r="G626" s="209"/>
      <c r="H626" s="212">
        <v>52.802</v>
      </c>
      <c r="I626" s="213"/>
      <c r="J626" s="209"/>
      <c r="K626" s="209"/>
      <c r="L626" s="214"/>
      <c r="M626" s="215"/>
      <c r="N626" s="216"/>
      <c r="O626" s="216"/>
      <c r="P626" s="216"/>
      <c r="Q626" s="216"/>
      <c r="R626" s="216"/>
      <c r="S626" s="216"/>
      <c r="T626" s="217"/>
      <c r="AT626" s="218" t="s">
        <v>169</v>
      </c>
      <c r="AU626" s="218" t="s">
        <v>81</v>
      </c>
      <c r="AV626" s="12" t="s">
        <v>81</v>
      </c>
      <c r="AW626" s="12" t="s">
        <v>37</v>
      </c>
      <c r="AX626" s="12" t="s">
        <v>73</v>
      </c>
      <c r="AY626" s="218" t="s">
        <v>162</v>
      </c>
    </row>
    <row r="627" spans="2:51" s="11" customFormat="1" ht="13.5">
      <c r="B627" s="196"/>
      <c r="C627" s="197"/>
      <c r="D627" s="198" t="s">
        <v>169</v>
      </c>
      <c r="E627" s="199" t="s">
        <v>20</v>
      </c>
      <c r="F627" s="200" t="s">
        <v>270</v>
      </c>
      <c r="G627" s="197"/>
      <c r="H627" s="201" t="s">
        <v>20</v>
      </c>
      <c r="I627" s="202"/>
      <c r="J627" s="197"/>
      <c r="K627" s="197"/>
      <c r="L627" s="203"/>
      <c r="M627" s="204"/>
      <c r="N627" s="205"/>
      <c r="O627" s="205"/>
      <c r="P627" s="205"/>
      <c r="Q627" s="205"/>
      <c r="R627" s="205"/>
      <c r="S627" s="205"/>
      <c r="T627" s="206"/>
      <c r="AT627" s="207" t="s">
        <v>169</v>
      </c>
      <c r="AU627" s="207" t="s">
        <v>81</v>
      </c>
      <c r="AV627" s="11" t="s">
        <v>22</v>
      </c>
      <c r="AW627" s="11" t="s">
        <v>37</v>
      </c>
      <c r="AX627" s="11" t="s">
        <v>73</v>
      </c>
      <c r="AY627" s="207" t="s">
        <v>162</v>
      </c>
    </row>
    <row r="628" spans="2:51" s="12" customFormat="1" ht="13.5">
      <c r="B628" s="208"/>
      <c r="C628" s="209"/>
      <c r="D628" s="198" t="s">
        <v>169</v>
      </c>
      <c r="E628" s="210" t="s">
        <v>20</v>
      </c>
      <c r="F628" s="211" t="s">
        <v>506</v>
      </c>
      <c r="G628" s="209"/>
      <c r="H628" s="212">
        <v>44.491</v>
      </c>
      <c r="I628" s="213"/>
      <c r="J628" s="209"/>
      <c r="K628" s="209"/>
      <c r="L628" s="214"/>
      <c r="M628" s="215"/>
      <c r="N628" s="216"/>
      <c r="O628" s="216"/>
      <c r="P628" s="216"/>
      <c r="Q628" s="216"/>
      <c r="R628" s="216"/>
      <c r="S628" s="216"/>
      <c r="T628" s="217"/>
      <c r="AT628" s="218" t="s">
        <v>169</v>
      </c>
      <c r="AU628" s="218" t="s">
        <v>81</v>
      </c>
      <c r="AV628" s="12" t="s">
        <v>81</v>
      </c>
      <c r="AW628" s="12" t="s">
        <v>37</v>
      </c>
      <c r="AX628" s="12" t="s">
        <v>73</v>
      </c>
      <c r="AY628" s="218" t="s">
        <v>162</v>
      </c>
    </row>
    <row r="629" spans="2:51" s="12" customFormat="1" ht="13.5">
      <c r="B629" s="208"/>
      <c r="C629" s="209"/>
      <c r="D629" s="198" t="s">
        <v>169</v>
      </c>
      <c r="E629" s="210" t="s">
        <v>20</v>
      </c>
      <c r="F629" s="211" t="s">
        <v>477</v>
      </c>
      <c r="G629" s="209"/>
      <c r="H629" s="212">
        <v>43.612</v>
      </c>
      <c r="I629" s="213"/>
      <c r="J629" s="209"/>
      <c r="K629" s="209"/>
      <c r="L629" s="214"/>
      <c r="M629" s="215"/>
      <c r="N629" s="216"/>
      <c r="O629" s="216"/>
      <c r="P629" s="216"/>
      <c r="Q629" s="216"/>
      <c r="R629" s="216"/>
      <c r="S629" s="216"/>
      <c r="T629" s="217"/>
      <c r="AT629" s="218" t="s">
        <v>169</v>
      </c>
      <c r="AU629" s="218" t="s">
        <v>81</v>
      </c>
      <c r="AV629" s="12" t="s">
        <v>81</v>
      </c>
      <c r="AW629" s="12" t="s">
        <v>37</v>
      </c>
      <c r="AX629" s="12" t="s">
        <v>73</v>
      </c>
      <c r="AY629" s="218" t="s">
        <v>162</v>
      </c>
    </row>
    <row r="630" spans="2:51" s="12" customFormat="1" ht="13.5">
      <c r="B630" s="208"/>
      <c r="C630" s="209"/>
      <c r="D630" s="198" t="s">
        <v>169</v>
      </c>
      <c r="E630" s="210" t="s">
        <v>20</v>
      </c>
      <c r="F630" s="211" t="s">
        <v>478</v>
      </c>
      <c r="G630" s="209"/>
      <c r="H630" s="212">
        <v>12.601</v>
      </c>
      <c r="I630" s="213"/>
      <c r="J630" s="209"/>
      <c r="K630" s="209"/>
      <c r="L630" s="214"/>
      <c r="M630" s="215"/>
      <c r="N630" s="216"/>
      <c r="O630" s="216"/>
      <c r="P630" s="216"/>
      <c r="Q630" s="216"/>
      <c r="R630" s="216"/>
      <c r="S630" s="216"/>
      <c r="T630" s="217"/>
      <c r="AT630" s="218" t="s">
        <v>169</v>
      </c>
      <c r="AU630" s="218" t="s">
        <v>81</v>
      </c>
      <c r="AV630" s="12" t="s">
        <v>81</v>
      </c>
      <c r="AW630" s="12" t="s">
        <v>37</v>
      </c>
      <c r="AX630" s="12" t="s">
        <v>73</v>
      </c>
      <c r="AY630" s="218" t="s">
        <v>162</v>
      </c>
    </row>
    <row r="631" spans="2:51" s="11" customFormat="1" ht="13.5">
      <c r="B631" s="196"/>
      <c r="C631" s="197"/>
      <c r="D631" s="198" t="s">
        <v>169</v>
      </c>
      <c r="E631" s="199" t="s">
        <v>20</v>
      </c>
      <c r="F631" s="200" t="s">
        <v>360</v>
      </c>
      <c r="G631" s="197"/>
      <c r="H631" s="201" t="s">
        <v>20</v>
      </c>
      <c r="I631" s="202"/>
      <c r="J631" s="197"/>
      <c r="K631" s="197"/>
      <c r="L631" s="203"/>
      <c r="M631" s="204"/>
      <c r="N631" s="205"/>
      <c r="O631" s="205"/>
      <c r="P631" s="205"/>
      <c r="Q631" s="205"/>
      <c r="R631" s="205"/>
      <c r="S631" s="205"/>
      <c r="T631" s="206"/>
      <c r="AT631" s="207" t="s">
        <v>169</v>
      </c>
      <c r="AU631" s="207" t="s">
        <v>81</v>
      </c>
      <c r="AV631" s="11" t="s">
        <v>22</v>
      </c>
      <c r="AW631" s="11" t="s">
        <v>37</v>
      </c>
      <c r="AX631" s="11" t="s">
        <v>73</v>
      </c>
      <c r="AY631" s="207" t="s">
        <v>162</v>
      </c>
    </row>
    <row r="632" spans="2:51" s="12" customFormat="1" ht="13.5">
      <c r="B632" s="208"/>
      <c r="C632" s="209"/>
      <c r="D632" s="198" t="s">
        <v>169</v>
      </c>
      <c r="E632" s="210" t="s">
        <v>20</v>
      </c>
      <c r="F632" s="211" t="s">
        <v>493</v>
      </c>
      <c r="G632" s="209"/>
      <c r="H632" s="212">
        <v>28.8</v>
      </c>
      <c r="I632" s="213"/>
      <c r="J632" s="209"/>
      <c r="K632" s="209"/>
      <c r="L632" s="214"/>
      <c r="M632" s="215"/>
      <c r="N632" s="216"/>
      <c r="O632" s="216"/>
      <c r="P632" s="216"/>
      <c r="Q632" s="216"/>
      <c r="R632" s="216"/>
      <c r="S632" s="216"/>
      <c r="T632" s="217"/>
      <c r="AT632" s="218" t="s">
        <v>169</v>
      </c>
      <c r="AU632" s="218" t="s">
        <v>81</v>
      </c>
      <c r="AV632" s="12" t="s">
        <v>81</v>
      </c>
      <c r="AW632" s="12" t="s">
        <v>37</v>
      </c>
      <c r="AX632" s="12" t="s">
        <v>73</v>
      </c>
      <c r="AY632" s="218" t="s">
        <v>162</v>
      </c>
    </row>
    <row r="633" spans="2:51" s="11" customFormat="1" ht="13.5">
      <c r="B633" s="196"/>
      <c r="C633" s="197"/>
      <c r="D633" s="198" t="s">
        <v>169</v>
      </c>
      <c r="E633" s="199" t="s">
        <v>20</v>
      </c>
      <c r="F633" s="200" t="s">
        <v>479</v>
      </c>
      <c r="G633" s="197"/>
      <c r="H633" s="201" t="s">
        <v>20</v>
      </c>
      <c r="I633" s="202"/>
      <c r="J633" s="197"/>
      <c r="K633" s="197"/>
      <c r="L633" s="203"/>
      <c r="M633" s="204"/>
      <c r="N633" s="205"/>
      <c r="O633" s="205"/>
      <c r="P633" s="205"/>
      <c r="Q633" s="205"/>
      <c r="R633" s="205"/>
      <c r="S633" s="205"/>
      <c r="T633" s="206"/>
      <c r="AT633" s="207" t="s">
        <v>169</v>
      </c>
      <c r="AU633" s="207" t="s">
        <v>81</v>
      </c>
      <c r="AV633" s="11" t="s">
        <v>22</v>
      </c>
      <c r="AW633" s="11" t="s">
        <v>37</v>
      </c>
      <c r="AX633" s="11" t="s">
        <v>73</v>
      </c>
      <c r="AY633" s="207" t="s">
        <v>162</v>
      </c>
    </row>
    <row r="634" spans="2:51" s="12" customFormat="1" ht="13.5">
      <c r="B634" s="208"/>
      <c r="C634" s="209"/>
      <c r="D634" s="198" t="s">
        <v>169</v>
      </c>
      <c r="E634" s="210" t="s">
        <v>20</v>
      </c>
      <c r="F634" s="211" t="s">
        <v>480</v>
      </c>
      <c r="G634" s="209"/>
      <c r="H634" s="212">
        <v>41.5</v>
      </c>
      <c r="I634" s="213"/>
      <c r="J634" s="209"/>
      <c r="K634" s="209"/>
      <c r="L634" s="214"/>
      <c r="M634" s="215"/>
      <c r="N634" s="216"/>
      <c r="O634" s="216"/>
      <c r="P634" s="216"/>
      <c r="Q634" s="216"/>
      <c r="R634" s="216"/>
      <c r="S634" s="216"/>
      <c r="T634" s="217"/>
      <c r="AT634" s="218" t="s">
        <v>169</v>
      </c>
      <c r="AU634" s="218" t="s">
        <v>81</v>
      </c>
      <c r="AV634" s="12" t="s">
        <v>81</v>
      </c>
      <c r="AW634" s="12" t="s">
        <v>37</v>
      </c>
      <c r="AX634" s="12" t="s">
        <v>73</v>
      </c>
      <c r="AY634" s="218" t="s">
        <v>162</v>
      </c>
    </row>
    <row r="635" spans="2:51" s="11" customFormat="1" ht="13.5">
      <c r="B635" s="196"/>
      <c r="C635" s="197"/>
      <c r="D635" s="198" t="s">
        <v>169</v>
      </c>
      <c r="E635" s="199" t="s">
        <v>20</v>
      </c>
      <c r="F635" s="200" t="s">
        <v>340</v>
      </c>
      <c r="G635" s="197"/>
      <c r="H635" s="201" t="s">
        <v>20</v>
      </c>
      <c r="I635" s="202"/>
      <c r="J635" s="197"/>
      <c r="K635" s="197"/>
      <c r="L635" s="203"/>
      <c r="M635" s="204"/>
      <c r="N635" s="205"/>
      <c r="O635" s="205"/>
      <c r="P635" s="205"/>
      <c r="Q635" s="205"/>
      <c r="R635" s="205"/>
      <c r="S635" s="205"/>
      <c r="T635" s="206"/>
      <c r="AT635" s="207" t="s">
        <v>169</v>
      </c>
      <c r="AU635" s="207" t="s">
        <v>81</v>
      </c>
      <c r="AV635" s="11" t="s">
        <v>22</v>
      </c>
      <c r="AW635" s="11" t="s">
        <v>37</v>
      </c>
      <c r="AX635" s="11" t="s">
        <v>73</v>
      </c>
      <c r="AY635" s="207" t="s">
        <v>162</v>
      </c>
    </row>
    <row r="636" spans="2:51" s="12" customFormat="1" ht="13.5">
      <c r="B636" s="208"/>
      <c r="C636" s="209"/>
      <c r="D636" s="198" t="s">
        <v>169</v>
      </c>
      <c r="E636" s="210" t="s">
        <v>20</v>
      </c>
      <c r="F636" s="211" t="s">
        <v>494</v>
      </c>
      <c r="G636" s="209"/>
      <c r="H636" s="212">
        <v>16.6</v>
      </c>
      <c r="I636" s="213"/>
      <c r="J636" s="209"/>
      <c r="K636" s="209"/>
      <c r="L636" s="214"/>
      <c r="M636" s="215"/>
      <c r="N636" s="216"/>
      <c r="O636" s="216"/>
      <c r="P636" s="216"/>
      <c r="Q636" s="216"/>
      <c r="R636" s="216"/>
      <c r="S636" s="216"/>
      <c r="T636" s="217"/>
      <c r="AT636" s="218" t="s">
        <v>169</v>
      </c>
      <c r="AU636" s="218" t="s">
        <v>81</v>
      </c>
      <c r="AV636" s="12" t="s">
        <v>81</v>
      </c>
      <c r="AW636" s="12" t="s">
        <v>37</v>
      </c>
      <c r="AX636" s="12" t="s">
        <v>73</v>
      </c>
      <c r="AY636" s="218" t="s">
        <v>162</v>
      </c>
    </row>
    <row r="637" spans="2:51" s="11" customFormat="1" ht="13.5">
      <c r="B637" s="196"/>
      <c r="C637" s="197"/>
      <c r="D637" s="198" t="s">
        <v>169</v>
      </c>
      <c r="E637" s="199" t="s">
        <v>20</v>
      </c>
      <c r="F637" s="200" t="s">
        <v>481</v>
      </c>
      <c r="G637" s="197"/>
      <c r="H637" s="201" t="s">
        <v>20</v>
      </c>
      <c r="I637" s="202"/>
      <c r="J637" s="197"/>
      <c r="K637" s="197"/>
      <c r="L637" s="203"/>
      <c r="M637" s="204"/>
      <c r="N637" s="205"/>
      <c r="O637" s="205"/>
      <c r="P637" s="205"/>
      <c r="Q637" s="205"/>
      <c r="R637" s="205"/>
      <c r="S637" s="205"/>
      <c r="T637" s="206"/>
      <c r="AT637" s="207" t="s">
        <v>169</v>
      </c>
      <c r="AU637" s="207" t="s">
        <v>81</v>
      </c>
      <c r="AV637" s="11" t="s">
        <v>22</v>
      </c>
      <c r="AW637" s="11" t="s">
        <v>37</v>
      </c>
      <c r="AX637" s="11" t="s">
        <v>73</v>
      </c>
      <c r="AY637" s="207" t="s">
        <v>162</v>
      </c>
    </row>
    <row r="638" spans="2:51" s="12" customFormat="1" ht="13.5">
      <c r="B638" s="208"/>
      <c r="C638" s="209"/>
      <c r="D638" s="198" t="s">
        <v>169</v>
      </c>
      <c r="E638" s="210" t="s">
        <v>20</v>
      </c>
      <c r="F638" s="211" t="s">
        <v>482</v>
      </c>
      <c r="G638" s="209"/>
      <c r="H638" s="212">
        <v>23.9</v>
      </c>
      <c r="I638" s="213"/>
      <c r="J638" s="209"/>
      <c r="K638" s="209"/>
      <c r="L638" s="214"/>
      <c r="M638" s="215"/>
      <c r="N638" s="216"/>
      <c r="O638" s="216"/>
      <c r="P638" s="216"/>
      <c r="Q638" s="216"/>
      <c r="R638" s="216"/>
      <c r="S638" s="216"/>
      <c r="T638" s="217"/>
      <c r="AT638" s="218" t="s">
        <v>169</v>
      </c>
      <c r="AU638" s="218" t="s">
        <v>81</v>
      </c>
      <c r="AV638" s="12" t="s">
        <v>81</v>
      </c>
      <c r="AW638" s="12" t="s">
        <v>37</v>
      </c>
      <c r="AX638" s="12" t="s">
        <v>73</v>
      </c>
      <c r="AY638" s="218" t="s">
        <v>162</v>
      </c>
    </row>
    <row r="639" spans="2:51" s="11" customFormat="1" ht="13.5">
      <c r="B639" s="196"/>
      <c r="C639" s="197"/>
      <c r="D639" s="198" t="s">
        <v>169</v>
      </c>
      <c r="E639" s="199" t="s">
        <v>20</v>
      </c>
      <c r="F639" s="200" t="s">
        <v>495</v>
      </c>
      <c r="G639" s="197"/>
      <c r="H639" s="201" t="s">
        <v>20</v>
      </c>
      <c r="I639" s="202"/>
      <c r="J639" s="197"/>
      <c r="K639" s="197"/>
      <c r="L639" s="203"/>
      <c r="M639" s="204"/>
      <c r="N639" s="205"/>
      <c r="O639" s="205"/>
      <c r="P639" s="205"/>
      <c r="Q639" s="205"/>
      <c r="R639" s="205"/>
      <c r="S639" s="205"/>
      <c r="T639" s="206"/>
      <c r="AT639" s="207" t="s">
        <v>169</v>
      </c>
      <c r="AU639" s="207" t="s">
        <v>81</v>
      </c>
      <c r="AV639" s="11" t="s">
        <v>22</v>
      </c>
      <c r="AW639" s="11" t="s">
        <v>37</v>
      </c>
      <c r="AX639" s="11" t="s">
        <v>73</v>
      </c>
      <c r="AY639" s="207" t="s">
        <v>162</v>
      </c>
    </row>
    <row r="640" spans="2:51" s="12" customFormat="1" ht="13.5">
      <c r="B640" s="208"/>
      <c r="C640" s="209"/>
      <c r="D640" s="198" t="s">
        <v>169</v>
      </c>
      <c r="E640" s="210" t="s">
        <v>20</v>
      </c>
      <c r="F640" s="211" t="s">
        <v>496</v>
      </c>
      <c r="G640" s="209"/>
      <c r="H640" s="212">
        <v>3.6</v>
      </c>
      <c r="I640" s="213"/>
      <c r="J640" s="209"/>
      <c r="K640" s="209"/>
      <c r="L640" s="214"/>
      <c r="M640" s="215"/>
      <c r="N640" s="216"/>
      <c r="O640" s="216"/>
      <c r="P640" s="216"/>
      <c r="Q640" s="216"/>
      <c r="R640" s="216"/>
      <c r="S640" s="216"/>
      <c r="T640" s="217"/>
      <c r="AT640" s="218" t="s">
        <v>169</v>
      </c>
      <c r="AU640" s="218" t="s">
        <v>81</v>
      </c>
      <c r="AV640" s="12" t="s">
        <v>81</v>
      </c>
      <c r="AW640" s="12" t="s">
        <v>37</v>
      </c>
      <c r="AX640" s="12" t="s">
        <v>73</v>
      </c>
      <c r="AY640" s="218" t="s">
        <v>162</v>
      </c>
    </row>
    <row r="641" spans="2:51" s="12" customFormat="1" ht="13.5">
      <c r="B641" s="208"/>
      <c r="C641" s="209"/>
      <c r="D641" s="198" t="s">
        <v>169</v>
      </c>
      <c r="E641" s="210" t="s">
        <v>20</v>
      </c>
      <c r="F641" s="211" t="s">
        <v>507</v>
      </c>
      <c r="G641" s="209"/>
      <c r="H641" s="212">
        <v>54.785</v>
      </c>
      <c r="I641" s="213"/>
      <c r="J641" s="209"/>
      <c r="K641" s="209"/>
      <c r="L641" s="214"/>
      <c r="M641" s="215"/>
      <c r="N641" s="216"/>
      <c r="O641" s="216"/>
      <c r="P641" s="216"/>
      <c r="Q641" s="216"/>
      <c r="R641" s="216"/>
      <c r="S641" s="216"/>
      <c r="T641" s="217"/>
      <c r="AT641" s="218" t="s">
        <v>169</v>
      </c>
      <c r="AU641" s="218" t="s">
        <v>81</v>
      </c>
      <c r="AV641" s="12" t="s">
        <v>81</v>
      </c>
      <c r="AW641" s="12" t="s">
        <v>37</v>
      </c>
      <c r="AX641" s="12" t="s">
        <v>73</v>
      </c>
      <c r="AY641" s="218" t="s">
        <v>162</v>
      </c>
    </row>
    <row r="642" spans="2:51" s="13" customFormat="1" ht="13.5">
      <c r="B642" s="219"/>
      <c r="C642" s="220"/>
      <c r="D642" s="221" t="s">
        <v>169</v>
      </c>
      <c r="E642" s="222" t="s">
        <v>20</v>
      </c>
      <c r="F642" s="223" t="s">
        <v>174</v>
      </c>
      <c r="G642" s="220"/>
      <c r="H642" s="224">
        <v>352.047</v>
      </c>
      <c r="I642" s="225"/>
      <c r="J642" s="220"/>
      <c r="K642" s="220"/>
      <c r="L642" s="226"/>
      <c r="M642" s="227"/>
      <c r="N642" s="228"/>
      <c r="O642" s="228"/>
      <c r="P642" s="228"/>
      <c r="Q642" s="228"/>
      <c r="R642" s="228"/>
      <c r="S642" s="228"/>
      <c r="T642" s="229"/>
      <c r="AT642" s="230" t="s">
        <v>169</v>
      </c>
      <c r="AU642" s="230" t="s">
        <v>81</v>
      </c>
      <c r="AV642" s="13" t="s">
        <v>168</v>
      </c>
      <c r="AW642" s="13" t="s">
        <v>37</v>
      </c>
      <c r="AX642" s="13" t="s">
        <v>22</v>
      </c>
      <c r="AY642" s="230" t="s">
        <v>162</v>
      </c>
    </row>
    <row r="643" spans="2:65" s="1" customFormat="1" ht="22.5" customHeight="1">
      <c r="B643" s="36"/>
      <c r="C643" s="184" t="s">
        <v>671</v>
      </c>
      <c r="D643" s="184" t="s">
        <v>164</v>
      </c>
      <c r="E643" s="185" t="s">
        <v>672</v>
      </c>
      <c r="F643" s="186" t="s">
        <v>673</v>
      </c>
      <c r="G643" s="187" t="s">
        <v>218</v>
      </c>
      <c r="H643" s="188">
        <v>366.181</v>
      </c>
      <c r="I643" s="189"/>
      <c r="J643" s="190">
        <f>ROUND(I643*H643,2)</f>
        <v>0</v>
      </c>
      <c r="K643" s="186" t="s">
        <v>20</v>
      </c>
      <c r="L643" s="56"/>
      <c r="M643" s="191" t="s">
        <v>20</v>
      </c>
      <c r="N643" s="192" t="s">
        <v>44</v>
      </c>
      <c r="O643" s="37"/>
      <c r="P643" s="193">
        <f>O643*H643</f>
        <v>0</v>
      </c>
      <c r="Q643" s="193">
        <v>0</v>
      </c>
      <c r="R643" s="193">
        <f>Q643*H643</f>
        <v>0</v>
      </c>
      <c r="S643" s="193">
        <v>0</v>
      </c>
      <c r="T643" s="194">
        <f>S643*H643</f>
        <v>0</v>
      </c>
      <c r="AR643" s="19" t="s">
        <v>168</v>
      </c>
      <c r="AT643" s="19" t="s">
        <v>164</v>
      </c>
      <c r="AU643" s="19" t="s">
        <v>81</v>
      </c>
      <c r="AY643" s="19" t="s">
        <v>162</v>
      </c>
      <c r="BE643" s="195">
        <f>IF(N643="základní",J643,0)</f>
        <v>0</v>
      </c>
      <c r="BF643" s="195">
        <f>IF(N643="snížená",J643,0)</f>
        <v>0</v>
      </c>
      <c r="BG643" s="195">
        <f>IF(N643="zákl. přenesená",J643,0)</f>
        <v>0</v>
      </c>
      <c r="BH643" s="195">
        <f>IF(N643="sníž. přenesená",J643,0)</f>
        <v>0</v>
      </c>
      <c r="BI643" s="195">
        <f>IF(N643="nulová",J643,0)</f>
        <v>0</v>
      </c>
      <c r="BJ643" s="19" t="s">
        <v>22</v>
      </c>
      <c r="BK643" s="195">
        <f>ROUND(I643*H643,2)</f>
        <v>0</v>
      </c>
      <c r="BL643" s="19" t="s">
        <v>168</v>
      </c>
      <c r="BM643" s="19" t="s">
        <v>671</v>
      </c>
    </row>
    <row r="644" spans="2:51" s="11" customFormat="1" ht="13.5">
      <c r="B644" s="196"/>
      <c r="C644" s="197"/>
      <c r="D644" s="198" t="s">
        <v>169</v>
      </c>
      <c r="E644" s="199" t="s">
        <v>20</v>
      </c>
      <c r="F644" s="200" t="s">
        <v>485</v>
      </c>
      <c r="G644" s="197"/>
      <c r="H644" s="201" t="s">
        <v>20</v>
      </c>
      <c r="I644" s="202"/>
      <c r="J644" s="197"/>
      <c r="K644" s="197"/>
      <c r="L644" s="203"/>
      <c r="M644" s="204"/>
      <c r="N644" s="205"/>
      <c r="O644" s="205"/>
      <c r="P644" s="205"/>
      <c r="Q644" s="205"/>
      <c r="R644" s="205"/>
      <c r="S644" s="205"/>
      <c r="T644" s="206"/>
      <c r="AT644" s="207" t="s">
        <v>169</v>
      </c>
      <c r="AU644" s="207" t="s">
        <v>81</v>
      </c>
      <c r="AV644" s="11" t="s">
        <v>22</v>
      </c>
      <c r="AW644" s="11" t="s">
        <v>37</v>
      </c>
      <c r="AX644" s="11" t="s">
        <v>73</v>
      </c>
      <c r="AY644" s="207" t="s">
        <v>162</v>
      </c>
    </row>
    <row r="645" spans="2:51" s="12" customFormat="1" ht="13.5">
      <c r="B645" s="208"/>
      <c r="C645" s="209"/>
      <c r="D645" s="198" t="s">
        <v>169</v>
      </c>
      <c r="E645" s="210" t="s">
        <v>20</v>
      </c>
      <c r="F645" s="211" t="s">
        <v>674</v>
      </c>
      <c r="G645" s="209"/>
      <c r="H645" s="212">
        <v>10.2</v>
      </c>
      <c r="I645" s="213"/>
      <c r="J645" s="209"/>
      <c r="K645" s="209"/>
      <c r="L645" s="214"/>
      <c r="M645" s="215"/>
      <c r="N645" s="216"/>
      <c r="O645" s="216"/>
      <c r="P645" s="216"/>
      <c r="Q645" s="216"/>
      <c r="R645" s="216"/>
      <c r="S645" s="216"/>
      <c r="T645" s="217"/>
      <c r="AT645" s="218" t="s">
        <v>169</v>
      </c>
      <c r="AU645" s="218" t="s">
        <v>81</v>
      </c>
      <c r="AV645" s="12" t="s">
        <v>81</v>
      </c>
      <c r="AW645" s="12" t="s">
        <v>37</v>
      </c>
      <c r="AX645" s="12" t="s">
        <v>73</v>
      </c>
      <c r="AY645" s="218" t="s">
        <v>162</v>
      </c>
    </row>
    <row r="646" spans="2:51" s="11" customFormat="1" ht="13.5">
      <c r="B646" s="196"/>
      <c r="C646" s="197"/>
      <c r="D646" s="198" t="s">
        <v>169</v>
      </c>
      <c r="E646" s="199" t="s">
        <v>20</v>
      </c>
      <c r="F646" s="200" t="s">
        <v>675</v>
      </c>
      <c r="G646" s="197"/>
      <c r="H646" s="201" t="s">
        <v>20</v>
      </c>
      <c r="I646" s="202"/>
      <c r="J646" s="197"/>
      <c r="K646" s="197"/>
      <c r="L646" s="203"/>
      <c r="M646" s="204"/>
      <c r="N646" s="205"/>
      <c r="O646" s="205"/>
      <c r="P646" s="205"/>
      <c r="Q646" s="205"/>
      <c r="R646" s="205"/>
      <c r="S646" s="205"/>
      <c r="T646" s="206"/>
      <c r="AT646" s="207" t="s">
        <v>169</v>
      </c>
      <c r="AU646" s="207" t="s">
        <v>81</v>
      </c>
      <c r="AV646" s="11" t="s">
        <v>22</v>
      </c>
      <c r="AW646" s="11" t="s">
        <v>37</v>
      </c>
      <c r="AX646" s="11" t="s">
        <v>73</v>
      </c>
      <c r="AY646" s="207" t="s">
        <v>162</v>
      </c>
    </row>
    <row r="647" spans="2:51" s="12" customFormat="1" ht="13.5">
      <c r="B647" s="208"/>
      <c r="C647" s="209"/>
      <c r="D647" s="198" t="s">
        <v>169</v>
      </c>
      <c r="E647" s="210" t="s">
        <v>20</v>
      </c>
      <c r="F647" s="211" t="s">
        <v>676</v>
      </c>
      <c r="G647" s="209"/>
      <c r="H647" s="212">
        <v>23.6</v>
      </c>
      <c r="I647" s="213"/>
      <c r="J647" s="209"/>
      <c r="K647" s="209"/>
      <c r="L647" s="214"/>
      <c r="M647" s="215"/>
      <c r="N647" s="216"/>
      <c r="O647" s="216"/>
      <c r="P647" s="216"/>
      <c r="Q647" s="216"/>
      <c r="R647" s="216"/>
      <c r="S647" s="216"/>
      <c r="T647" s="217"/>
      <c r="AT647" s="218" t="s">
        <v>169</v>
      </c>
      <c r="AU647" s="218" t="s">
        <v>81</v>
      </c>
      <c r="AV647" s="12" t="s">
        <v>81</v>
      </c>
      <c r="AW647" s="12" t="s">
        <v>37</v>
      </c>
      <c r="AX647" s="12" t="s">
        <v>73</v>
      </c>
      <c r="AY647" s="218" t="s">
        <v>162</v>
      </c>
    </row>
    <row r="648" spans="2:51" s="11" customFormat="1" ht="13.5">
      <c r="B648" s="196"/>
      <c r="C648" s="197"/>
      <c r="D648" s="198" t="s">
        <v>169</v>
      </c>
      <c r="E648" s="199" t="s">
        <v>20</v>
      </c>
      <c r="F648" s="200" t="s">
        <v>266</v>
      </c>
      <c r="G648" s="197"/>
      <c r="H648" s="201" t="s">
        <v>20</v>
      </c>
      <c r="I648" s="202"/>
      <c r="J648" s="197"/>
      <c r="K648" s="197"/>
      <c r="L648" s="203"/>
      <c r="M648" s="204"/>
      <c r="N648" s="205"/>
      <c r="O648" s="205"/>
      <c r="P648" s="205"/>
      <c r="Q648" s="205"/>
      <c r="R648" s="205"/>
      <c r="S648" s="205"/>
      <c r="T648" s="206"/>
      <c r="AT648" s="207" t="s">
        <v>169</v>
      </c>
      <c r="AU648" s="207" t="s">
        <v>81</v>
      </c>
      <c r="AV648" s="11" t="s">
        <v>22</v>
      </c>
      <c r="AW648" s="11" t="s">
        <v>37</v>
      </c>
      <c r="AX648" s="11" t="s">
        <v>73</v>
      </c>
      <c r="AY648" s="207" t="s">
        <v>162</v>
      </c>
    </row>
    <row r="649" spans="2:51" s="12" customFormat="1" ht="13.5">
      <c r="B649" s="208"/>
      <c r="C649" s="209"/>
      <c r="D649" s="198" t="s">
        <v>169</v>
      </c>
      <c r="E649" s="210" t="s">
        <v>20</v>
      </c>
      <c r="F649" s="211" t="s">
        <v>677</v>
      </c>
      <c r="G649" s="209"/>
      <c r="H649" s="212">
        <v>5.6</v>
      </c>
      <c r="I649" s="213"/>
      <c r="J649" s="209"/>
      <c r="K649" s="209"/>
      <c r="L649" s="214"/>
      <c r="M649" s="215"/>
      <c r="N649" s="216"/>
      <c r="O649" s="216"/>
      <c r="P649" s="216"/>
      <c r="Q649" s="216"/>
      <c r="R649" s="216"/>
      <c r="S649" s="216"/>
      <c r="T649" s="217"/>
      <c r="AT649" s="218" t="s">
        <v>169</v>
      </c>
      <c r="AU649" s="218" t="s">
        <v>81</v>
      </c>
      <c r="AV649" s="12" t="s">
        <v>81</v>
      </c>
      <c r="AW649" s="12" t="s">
        <v>37</v>
      </c>
      <c r="AX649" s="12" t="s">
        <v>73</v>
      </c>
      <c r="AY649" s="218" t="s">
        <v>162</v>
      </c>
    </row>
    <row r="650" spans="2:51" s="11" customFormat="1" ht="13.5">
      <c r="B650" s="196"/>
      <c r="C650" s="197"/>
      <c r="D650" s="198" t="s">
        <v>169</v>
      </c>
      <c r="E650" s="199" t="s">
        <v>20</v>
      </c>
      <c r="F650" s="200" t="s">
        <v>678</v>
      </c>
      <c r="G650" s="197"/>
      <c r="H650" s="201" t="s">
        <v>20</v>
      </c>
      <c r="I650" s="202"/>
      <c r="J650" s="197"/>
      <c r="K650" s="197"/>
      <c r="L650" s="203"/>
      <c r="M650" s="204"/>
      <c r="N650" s="205"/>
      <c r="O650" s="205"/>
      <c r="P650" s="205"/>
      <c r="Q650" s="205"/>
      <c r="R650" s="205"/>
      <c r="S650" s="205"/>
      <c r="T650" s="206"/>
      <c r="AT650" s="207" t="s">
        <v>169</v>
      </c>
      <c r="AU650" s="207" t="s">
        <v>81</v>
      </c>
      <c r="AV650" s="11" t="s">
        <v>22</v>
      </c>
      <c r="AW650" s="11" t="s">
        <v>37</v>
      </c>
      <c r="AX650" s="11" t="s">
        <v>73</v>
      </c>
      <c r="AY650" s="207" t="s">
        <v>162</v>
      </c>
    </row>
    <row r="651" spans="2:51" s="12" customFormat="1" ht="13.5">
      <c r="B651" s="208"/>
      <c r="C651" s="209"/>
      <c r="D651" s="198" t="s">
        <v>169</v>
      </c>
      <c r="E651" s="210" t="s">
        <v>20</v>
      </c>
      <c r="F651" s="211" t="s">
        <v>679</v>
      </c>
      <c r="G651" s="209"/>
      <c r="H651" s="212">
        <v>5.5</v>
      </c>
      <c r="I651" s="213"/>
      <c r="J651" s="209"/>
      <c r="K651" s="209"/>
      <c r="L651" s="214"/>
      <c r="M651" s="215"/>
      <c r="N651" s="216"/>
      <c r="O651" s="216"/>
      <c r="P651" s="216"/>
      <c r="Q651" s="216"/>
      <c r="R651" s="216"/>
      <c r="S651" s="216"/>
      <c r="T651" s="217"/>
      <c r="AT651" s="218" t="s">
        <v>169</v>
      </c>
      <c r="AU651" s="218" t="s">
        <v>81</v>
      </c>
      <c r="AV651" s="12" t="s">
        <v>81</v>
      </c>
      <c r="AW651" s="12" t="s">
        <v>37</v>
      </c>
      <c r="AX651" s="12" t="s">
        <v>73</v>
      </c>
      <c r="AY651" s="218" t="s">
        <v>162</v>
      </c>
    </row>
    <row r="652" spans="2:51" s="11" customFormat="1" ht="13.5">
      <c r="B652" s="196"/>
      <c r="C652" s="197"/>
      <c r="D652" s="198" t="s">
        <v>169</v>
      </c>
      <c r="E652" s="199" t="s">
        <v>20</v>
      </c>
      <c r="F652" s="200" t="s">
        <v>293</v>
      </c>
      <c r="G652" s="197"/>
      <c r="H652" s="201" t="s">
        <v>20</v>
      </c>
      <c r="I652" s="202"/>
      <c r="J652" s="197"/>
      <c r="K652" s="197"/>
      <c r="L652" s="203"/>
      <c r="M652" s="204"/>
      <c r="N652" s="205"/>
      <c r="O652" s="205"/>
      <c r="P652" s="205"/>
      <c r="Q652" s="205"/>
      <c r="R652" s="205"/>
      <c r="S652" s="205"/>
      <c r="T652" s="206"/>
      <c r="AT652" s="207" t="s">
        <v>169</v>
      </c>
      <c r="AU652" s="207" t="s">
        <v>81</v>
      </c>
      <c r="AV652" s="11" t="s">
        <v>22</v>
      </c>
      <c r="AW652" s="11" t="s">
        <v>37</v>
      </c>
      <c r="AX652" s="11" t="s">
        <v>73</v>
      </c>
      <c r="AY652" s="207" t="s">
        <v>162</v>
      </c>
    </row>
    <row r="653" spans="2:51" s="12" customFormat="1" ht="13.5">
      <c r="B653" s="208"/>
      <c r="C653" s="209"/>
      <c r="D653" s="198" t="s">
        <v>169</v>
      </c>
      <c r="E653" s="210" t="s">
        <v>20</v>
      </c>
      <c r="F653" s="211" t="s">
        <v>680</v>
      </c>
      <c r="G653" s="209"/>
      <c r="H653" s="212">
        <v>57.5</v>
      </c>
      <c r="I653" s="213"/>
      <c r="J653" s="209"/>
      <c r="K653" s="209"/>
      <c r="L653" s="214"/>
      <c r="M653" s="215"/>
      <c r="N653" s="216"/>
      <c r="O653" s="216"/>
      <c r="P653" s="216"/>
      <c r="Q653" s="216"/>
      <c r="R653" s="216"/>
      <c r="S653" s="216"/>
      <c r="T653" s="217"/>
      <c r="AT653" s="218" t="s">
        <v>169</v>
      </c>
      <c r="AU653" s="218" t="s">
        <v>81</v>
      </c>
      <c r="AV653" s="12" t="s">
        <v>81</v>
      </c>
      <c r="AW653" s="12" t="s">
        <v>37</v>
      </c>
      <c r="AX653" s="12" t="s">
        <v>73</v>
      </c>
      <c r="AY653" s="218" t="s">
        <v>162</v>
      </c>
    </row>
    <row r="654" spans="2:51" s="12" customFormat="1" ht="13.5">
      <c r="B654" s="208"/>
      <c r="C654" s="209"/>
      <c r="D654" s="198" t="s">
        <v>169</v>
      </c>
      <c r="E654" s="210" t="s">
        <v>20</v>
      </c>
      <c r="F654" s="211" t="s">
        <v>681</v>
      </c>
      <c r="G654" s="209"/>
      <c r="H654" s="212">
        <v>-52.8</v>
      </c>
      <c r="I654" s="213"/>
      <c r="J654" s="209"/>
      <c r="K654" s="209"/>
      <c r="L654" s="214"/>
      <c r="M654" s="215"/>
      <c r="N654" s="216"/>
      <c r="O654" s="216"/>
      <c r="P654" s="216"/>
      <c r="Q654" s="216"/>
      <c r="R654" s="216"/>
      <c r="S654" s="216"/>
      <c r="T654" s="217"/>
      <c r="AT654" s="218" t="s">
        <v>169</v>
      </c>
      <c r="AU654" s="218" t="s">
        <v>81</v>
      </c>
      <c r="AV654" s="12" t="s">
        <v>81</v>
      </c>
      <c r="AW654" s="12" t="s">
        <v>37</v>
      </c>
      <c r="AX654" s="12" t="s">
        <v>73</v>
      </c>
      <c r="AY654" s="218" t="s">
        <v>162</v>
      </c>
    </row>
    <row r="655" spans="2:51" s="11" customFormat="1" ht="13.5">
      <c r="B655" s="196"/>
      <c r="C655" s="197"/>
      <c r="D655" s="198" t="s">
        <v>169</v>
      </c>
      <c r="E655" s="199" t="s">
        <v>20</v>
      </c>
      <c r="F655" s="200" t="s">
        <v>270</v>
      </c>
      <c r="G655" s="197"/>
      <c r="H655" s="201" t="s">
        <v>20</v>
      </c>
      <c r="I655" s="202"/>
      <c r="J655" s="197"/>
      <c r="K655" s="197"/>
      <c r="L655" s="203"/>
      <c r="M655" s="204"/>
      <c r="N655" s="205"/>
      <c r="O655" s="205"/>
      <c r="P655" s="205"/>
      <c r="Q655" s="205"/>
      <c r="R655" s="205"/>
      <c r="S655" s="205"/>
      <c r="T655" s="206"/>
      <c r="AT655" s="207" t="s">
        <v>169</v>
      </c>
      <c r="AU655" s="207" t="s">
        <v>81</v>
      </c>
      <c r="AV655" s="11" t="s">
        <v>22</v>
      </c>
      <c r="AW655" s="11" t="s">
        <v>37</v>
      </c>
      <c r="AX655" s="11" t="s">
        <v>73</v>
      </c>
      <c r="AY655" s="207" t="s">
        <v>162</v>
      </c>
    </row>
    <row r="656" spans="2:51" s="12" customFormat="1" ht="13.5">
      <c r="B656" s="208"/>
      <c r="C656" s="209"/>
      <c r="D656" s="198" t="s">
        <v>169</v>
      </c>
      <c r="E656" s="210" t="s">
        <v>20</v>
      </c>
      <c r="F656" s="211" t="s">
        <v>682</v>
      </c>
      <c r="G656" s="209"/>
      <c r="H656" s="212">
        <v>268.1</v>
      </c>
      <c r="I656" s="213"/>
      <c r="J656" s="209"/>
      <c r="K656" s="209"/>
      <c r="L656" s="214"/>
      <c r="M656" s="215"/>
      <c r="N656" s="216"/>
      <c r="O656" s="216"/>
      <c r="P656" s="216"/>
      <c r="Q656" s="216"/>
      <c r="R656" s="216"/>
      <c r="S656" s="216"/>
      <c r="T656" s="217"/>
      <c r="AT656" s="218" t="s">
        <v>169</v>
      </c>
      <c r="AU656" s="218" t="s">
        <v>81</v>
      </c>
      <c r="AV656" s="12" t="s">
        <v>81</v>
      </c>
      <c r="AW656" s="12" t="s">
        <v>37</v>
      </c>
      <c r="AX656" s="12" t="s">
        <v>73</v>
      </c>
      <c r="AY656" s="218" t="s">
        <v>162</v>
      </c>
    </row>
    <row r="657" spans="2:51" s="12" customFormat="1" ht="13.5">
      <c r="B657" s="208"/>
      <c r="C657" s="209"/>
      <c r="D657" s="198" t="s">
        <v>169</v>
      </c>
      <c r="E657" s="210" t="s">
        <v>20</v>
      </c>
      <c r="F657" s="211" t="s">
        <v>683</v>
      </c>
      <c r="G657" s="209"/>
      <c r="H657" s="212">
        <v>-43.612</v>
      </c>
      <c r="I657" s="213"/>
      <c r="J657" s="209"/>
      <c r="K657" s="209"/>
      <c r="L657" s="214"/>
      <c r="M657" s="215"/>
      <c r="N657" s="216"/>
      <c r="O657" s="216"/>
      <c r="P657" s="216"/>
      <c r="Q657" s="216"/>
      <c r="R657" s="216"/>
      <c r="S657" s="216"/>
      <c r="T657" s="217"/>
      <c r="AT657" s="218" t="s">
        <v>169</v>
      </c>
      <c r="AU657" s="218" t="s">
        <v>81</v>
      </c>
      <c r="AV657" s="12" t="s">
        <v>81</v>
      </c>
      <c r="AW657" s="12" t="s">
        <v>37</v>
      </c>
      <c r="AX657" s="12" t="s">
        <v>73</v>
      </c>
      <c r="AY657" s="218" t="s">
        <v>162</v>
      </c>
    </row>
    <row r="658" spans="2:51" s="12" customFormat="1" ht="13.5">
      <c r="B658" s="208"/>
      <c r="C658" s="209"/>
      <c r="D658" s="198" t="s">
        <v>169</v>
      </c>
      <c r="E658" s="210" t="s">
        <v>20</v>
      </c>
      <c r="F658" s="211" t="s">
        <v>684</v>
      </c>
      <c r="G658" s="209"/>
      <c r="H658" s="212">
        <v>-12.601</v>
      </c>
      <c r="I658" s="213"/>
      <c r="J658" s="209"/>
      <c r="K658" s="209"/>
      <c r="L658" s="214"/>
      <c r="M658" s="215"/>
      <c r="N658" s="216"/>
      <c r="O658" s="216"/>
      <c r="P658" s="216"/>
      <c r="Q658" s="216"/>
      <c r="R658" s="216"/>
      <c r="S658" s="216"/>
      <c r="T658" s="217"/>
      <c r="AT658" s="218" t="s">
        <v>169</v>
      </c>
      <c r="AU658" s="218" t="s">
        <v>81</v>
      </c>
      <c r="AV658" s="12" t="s">
        <v>81</v>
      </c>
      <c r="AW658" s="12" t="s">
        <v>37</v>
      </c>
      <c r="AX658" s="12" t="s">
        <v>73</v>
      </c>
      <c r="AY658" s="218" t="s">
        <v>162</v>
      </c>
    </row>
    <row r="659" spans="2:51" s="12" customFormat="1" ht="13.5">
      <c r="B659" s="208"/>
      <c r="C659" s="209"/>
      <c r="D659" s="198" t="s">
        <v>169</v>
      </c>
      <c r="E659" s="210" t="s">
        <v>20</v>
      </c>
      <c r="F659" s="211" t="s">
        <v>685</v>
      </c>
      <c r="G659" s="209"/>
      <c r="H659" s="212">
        <v>-44.491</v>
      </c>
      <c r="I659" s="213"/>
      <c r="J659" s="209"/>
      <c r="K659" s="209"/>
      <c r="L659" s="214"/>
      <c r="M659" s="215"/>
      <c r="N659" s="216"/>
      <c r="O659" s="216"/>
      <c r="P659" s="216"/>
      <c r="Q659" s="216"/>
      <c r="R659" s="216"/>
      <c r="S659" s="216"/>
      <c r="T659" s="217"/>
      <c r="AT659" s="218" t="s">
        <v>169</v>
      </c>
      <c r="AU659" s="218" t="s">
        <v>81</v>
      </c>
      <c r="AV659" s="12" t="s">
        <v>81</v>
      </c>
      <c r="AW659" s="12" t="s">
        <v>37</v>
      </c>
      <c r="AX659" s="12" t="s">
        <v>73</v>
      </c>
      <c r="AY659" s="218" t="s">
        <v>162</v>
      </c>
    </row>
    <row r="660" spans="2:51" s="12" customFormat="1" ht="13.5">
      <c r="B660" s="208"/>
      <c r="C660" s="209"/>
      <c r="D660" s="198" t="s">
        <v>169</v>
      </c>
      <c r="E660" s="210" t="s">
        <v>20</v>
      </c>
      <c r="F660" s="211" t="s">
        <v>686</v>
      </c>
      <c r="G660" s="209"/>
      <c r="H660" s="212">
        <v>-54.785</v>
      </c>
      <c r="I660" s="213"/>
      <c r="J660" s="209"/>
      <c r="K660" s="209"/>
      <c r="L660" s="214"/>
      <c r="M660" s="215"/>
      <c r="N660" s="216"/>
      <c r="O660" s="216"/>
      <c r="P660" s="216"/>
      <c r="Q660" s="216"/>
      <c r="R660" s="216"/>
      <c r="S660" s="216"/>
      <c r="T660" s="217"/>
      <c r="AT660" s="218" t="s">
        <v>169</v>
      </c>
      <c r="AU660" s="218" t="s">
        <v>81</v>
      </c>
      <c r="AV660" s="12" t="s">
        <v>81</v>
      </c>
      <c r="AW660" s="12" t="s">
        <v>37</v>
      </c>
      <c r="AX660" s="12" t="s">
        <v>73</v>
      </c>
      <c r="AY660" s="218" t="s">
        <v>162</v>
      </c>
    </row>
    <row r="661" spans="2:51" s="11" customFormat="1" ht="13.5">
      <c r="B661" s="196"/>
      <c r="C661" s="197"/>
      <c r="D661" s="198" t="s">
        <v>169</v>
      </c>
      <c r="E661" s="199" t="s">
        <v>20</v>
      </c>
      <c r="F661" s="200" t="s">
        <v>687</v>
      </c>
      <c r="G661" s="197"/>
      <c r="H661" s="201" t="s">
        <v>20</v>
      </c>
      <c r="I661" s="202"/>
      <c r="J661" s="197"/>
      <c r="K661" s="197"/>
      <c r="L661" s="203"/>
      <c r="M661" s="204"/>
      <c r="N661" s="205"/>
      <c r="O661" s="205"/>
      <c r="P661" s="205"/>
      <c r="Q661" s="205"/>
      <c r="R661" s="205"/>
      <c r="S661" s="205"/>
      <c r="T661" s="206"/>
      <c r="AT661" s="207" t="s">
        <v>169</v>
      </c>
      <c r="AU661" s="207" t="s">
        <v>81</v>
      </c>
      <c r="AV661" s="11" t="s">
        <v>22</v>
      </c>
      <c r="AW661" s="11" t="s">
        <v>37</v>
      </c>
      <c r="AX661" s="11" t="s">
        <v>73</v>
      </c>
      <c r="AY661" s="207" t="s">
        <v>162</v>
      </c>
    </row>
    <row r="662" spans="2:51" s="12" customFormat="1" ht="13.5">
      <c r="B662" s="208"/>
      <c r="C662" s="209"/>
      <c r="D662" s="198" t="s">
        <v>169</v>
      </c>
      <c r="E662" s="210" t="s">
        <v>20</v>
      </c>
      <c r="F662" s="211" t="s">
        <v>688</v>
      </c>
      <c r="G662" s="209"/>
      <c r="H662" s="212">
        <v>3</v>
      </c>
      <c r="I662" s="213"/>
      <c r="J662" s="209"/>
      <c r="K662" s="209"/>
      <c r="L662" s="214"/>
      <c r="M662" s="215"/>
      <c r="N662" s="216"/>
      <c r="O662" s="216"/>
      <c r="P662" s="216"/>
      <c r="Q662" s="216"/>
      <c r="R662" s="216"/>
      <c r="S662" s="216"/>
      <c r="T662" s="217"/>
      <c r="AT662" s="218" t="s">
        <v>169</v>
      </c>
      <c r="AU662" s="218" t="s">
        <v>81</v>
      </c>
      <c r="AV662" s="12" t="s">
        <v>81</v>
      </c>
      <c r="AW662" s="12" t="s">
        <v>37</v>
      </c>
      <c r="AX662" s="12" t="s">
        <v>73</v>
      </c>
      <c r="AY662" s="218" t="s">
        <v>162</v>
      </c>
    </row>
    <row r="663" spans="2:51" s="11" customFormat="1" ht="13.5">
      <c r="B663" s="196"/>
      <c r="C663" s="197"/>
      <c r="D663" s="198" t="s">
        <v>169</v>
      </c>
      <c r="E663" s="199" t="s">
        <v>20</v>
      </c>
      <c r="F663" s="200" t="s">
        <v>689</v>
      </c>
      <c r="G663" s="197"/>
      <c r="H663" s="201" t="s">
        <v>20</v>
      </c>
      <c r="I663" s="202"/>
      <c r="J663" s="197"/>
      <c r="K663" s="197"/>
      <c r="L663" s="203"/>
      <c r="M663" s="204"/>
      <c r="N663" s="205"/>
      <c r="O663" s="205"/>
      <c r="P663" s="205"/>
      <c r="Q663" s="205"/>
      <c r="R663" s="205"/>
      <c r="S663" s="205"/>
      <c r="T663" s="206"/>
      <c r="AT663" s="207" t="s">
        <v>169</v>
      </c>
      <c r="AU663" s="207" t="s">
        <v>81</v>
      </c>
      <c r="AV663" s="11" t="s">
        <v>22</v>
      </c>
      <c r="AW663" s="11" t="s">
        <v>37</v>
      </c>
      <c r="AX663" s="11" t="s">
        <v>73</v>
      </c>
      <c r="AY663" s="207" t="s">
        <v>162</v>
      </c>
    </row>
    <row r="664" spans="2:51" s="12" customFormat="1" ht="13.5">
      <c r="B664" s="208"/>
      <c r="C664" s="209"/>
      <c r="D664" s="198" t="s">
        <v>169</v>
      </c>
      <c r="E664" s="210" t="s">
        <v>20</v>
      </c>
      <c r="F664" s="211" t="s">
        <v>690</v>
      </c>
      <c r="G664" s="209"/>
      <c r="H664" s="212">
        <v>2.1</v>
      </c>
      <c r="I664" s="213"/>
      <c r="J664" s="209"/>
      <c r="K664" s="209"/>
      <c r="L664" s="214"/>
      <c r="M664" s="215"/>
      <c r="N664" s="216"/>
      <c r="O664" s="216"/>
      <c r="P664" s="216"/>
      <c r="Q664" s="216"/>
      <c r="R664" s="216"/>
      <c r="S664" s="216"/>
      <c r="T664" s="217"/>
      <c r="AT664" s="218" t="s">
        <v>169</v>
      </c>
      <c r="AU664" s="218" t="s">
        <v>81</v>
      </c>
      <c r="AV664" s="12" t="s">
        <v>81</v>
      </c>
      <c r="AW664" s="12" t="s">
        <v>37</v>
      </c>
      <c r="AX664" s="12" t="s">
        <v>73</v>
      </c>
      <c r="AY664" s="218" t="s">
        <v>162</v>
      </c>
    </row>
    <row r="665" spans="2:51" s="11" customFormat="1" ht="13.5">
      <c r="B665" s="196"/>
      <c r="C665" s="197"/>
      <c r="D665" s="198" t="s">
        <v>169</v>
      </c>
      <c r="E665" s="199" t="s">
        <v>20</v>
      </c>
      <c r="F665" s="200" t="s">
        <v>297</v>
      </c>
      <c r="G665" s="197"/>
      <c r="H665" s="201" t="s">
        <v>20</v>
      </c>
      <c r="I665" s="202"/>
      <c r="J665" s="197"/>
      <c r="K665" s="197"/>
      <c r="L665" s="203"/>
      <c r="M665" s="204"/>
      <c r="N665" s="205"/>
      <c r="O665" s="205"/>
      <c r="P665" s="205"/>
      <c r="Q665" s="205"/>
      <c r="R665" s="205"/>
      <c r="S665" s="205"/>
      <c r="T665" s="206"/>
      <c r="AT665" s="207" t="s">
        <v>169</v>
      </c>
      <c r="AU665" s="207" t="s">
        <v>81</v>
      </c>
      <c r="AV665" s="11" t="s">
        <v>22</v>
      </c>
      <c r="AW665" s="11" t="s">
        <v>37</v>
      </c>
      <c r="AX665" s="11" t="s">
        <v>73</v>
      </c>
      <c r="AY665" s="207" t="s">
        <v>162</v>
      </c>
    </row>
    <row r="666" spans="2:51" s="12" customFormat="1" ht="13.5">
      <c r="B666" s="208"/>
      <c r="C666" s="209"/>
      <c r="D666" s="198" t="s">
        <v>169</v>
      </c>
      <c r="E666" s="210" t="s">
        <v>20</v>
      </c>
      <c r="F666" s="211" t="s">
        <v>691</v>
      </c>
      <c r="G666" s="209"/>
      <c r="H666" s="212">
        <v>18.47</v>
      </c>
      <c r="I666" s="213"/>
      <c r="J666" s="209"/>
      <c r="K666" s="209"/>
      <c r="L666" s="214"/>
      <c r="M666" s="215"/>
      <c r="N666" s="216"/>
      <c r="O666" s="216"/>
      <c r="P666" s="216"/>
      <c r="Q666" s="216"/>
      <c r="R666" s="216"/>
      <c r="S666" s="216"/>
      <c r="T666" s="217"/>
      <c r="AT666" s="218" t="s">
        <v>169</v>
      </c>
      <c r="AU666" s="218" t="s">
        <v>81</v>
      </c>
      <c r="AV666" s="12" t="s">
        <v>81</v>
      </c>
      <c r="AW666" s="12" t="s">
        <v>37</v>
      </c>
      <c r="AX666" s="12" t="s">
        <v>73</v>
      </c>
      <c r="AY666" s="218" t="s">
        <v>162</v>
      </c>
    </row>
    <row r="667" spans="2:51" s="11" customFormat="1" ht="13.5">
      <c r="B667" s="196"/>
      <c r="C667" s="197"/>
      <c r="D667" s="198" t="s">
        <v>169</v>
      </c>
      <c r="E667" s="199" t="s">
        <v>20</v>
      </c>
      <c r="F667" s="200" t="s">
        <v>692</v>
      </c>
      <c r="G667" s="197"/>
      <c r="H667" s="201" t="s">
        <v>20</v>
      </c>
      <c r="I667" s="202"/>
      <c r="J667" s="197"/>
      <c r="K667" s="197"/>
      <c r="L667" s="203"/>
      <c r="M667" s="204"/>
      <c r="N667" s="205"/>
      <c r="O667" s="205"/>
      <c r="P667" s="205"/>
      <c r="Q667" s="205"/>
      <c r="R667" s="205"/>
      <c r="S667" s="205"/>
      <c r="T667" s="206"/>
      <c r="AT667" s="207" t="s">
        <v>169</v>
      </c>
      <c r="AU667" s="207" t="s">
        <v>81</v>
      </c>
      <c r="AV667" s="11" t="s">
        <v>22</v>
      </c>
      <c r="AW667" s="11" t="s">
        <v>37</v>
      </c>
      <c r="AX667" s="11" t="s">
        <v>73</v>
      </c>
      <c r="AY667" s="207" t="s">
        <v>162</v>
      </c>
    </row>
    <row r="668" spans="2:51" s="12" customFormat="1" ht="13.5">
      <c r="B668" s="208"/>
      <c r="C668" s="209"/>
      <c r="D668" s="198" t="s">
        <v>169</v>
      </c>
      <c r="E668" s="210" t="s">
        <v>20</v>
      </c>
      <c r="F668" s="211" t="s">
        <v>693</v>
      </c>
      <c r="G668" s="209"/>
      <c r="H668" s="212">
        <v>57</v>
      </c>
      <c r="I668" s="213"/>
      <c r="J668" s="209"/>
      <c r="K668" s="209"/>
      <c r="L668" s="214"/>
      <c r="M668" s="215"/>
      <c r="N668" s="216"/>
      <c r="O668" s="216"/>
      <c r="P668" s="216"/>
      <c r="Q668" s="216"/>
      <c r="R668" s="216"/>
      <c r="S668" s="216"/>
      <c r="T668" s="217"/>
      <c r="AT668" s="218" t="s">
        <v>169</v>
      </c>
      <c r="AU668" s="218" t="s">
        <v>81</v>
      </c>
      <c r="AV668" s="12" t="s">
        <v>81</v>
      </c>
      <c r="AW668" s="12" t="s">
        <v>37</v>
      </c>
      <c r="AX668" s="12" t="s">
        <v>73</v>
      </c>
      <c r="AY668" s="218" t="s">
        <v>162</v>
      </c>
    </row>
    <row r="669" spans="2:51" s="11" customFormat="1" ht="13.5">
      <c r="B669" s="196"/>
      <c r="C669" s="197"/>
      <c r="D669" s="198" t="s">
        <v>169</v>
      </c>
      <c r="E669" s="199" t="s">
        <v>20</v>
      </c>
      <c r="F669" s="200" t="s">
        <v>694</v>
      </c>
      <c r="G669" s="197"/>
      <c r="H669" s="201" t="s">
        <v>20</v>
      </c>
      <c r="I669" s="202"/>
      <c r="J669" s="197"/>
      <c r="K669" s="197"/>
      <c r="L669" s="203"/>
      <c r="M669" s="204"/>
      <c r="N669" s="205"/>
      <c r="O669" s="205"/>
      <c r="P669" s="205"/>
      <c r="Q669" s="205"/>
      <c r="R669" s="205"/>
      <c r="S669" s="205"/>
      <c r="T669" s="206"/>
      <c r="AT669" s="207" t="s">
        <v>169</v>
      </c>
      <c r="AU669" s="207" t="s">
        <v>81</v>
      </c>
      <c r="AV669" s="11" t="s">
        <v>22</v>
      </c>
      <c r="AW669" s="11" t="s">
        <v>37</v>
      </c>
      <c r="AX669" s="11" t="s">
        <v>73</v>
      </c>
      <c r="AY669" s="207" t="s">
        <v>162</v>
      </c>
    </row>
    <row r="670" spans="2:51" s="12" customFormat="1" ht="13.5">
      <c r="B670" s="208"/>
      <c r="C670" s="209"/>
      <c r="D670" s="198" t="s">
        <v>169</v>
      </c>
      <c r="E670" s="210" t="s">
        <v>20</v>
      </c>
      <c r="F670" s="211" t="s">
        <v>695</v>
      </c>
      <c r="G670" s="209"/>
      <c r="H670" s="212">
        <v>108.5</v>
      </c>
      <c r="I670" s="213"/>
      <c r="J670" s="209"/>
      <c r="K670" s="209"/>
      <c r="L670" s="214"/>
      <c r="M670" s="215"/>
      <c r="N670" s="216"/>
      <c r="O670" s="216"/>
      <c r="P670" s="216"/>
      <c r="Q670" s="216"/>
      <c r="R670" s="216"/>
      <c r="S670" s="216"/>
      <c r="T670" s="217"/>
      <c r="AT670" s="218" t="s">
        <v>169</v>
      </c>
      <c r="AU670" s="218" t="s">
        <v>81</v>
      </c>
      <c r="AV670" s="12" t="s">
        <v>81</v>
      </c>
      <c r="AW670" s="12" t="s">
        <v>37</v>
      </c>
      <c r="AX670" s="12" t="s">
        <v>73</v>
      </c>
      <c r="AY670" s="218" t="s">
        <v>162</v>
      </c>
    </row>
    <row r="671" spans="2:51" s="11" customFormat="1" ht="13.5">
      <c r="B671" s="196"/>
      <c r="C671" s="197"/>
      <c r="D671" s="198" t="s">
        <v>169</v>
      </c>
      <c r="E671" s="199" t="s">
        <v>20</v>
      </c>
      <c r="F671" s="200" t="s">
        <v>696</v>
      </c>
      <c r="G671" s="197"/>
      <c r="H671" s="201" t="s">
        <v>20</v>
      </c>
      <c r="I671" s="202"/>
      <c r="J671" s="197"/>
      <c r="K671" s="197"/>
      <c r="L671" s="203"/>
      <c r="M671" s="204"/>
      <c r="N671" s="205"/>
      <c r="O671" s="205"/>
      <c r="P671" s="205"/>
      <c r="Q671" s="205"/>
      <c r="R671" s="205"/>
      <c r="S671" s="205"/>
      <c r="T671" s="206"/>
      <c r="AT671" s="207" t="s">
        <v>169</v>
      </c>
      <c r="AU671" s="207" t="s">
        <v>81</v>
      </c>
      <c r="AV671" s="11" t="s">
        <v>22</v>
      </c>
      <c r="AW671" s="11" t="s">
        <v>37</v>
      </c>
      <c r="AX671" s="11" t="s">
        <v>73</v>
      </c>
      <c r="AY671" s="207" t="s">
        <v>162</v>
      </c>
    </row>
    <row r="672" spans="2:51" s="12" customFormat="1" ht="13.5">
      <c r="B672" s="208"/>
      <c r="C672" s="209"/>
      <c r="D672" s="198" t="s">
        <v>169</v>
      </c>
      <c r="E672" s="210" t="s">
        <v>20</v>
      </c>
      <c r="F672" s="211" t="s">
        <v>697</v>
      </c>
      <c r="G672" s="209"/>
      <c r="H672" s="212">
        <v>14.9</v>
      </c>
      <c r="I672" s="213"/>
      <c r="J672" s="209"/>
      <c r="K672" s="209"/>
      <c r="L672" s="214"/>
      <c r="M672" s="215"/>
      <c r="N672" s="216"/>
      <c r="O672" s="216"/>
      <c r="P672" s="216"/>
      <c r="Q672" s="216"/>
      <c r="R672" s="216"/>
      <c r="S672" s="216"/>
      <c r="T672" s="217"/>
      <c r="AT672" s="218" t="s">
        <v>169</v>
      </c>
      <c r="AU672" s="218" t="s">
        <v>81</v>
      </c>
      <c r="AV672" s="12" t="s">
        <v>81</v>
      </c>
      <c r="AW672" s="12" t="s">
        <v>37</v>
      </c>
      <c r="AX672" s="12" t="s">
        <v>73</v>
      </c>
      <c r="AY672" s="218" t="s">
        <v>162</v>
      </c>
    </row>
    <row r="673" spans="2:51" s="13" customFormat="1" ht="13.5">
      <c r="B673" s="219"/>
      <c r="C673" s="220"/>
      <c r="D673" s="221" t="s">
        <v>169</v>
      </c>
      <c r="E673" s="222" t="s">
        <v>20</v>
      </c>
      <c r="F673" s="223" t="s">
        <v>174</v>
      </c>
      <c r="G673" s="220"/>
      <c r="H673" s="224">
        <v>366.181</v>
      </c>
      <c r="I673" s="225"/>
      <c r="J673" s="220"/>
      <c r="K673" s="220"/>
      <c r="L673" s="226"/>
      <c r="M673" s="227"/>
      <c r="N673" s="228"/>
      <c r="O673" s="228"/>
      <c r="P673" s="228"/>
      <c r="Q673" s="228"/>
      <c r="R673" s="228"/>
      <c r="S673" s="228"/>
      <c r="T673" s="229"/>
      <c r="AT673" s="230" t="s">
        <v>169</v>
      </c>
      <c r="AU673" s="230" t="s">
        <v>81</v>
      </c>
      <c r="AV673" s="13" t="s">
        <v>168</v>
      </c>
      <c r="AW673" s="13" t="s">
        <v>37</v>
      </c>
      <c r="AX673" s="13" t="s">
        <v>22</v>
      </c>
      <c r="AY673" s="230" t="s">
        <v>162</v>
      </c>
    </row>
    <row r="674" spans="2:65" s="1" customFormat="1" ht="22.5" customHeight="1">
      <c r="B674" s="36"/>
      <c r="C674" s="184" t="s">
        <v>698</v>
      </c>
      <c r="D674" s="184" t="s">
        <v>164</v>
      </c>
      <c r="E674" s="185" t="s">
        <v>699</v>
      </c>
      <c r="F674" s="186" t="s">
        <v>700</v>
      </c>
      <c r="G674" s="187" t="s">
        <v>218</v>
      </c>
      <c r="H674" s="188">
        <v>14.8</v>
      </c>
      <c r="I674" s="189"/>
      <c r="J674" s="190">
        <f>ROUND(I674*H674,2)</f>
        <v>0</v>
      </c>
      <c r="K674" s="186" t="s">
        <v>20</v>
      </c>
      <c r="L674" s="56"/>
      <c r="M674" s="191" t="s">
        <v>20</v>
      </c>
      <c r="N674" s="192" t="s">
        <v>44</v>
      </c>
      <c r="O674" s="37"/>
      <c r="P674" s="193">
        <f>O674*H674</f>
        <v>0</v>
      </c>
      <c r="Q674" s="193">
        <v>0</v>
      </c>
      <c r="R674" s="193">
        <f>Q674*H674</f>
        <v>0</v>
      </c>
      <c r="S674" s="193">
        <v>0</v>
      </c>
      <c r="T674" s="194">
        <f>S674*H674</f>
        <v>0</v>
      </c>
      <c r="AR674" s="19" t="s">
        <v>168</v>
      </c>
      <c r="AT674" s="19" t="s">
        <v>164</v>
      </c>
      <c r="AU674" s="19" t="s">
        <v>81</v>
      </c>
      <c r="AY674" s="19" t="s">
        <v>162</v>
      </c>
      <c r="BE674" s="195">
        <f>IF(N674="základní",J674,0)</f>
        <v>0</v>
      </c>
      <c r="BF674" s="195">
        <f>IF(N674="snížená",J674,0)</f>
        <v>0</v>
      </c>
      <c r="BG674" s="195">
        <f>IF(N674="zákl. přenesená",J674,0)</f>
        <v>0</v>
      </c>
      <c r="BH674" s="195">
        <f>IF(N674="sníž. přenesená",J674,0)</f>
        <v>0</v>
      </c>
      <c r="BI674" s="195">
        <f>IF(N674="nulová",J674,0)</f>
        <v>0</v>
      </c>
      <c r="BJ674" s="19" t="s">
        <v>22</v>
      </c>
      <c r="BK674" s="195">
        <f>ROUND(I674*H674,2)</f>
        <v>0</v>
      </c>
      <c r="BL674" s="19" t="s">
        <v>168</v>
      </c>
      <c r="BM674" s="19" t="s">
        <v>698</v>
      </c>
    </row>
    <row r="675" spans="2:51" s="11" customFormat="1" ht="13.5">
      <c r="B675" s="196"/>
      <c r="C675" s="197"/>
      <c r="D675" s="198" t="s">
        <v>169</v>
      </c>
      <c r="E675" s="199" t="s">
        <v>20</v>
      </c>
      <c r="F675" s="200" t="s">
        <v>701</v>
      </c>
      <c r="G675" s="197"/>
      <c r="H675" s="201" t="s">
        <v>20</v>
      </c>
      <c r="I675" s="202"/>
      <c r="J675" s="197"/>
      <c r="K675" s="197"/>
      <c r="L675" s="203"/>
      <c r="M675" s="204"/>
      <c r="N675" s="205"/>
      <c r="O675" s="205"/>
      <c r="P675" s="205"/>
      <c r="Q675" s="205"/>
      <c r="R675" s="205"/>
      <c r="S675" s="205"/>
      <c r="T675" s="206"/>
      <c r="AT675" s="207" t="s">
        <v>169</v>
      </c>
      <c r="AU675" s="207" t="s">
        <v>81</v>
      </c>
      <c r="AV675" s="11" t="s">
        <v>22</v>
      </c>
      <c r="AW675" s="11" t="s">
        <v>37</v>
      </c>
      <c r="AX675" s="11" t="s">
        <v>73</v>
      </c>
      <c r="AY675" s="207" t="s">
        <v>162</v>
      </c>
    </row>
    <row r="676" spans="2:51" s="12" customFormat="1" ht="13.5">
      <c r="B676" s="208"/>
      <c r="C676" s="209"/>
      <c r="D676" s="198" t="s">
        <v>169</v>
      </c>
      <c r="E676" s="210" t="s">
        <v>20</v>
      </c>
      <c r="F676" s="211" t="s">
        <v>702</v>
      </c>
      <c r="G676" s="209"/>
      <c r="H676" s="212">
        <v>9.4</v>
      </c>
      <c r="I676" s="213"/>
      <c r="J676" s="209"/>
      <c r="K676" s="209"/>
      <c r="L676" s="214"/>
      <c r="M676" s="215"/>
      <c r="N676" s="216"/>
      <c r="O676" s="216"/>
      <c r="P676" s="216"/>
      <c r="Q676" s="216"/>
      <c r="R676" s="216"/>
      <c r="S676" s="216"/>
      <c r="T676" s="217"/>
      <c r="AT676" s="218" t="s">
        <v>169</v>
      </c>
      <c r="AU676" s="218" t="s">
        <v>81</v>
      </c>
      <c r="AV676" s="12" t="s">
        <v>81</v>
      </c>
      <c r="AW676" s="12" t="s">
        <v>37</v>
      </c>
      <c r="AX676" s="12" t="s">
        <v>73</v>
      </c>
      <c r="AY676" s="218" t="s">
        <v>162</v>
      </c>
    </row>
    <row r="677" spans="2:51" s="11" customFormat="1" ht="13.5">
      <c r="B677" s="196"/>
      <c r="C677" s="197"/>
      <c r="D677" s="198" t="s">
        <v>169</v>
      </c>
      <c r="E677" s="199" t="s">
        <v>20</v>
      </c>
      <c r="F677" s="200" t="s">
        <v>703</v>
      </c>
      <c r="G677" s="197"/>
      <c r="H677" s="201" t="s">
        <v>20</v>
      </c>
      <c r="I677" s="202"/>
      <c r="J677" s="197"/>
      <c r="K677" s="197"/>
      <c r="L677" s="203"/>
      <c r="M677" s="204"/>
      <c r="N677" s="205"/>
      <c r="O677" s="205"/>
      <c r="P677" s="205"/>
      <c r="Q677" s="205"/>
      <c r="R677" s="205"/>
      <c r="S677" s="205"/>
      <c r="T677" s="206"/>
      <c r="AT677" s="207" t="s">
        <v>169</v>
      </c>
      <c r="AU677" s="207" t="s">
        <v>81</v>
      </c>
      <c r="AV677" s="11" t="s">
        <v>22</v>
      </c>
      <c r="AW677" s="11" t="s">
        <v>37</v>
      </c>
      <c r="AX677" s="11" t="s">
        <v>73</v>
      </c>
      <c r="AY677" s="207" t="s">
        <v>162</v>
      </c>
    </row>
    <row r="678" spans="2:51" s="12" customFormat="1" ht="13.5">
      <c r="B678" s="208"/>
      <c r="C678" s="209"/>
      <c r="D678" s="198" t="s">
        <v>169</v>
      </c>
      <c r="E678" s="210" t="s">
        <v>20</v>
      </c>
      <c r="F678" s="211" t="s">
        <v>704</v>
      </c>
      <c r="G678" s="209"/>
      <c r="H678" s="212">
        <v>5.4</v>
      </c>
      <c r="I678" s="213"/>
      <c r="J678" s="209"/>
      <c r="K678" s="209"/>
      <c r="L678" s="214"/>
      <c r="M678" s="215"/>
      <c r="N678" s="216"/>
      <c r="O678" s="216"/>
      <c r="P678" s="216"/>
      <c r="Q678" s="216"/>
      <c r="R678" s="216"/>
      <c r="S678" s="216"/>
      <c r="T678" s="217"/>
      <c r="AT678" s="218" t="s">
        <v>169</v>
      </c>
      <c r="AU678" s="218" t="s">
        <v>81</v>
      </c>
      <c r="AV678" s="12" t="s">
        <v>81</v>
      </c>
      <c r="AW678" s="12" t="s">
        <v>37</v>
      </c>
      <c r="AX678" s="12" t="s">
        <v>73</v>
      </c>
      <c r="AY678" s="218" t="s">
        <v>162</v>
      </c>
    </row>
    <row r="679" spans="2:51" s="13" customFormat="1" ht="13.5">
      <c r="B679" s="219"/>
      <c r="C679" s="220"/>
      <c r="D679" s="221" t="s">
        <v>169</v>
      </c>
      <c r="E679" s="222" t="s">
        <v>20</v>
      </c>
      <c r="F679" s="223" t="s">
        <v>174</v>
      </c>
      <c r="G679" s="220"/>
      <c r="H679" s="224">
        <v>14.8</v>
      </c>
      <c r="I679" s="225"/>
      <c r="J679" s="220"/>
      <c r="K679" s="220"/>
      <c r="L679" s="226"/>
      <c r="M679" s="227"/>
      <c r="N679" s="228"/>
      <c r="O679" s="228"/>
      <c r="P679" s="228"/>
      <c r="Q679" s="228"/>
      <c r="R679" s="228"/>
      <c r="S679" s="228"/>
      <c r="T679" s="229"/>
      <c r="AT679" s="230" t="s">
        <v>169</v>
      </c>
      <c r="AU679" s="230" t="s">
        <v>81</v>
      </c>
      <c r="AV679" s="13" t="s">
        <v>168</v>
      </c>
      <c r="AW679" s="13" t="s">
        <v>37</v>
      </c>
      <c r="AX679" s="13" t="s">
        <v>22</v>
      </c>
      <c r="AY679" s="230" t="s">
        <v>162</v>
      </c>
    </row>
    <row r="680" spans="2:65" s="1" customFormat="1" ht="22.5" customHeight="1">
      <c r="B680" s="36"/>
      <c r="C680" s="184" t="s">
        <v>705</v>
      </c>
      <c r="D680" s="184" t="s">
        <v>164</v>
      </c>
      <c r="E680" s="185" t="s">
        <v>706</v>
      </c>
      <c r="F680" s="186" t="s">
        <v>707</v>
      </c>
      <c r="G680" s="187" t="s">
        <v>218</v>
      </c>
      <c r="H680" s="188">
        <v>6.08</v>
      </c>
      <c r="I680" s="189"/>
      <c r="J680" s="190">
        <f>ROUND(I680*H680,2)</f>
        <v>0</v>
      </c>
      <c r="K680" s="186" t="s">
        <v>20</v>
      </c>
      <c r="L680" s="56"/>
      <c r="M680" s="191" t="s">
        <v>20</v>
      </c>
      <c r="N680" s="192" t="s">
        <v>44</v>
      </c>
      <c r="O680" s="37"/>
      <c r="P680" s="193">
        <f>O680*H680</f>
        <v>0</v>
      </c>
      <c r="Q680" s="193">
        <v>0</v>
      </c>
      <c r="R680" s="193">
        <f>Q680*H680</f>
        <v>0</v>
      </c>
      <c r="S680" s="193">
        <v>0</v>
      </c>
      <c r="T680" s="194">
        <f>S680*H680</f>
        <v>0</v>
      </c>
      <c r="AR680" s="19" t="s">
        <v>168</v>
      </c>
      <c r="AT680" s="19" t="s">
        <v>164</v>
      </c>
      <c r="AU680" s="19" t="s">
        <v>81</v>
      </c>
      <c r="AY680" s="19" t="s">
        <v>162</v>
      </c>
      <c r="BE680" s="195">
        <f>IF(N680="základní",J680,0)</f>
        <v>0</v>
      </c>
      <c r="BF680" s="195">
        <f>IF(N680="snížená",J680,0)</f>
        <v>0</v>
      </c>
      <c r="BG680" s="195">
        <f>IF(N680="zákl. přenesená",J680,0)</f>
        <v>0</v>
      </c>
      <c r="BH680" s="195">
        <f>IF(N680="sníž. přenesená",J680,0)</f>
        <v>0</v>
      </c>
      <c r="BI680" s="195">
        <f>IF(N680="nulová",J680,0)</f>
        <v>0</v>
      </c>
      <c r="BJ680" s="19" t="s">
        <v>22</v>
      </c>
      <c r="BK680" s="195">
        <f>ROUND(I680*H680,2)</f>
        <v>0</v>
      </c>
      <c r="BL680" s="19" t="s">
        <v>168</v>
      </c>
      <c r="BM680" s="19" t="s">
        <v>705</v>
      </c>
    </row>
    <row r="681" spans="2:51" s="11" customFormat="1" ht="13.5">
      <c r="B681" s="196"/>
      <c r="C681" s="197"/>
      <c r="D681" s="198" t="s">
        <v>169</v>
      </c>
      <c r="E681" s="199" t="s">
        <v>20</v>
      </c>
      <c r="F681" s="200" t="s">
        <v>661</v>
      </c>
      <c r="G681" s="197"/>
      <c r="H681" s="201" t="s">
        <v>20</v>
      </c>
      <c r="I681" s="202"/>
      <c r="J681" s="197"/>
      <c r="K681" s="197"/>
      <c r="L681" s="203"/>
      <c r="M681" s="204"/>
      <c r="N681" s="205"/>
      <c r="O681" s="205"/>
      <c r="P681" s="205"/>
      <c r="Q681" s="205"/>
      <c r="R681" s="205"/>
      <c r="S681" s="205"/>
      <c r="T681" s="206"/>
      <c r="AT681" s="207" t="s">
        <v>169</v>
      </c>
      <c r="AU681" s="207" t="s">
        <v>81</v>
      </c>
      <c r="AV681" s="11" t="s">
        <v>22</v>
      </c>
      <c r="AW681" s="11" t="s">
        <v>37</v>
      </c>
      <c r="AX681" s="11" t="s">
        <v>73</v>
      </c>
      <c r="AY681" s="207" t="s">
        <v>162</v>
      </c>
    </row>
    <row r="682" spans="2:51" s="12" customFormat="1" ht="13.5">
      <c r="B682" s="208"/>
      <c r="C682" s="209"/>
      <c r="D682" s="198" t="s">
        <v>169</v>
      </c>
      <c r="E682" s="210" t="s">
        <v>20</v>
      </c>
      <c r="F682" s="211" t="s">
        <v>708</v>
      </c>
      <c r="G682" s="209"/>
      <c r="H682" s="212">
        <v>6.08</v>
      </c>
      <c r="I682" s="213"/>
      <c r="J682" s="209"/>
      <c r="K682" s="209"/>
      <c r="L682" s="214"/>
      <c r="M682" s="215"/>
      <c r="N682" s="216"/>
      <c r="O682" s="216"/>
      <c r="P682" s="216"/>
      <c r="Q682" s="216"/>
      <c r="R682" s="216"/>
      <c r="S682" s="216"/>
      <c r="T682" s="217"/>
      <c r="AT682" s="218" t="s">
        <v>169</v>
      </c>
      <c r="AU682" s="218" t="s">
        <v>81</v>
      </c>
      <c r="AV682" s="12" t="s">
        <v>81</v>
      </c>
      <c r="AW682" s="12" t="s">
        <v>37</v>
      </c>
      <c r="AX682" s="12" t="s">
        <v>73</v>
      </c>
      <c r="AY682" s="218" t="s">
        <v>162</v>
      </c>
    </row>
    <row r="683" spans="2:51" s="13" customFormat="1" ht="13.5">
      <c r="B683" s="219"/>
      <c r="C683" s="220"/>
      <c r="D683" s="221" t="s">
        <v>169</v>
      </c>
      <c r="E683" s="222" t="s">
        <v>20</v>
      </c>
      <c r="F683" s="223" t="s">
        <v>174</v>
      </c>
      <c r="G683" s="220"/>
      <c r="H683" s="224">
        <v>6.08</v>
      </c>
      <c r="I683" s="225"/>
      <c r="J683" s="220"/>
      <c r="K683" s="220"/>
      <c r="L683" s="226"/>
      <c r="M683" s="227"/>
      <c r="N683" s="228"/>
      <c r="O683" s="228"/>
      <c r="P683" s="228"/>
      <c r="Q683" s="228"/>
      <c r="R683" s="228"/>
      <c r="S683" s="228"/>
      <c r="T683" s="229"/>
      <c r="AT683" s="230" t="s">
        <v>169</v>
      </c>
      <c r="AU683" s="230" t="s">
        <v>81</v>
      </c>
      <c r="AV683" s="13" t="s">
        <v>168</v>
      </c>
      <c r="AW683" s="13" t="s">
        <v>37</v>
      </c>
      <c r="AX683" s="13" t="s">
        <v>22</v>
      </c>
      <c r="AY683" s="230" t="s">
        <v>162</v>
      </c>
    </row>
    <row r="684" spans="2:65" s="1" customFormat="1" ht="22.5" customHeight="1">
      <c r="B684" s="36"/>
      <c r="C684" s="184" t="s">
        <v>709</v>
      </c>
      <c r="D684" s="184" t="s">
        <v>164</v>
      </c>
      <c r="E684" s="185" t="s">
        <v>710</v>
      </c>
      <c r="F684" s="186" t="s">
        <v>711</v>
      </c>
      <c r="G684" s="187" t="s">
        <v>218</v>
      </c>
      <c r="H684" s="188">
        <v>447.06</v>
      </c>
      <c r="I684" s="189"/>
      <c r="J684" s="190">
        <f>ROUND(I684*H684,2)</f>
        <v>0</v>
      </c>
      <c r="K684" s="186" t="s">
        <v>20</v>
      </c>
      <c r="L684" s="56"/>
      <c r="M684" s="191" t="s">
        <v>20</v>
      </c>
      <c r="N684" s="192" t="s">
        <v>44</v>
      </c>
      <c r="O684" s="37"/>
      <c r="P684" s="193">
        <f>O684*H684</f>
        <v>0</v>
      </c>
      <c r="Q684" s="193">
        <v>0</v>
      </c>
      <c r="R684" s="193">
        <f>Q684*H684</f>
        <v>0</v>
      </c>
      <c r="S684" s="193">
        <v>0</v>
      </c>
      <c r="T684" s="194">
        <f>S684*H684</f>
        <v>0</v>
      </c>
      <c r="AR684" s="19" t="s">
        <v>168</v>
      </c>
      <c r="AT684" s="19" t="s">
        <v>164</v>
      </c>
      <c r="AU684" s="19" t="s">
        <v>81</v>
      </c>
      <c r="AY684" s="19" t="s">
        <v>162</v>
      </c>
      <c r="BE684" s="195">
        <f>IF(N684="základní",J684,0)</f>
        <v>0</v>
      </c>
      <c r="BF684" s="195">
        <f>IF(N684="snížená",J684,0)</f>
        <v>0</v>
      </c>
      <c r="BG684" s="195">
        <f>IF(N684="zákl. přenesená",J684,0)</f>
        <v>0</v>
      </c>
      <c r="BH684" s="195">
        <f>IF(N684="sníž. přenesená",J684,0)</f>
        <v>0</v>
      </c>
      <c r="BI684" s="195">
        <f>IF(N684="nulová",J684,0)</f>
        <v>0</v>
      </c>
      <c r="BJ684" s="19" t="s">
        <v>22</v>
      </c>
      <c r="BK684" s="195">
        <f>ROUND(I684*H684,2)</f>
        <v>0</v>
      </c>
      <c r="BL684" s="19" t="s">
        <v>168</v>
      </c>
      <c r="BM684" s="19" t="s">
        <v>709</v>
      </c>
    </row>
    <row r="685" spans="2:51" s="11" customFormat="1" ht="13.5">
      <c r="B685" s="196"/>
      <c r="C685" s="197"/>
      <c r="D685" s="198" t="s">
        <v>169</v>
      </c>
      <c r="E685" s="199" t="s">
        <v>20</v>
      </c>
      <c r="F685" s="200" t="s">
        <v>712</v>
      </c>
      <c r="G685" s="197"/>
      <c r="H685" s="201" t="s">
        <v>20</v>
      </c>
      <c r="I685" s="202"/>
      <c r="J685" s="197"/>
      <c r="K685" s="197"/>
      <c r="L685" s="203"/>
      <c r="M685" s="204"/>
      <c r="N685" s="205"/>
      <c r="O685" s="205"/>
      <c r="P685" s="205"/>
      <c r="Q685" s="205"/>
      <c r="R685" s="205"/>
      <c r="S685" s="205"/>
      <c r="T685" s="206"/>
      <c r="AT685" s="207" t="s">
        <v>169</v>
      </c>
      <c r="AU685" s="207" t="s">
        <v>81</v>
      </c>
      <c r="AV685" s="11" t="s">
        <v>22</v>
      </c>
      <c r="AW685" s="11" t="s">
        <v>37</v>
      </c>
      <c r="AX685" s="11" t="s">
        <v>73</v>
      </c>
      <c r="AY685" s="207" t="s">
        <v>162</v>
      </c>
    </row>
    <row r="686" spans="2:51" s="11" customFormat="1" ht="13.5">
      <c r="B686" s="196"/>
      <c r="C686" s="197"/>
      <c r="D686" s="198" t="s">
        <v>169</v>
      </c>
      <c r="E686" s="199" t="s">
        <v>20</v>
      </c>
      <c r="F686" s="200" t="s">
        <v>283</v>
      </c>
      <c r="G686" s="197"/>
      <c r="H686" s="201" t="s">
        <v>20</v>
      </c>
      <c r="I686" s="202"/>
      <c r="J686" s="197"/>
      <c r="K686" s="197"/>
      <c r="L686" s="203"/>
      <c r="M686" s="204"/>
      <c r="N686" s="205"/>
      <c r="O686" s="205"/>
      <c r="P686" s="205"/>
      <c r="Q686" s="205"/>
      <c r="R686" s="205"/>
      <c r="S686" s="205"/>
      <c r="T686" s="206"/>
      <c r="AT686" s="207" t="s">
        <v>169</v>
      </c>
      <c r="AU686" s="207" t="s">
        <v>81</v>
      </c>
      <c r="AV686" s="11" t="s">
        <v>22</v>
      </c>
      <c r="AW686" s="11" t="s">
        <v>37</v>
      </c>
      <c r="AX686" s="11" t="s">
        <v>73</v>
      </c>
      <c r="AY686" s="207" t="s">
        <v>162</v>
      </c>
    </row>
    <row r="687" spans="2:51" s="11" customFormat="1" ht="13.5">
      <c r="B687" s="196"/>
      <c r="C687" s="197"/>
      <c r="D687" s="198" t="s">
        <v>169</v>
      </c>
      <c r="E687" s="199" t="s">
        <v>20</v>
      </c>
      <c r="F687" s="200" t="s">
        <v>485</v>
      </c>
      <c r="G687" s="197"/>
      <c r="H687" s="201" t="s">
        <v>20</v>
      </c>
      <c r="I687" s="202"/>
      <c r="J687" s="197"/>
      <c r="K687" s="197"/>
      <c r="L687" s="203"/>
      <c r="M687" s="204"/>
      <c r="N687" s="205"/>
      <c r="O687" s="205"/>
      <c r="P687" s="205"/>
      <c r="Q687" s="205"/>
      <c r="R687" s="205"/>
      <c r="S687" s="205"/>
      <c r="T687" s="206"/>
      <c r="AT687" s="207" t="s">
        <v>169</v>
      </c>
      <c r="AU687" s="207" t="s">
        <v>81</v>
      </c>
      <c r="AV687" s="11" t="s">
        <v>22</v>
      </c>
      <c r="AW687" s="11" t="s">
        <v>37</v>
      </c>
      <c r="AX687" s="11" t="s">
        <v>73</v>
      </c>
      <c r="AY687" s="207" t="s">
        <v>162</v>
      </c>
    </row>
    <row r="688" spans="2:51" s="12" customFormat="1" ht="13.5">
      <c r="B688" s="208"/>
      <c r="C688" s="209"/>
      <c r="D688" s="198" t="s">
        <v>169</v>
      </c>
      <c r="E688" s="210" t="s">
        <v>20</v>
      </c>
      <c r="F688" s="211" t="s">
        <v>713</v>
      </c>
      <c r="G688" s="209"/>
      <c r="H688" s="212">
        <v>20.01</v>
      </c>
      <c r="I688" s="213"/>
      <c r="J688" s="209"/>
      <c r="K688" s="209"/>
      <c r="L688" s="214"/>
      <c r="M688" s="215"/>
      <c r="N688" s="216"/>
      <c r="O688" s="216"/>
      <c r="P688" s="216"/>
      <c r="Q688" s="216"/>
      <c r="R688" s="216"/>
      <c r="S688" s="216"/>
      <c r="T688" s="217"/>
      <c r="AT688" s="218" t="s">
        <v>169</v>
      </c>
      <c r="AU688" s="218" t="s">
        <v>81</v>
      </c>
      <c r="AV688" s="12" t="s">
        <v>81</v>
      </c>
      <c r="AW688" s="12" t="s">
        <v>37</v>
      </c>
      <c r="AX688" s="12" t="s">
        <v>73</v>
      </c>
      <c r="AY688" s="218" t="s">
        <v>162</v>
      </c>
    </row>
    <row r="689" spans="2:51" s="11" customFormat="1" ht="13.5">
      <c r="B689" s="196"/>
      <c r="C689" s="197"/>
      <c r="D689" s="198" t="s">
        <v>169</v>
      </c>
      <c r="E689" s="199" t="s">
        <v>20</v>
      </c>
      <c r="F689" s="200" t="s">
        <v>675</v>
      </c>
      <c r="G689" s="197"/>
      <c r="H689" s="201" t="s">
        <v>20</v>
      </c>
      <c r="I689" s="202"/>
      <c r="J689" s="197"/>
      <c r="K689" s="197"/>
      <c r="L689" s="203"/>
      <c r="M689" s="204"/>
      <c r="N689" s="205"/>
      <c r="O689" s="205"/>
      <c r="P689" s="205"/>
      <c r="Q689" s="205"/>
      <c r="R689" s="205"/>
      <c r="S689" s="205"/>
      <c r="T689" s="206"/>
      <c r="AT689" s="207" t="s">
        <v>169</v>
      </c>
      <c r="AU689" s="207" t="s">
        <v>81</v>
      </c>
      <c r="AV689" s="11" t="s">
        <v>22</v>
      </c>
      <c r="AW689" s="11" t="s">
        <v>37</v>
      </c>
      <c r="AX689" s="11" t="s">
        <v>73</v>
      </c>
      <c r="AY689" s="207" t="s">
        <v>162</v>
      </c>
    </row>
    <row r="690" spans="2:51" s="12" customFormat="1" ht="13.5">
      <c r="B690" s="208"/>
      <c r="C690" s="209"/>
      <c r="D690" s="198" t="s">
        <v>169</v>
      </c>
      <c r="E690" s="210" t="s">
        <v>20</v>
      </c>
      <c r="F690" s="211" t="s">
        <v>714</v>
      </c>
      <c r="G690" s="209"/>
      <c r="H690" s="212">
        <v>12.16</v>
      </c>
      <c r="I690" s="213"/>
      <c r="J690" s="209"/>
      <c r="K690" s="209"/>
      <c r="L690" s="214"/>
      <c r="M690" s="215"/>
      <c r="N690" s="216"/>
      <c r="O690" s="216"/>
      <c r="P690" s="216"/>
      <c r="Q690" s="216"/>
      <c r="R690" s="216"/>
      <c r="S690" s="216"/>
      <c r="T690" s="217"/>
      <c r="AT690" s="218" t="s">
        <v>169</v>
      </c>
      <c r="AU690" s="218" t="s">
        <v>81</v>
      </c>
      <c r="AV690" s="12" t="s">
        <v>81</v>
      </c>
      <c r="AW690" s="12" t="s">
        <v>37</v>
      </c>
      <c r="AX690" s="12" t="s">
        <v>73</v>
      </c>
      <c r="AY690" s="218" t="s">
        <v>162</v>
      </c>
    </row>
    <row r="691" spans="2:51" s="11" customFormat="1" ht="13.5">
      <c r="B691" s="196"/>
      <c r="C691" s="197"/>
      <c r="D691" s="198" t="s">
        <v>169</v>
      </c>
      <c r="E691" s="199" t="s">
        <v>20</v>
      </c>
      <c r="F691" s="200" t="s">
        <v>715</v>
      </c>
      <c r="G691" s="197"/>
      <c r="H691" s="201" t="s">
        <v>20</v>
      </c>
      <c r="I691" s="202"/>
      <c r="J691" s="197"/>
      <c r="K691" s="197"/>
      <c r="L691" s="203"/>
      <c r="M691" s="204"/>
      <c r="N691" s="205"/>
      <c r="O691" s="205"/>
      <c r="P691" s="205"/>
      <c r="Q691" s="205"/>
      <c r="R691" s="205"/>
      <c r="S691" s="205"/>
      <c r="T691" s="206"/>
      <c r="AT691" s="207" t="s">
        <v>169</v>
      </c>
      <c r="AU691" s="207" t="s">
        <v>81</v>
      </c>
      <c r="AV691" s="11" t="s">
        <v>22</v>
      </c>
      <c r="AW691" s="11" t="s">
        <v>37</v>
      </c>
      <c r="AX691" s="11" t="s">
        <v>73</v>
      </c>
      <c r="AY691" s="207" t="s">
        <v>162</v>
      </c>
    </row>
    <row r="692" spans="2:51" s="12" customFormat="1" ht="13.5">
      <c r="B692" s="208"/>
      <c r="C692" s="209"/>
      <c r="D692" s="198" t="s">
        <v>169</v>
      </c>
      <c r="E692" s="210" t="s">
        <v>20</v>
      </c>
      <c r="F692" s="211" t="s">
        <v>716</v>
      </c>
      <c r="G692" s="209"/>
      <c r="H692" s="212">
        <v>16.54</v>
      </c>
      <c r="I692" s="213"/>
      <c r="J692" s="209"/>
      <c r="K692" s="209"/>
      <c r="L692" s="214"/>
      <c r="M692" s="215"/>
      <c r="N692" s="216"/>
      <c r="O692" s="216"/>
      <c r="P692" s="216"/>
      <c r="Q692" s="216"/>
      <c r="R692" s="216"/>
      <c r="S692" s="216"/>
      <c r="T692" s="217"/>
      <c r="AT692" s="218" t="s">
        <v>169</v>
      </c>
      <c r="AU692" s="218" t="s">
        <v>81</v>
      </c>
      <c r="AV692" s="12" t="s">
        <v>81</v>
      </c>
      <c r="AW692" s="12" t="s">
        <v>37</v>
      </c>
      <c r="AX692" s="12" t="s">
        <v>73</v>
      </c>
      <c r="AY692" s="218" t="s">
        <v>162</v>
      </c>
    </row>
    <row r="693" spans="2:51" s="11" customFormat="1" ht="13.5">
      <c r="B693" s="196"/>
      <c r="C693" s="197"/>
      <c r="D693" s="198" t="s">
        <v>169</v>
      </c>
      <c r="E693" s="199" t="s">
        <v>20</v>
      </c>
      <c r="F693" s="200" t="s">
        <v>293</v>
      </c>
      <c r="G693" s="197"/>
      <c r="H693" s="201" t="s">
        <v>20</v>
      </c>
      <c r="I693" s="202"/>
      <c r="J693" s="197"/>
      <c r="K693" s="197"/>
      <c r="L693" s="203"/>
      <c r="M693" s="204"/>
      <c r="N693" s="205"/>
      <c r="O693" s="205"/>
      <c r="P693" s="205"/>
      <c r="Q693" s="205"/>
      <c r="R693" s="205"/>
      <c r="S693" s="205"/>
      <c r="T693" s="206"/>
      <c r="AT693" s="207" t="s">
        <v>169</v>
      </c>
      <c r="AU693" s="207" t="s">
        <v>81</v>
      </c>
      <c r="AV693" s="11" t="s">
        <v>22</v>
      </c>
      <c r="AW693" s="11" t="s">
        <v>37</v>
      </c>
      <c r="AX693" s="11" t="s">
        <v>73</v>
      </c>
      <c r="AY693" s="207" t="s">
        <v>162</v>
      </c>
    </row>
    <row r="694" spans="2:51" s="12" customFormat="1" ht="13.5">
      <c r="B694" s="208"/>
      <c r="C694" s="209"/>
      <c r="D694" s="198" t="s">
        <v>169</v>
      </c>
      <c r="E694" s="210" t="s">
        <v>20</v>
      </c>
      <c r="F694" s="211" t="s">
        <v>717</v>
      </c>
      <c r="G694" s="209"/>
      <c r="H694" s="212">
        <v>22.98</v>
      </c>
      <c r="I694" s="213"/>
      <c r="J694" s="209"/>
      <c r="K694" s="209"/>
      <c r="L694" s="214"/>
      <c r="M694" s="215"/>
      <c r="N694" s="216"/>
      <c r="O694" s="216"/>
      <c r="P694" s="216"/>
      <c r="Q694" s="216"/>
      <c r="R694" s="216"/>
      <c r="S694" s="216"/>
      <c r="T694" s="217"/>
      <c r="AT694" s="218" t="s">
        <v>169</v>
      </c>
      <c r="AU694" s="218" t="s">
        <v>81</v>
      </c>
      <c r="AV694" s="12" t="s">
        <v>81</v>
      </c>
      <c r="AW694" s="12" t="s">
        <v>37</v>
      </c>
      <c r="AX694" s="12" t="s">
        <v>73</v>
      </c>
      <c r="AY694" s="218" t="s">
        <v>162</v>
      </c>
    </row>
    <row r="695" spans="2:51" s="11" customFormat="1" ht="13.5">
      <c r="B695" s="196"/>
      <c r="C695" s="197"/>
      <c r="D695" s="198" t="s">
        <v>169</v>
      </c>
      <c r="E695" s="199" t="s">
        <v>20</v>
      </c>
      <c r="F695" s="200" t="s">
        <v>718</v>
      </c>
      <c r="G695" s="197"/>
      <c r="H695" s="201" t="s">
        <v>20</v>
      </c>
      <c r="I695" s="202"/>
      <c r="J695" s="197"/>
      <c r="K695" s="197"/>
      <c r="L695" s="203"/>
      <c r="M695" s="204"/>
      <c r="N695" s="205"/>
      <c r="O695" s="205"/>
      <c r="P695" s="205"/>
      <c r="Q695" s="205"/>
      <c r="R695" s="205"/>
      <c r="S695" s="205"/>
      <c r="T695" s="206"/>
      <c r="AT695" s="207" t="s">
        <v>169</v>
      </c>
      <c r="AU695" s="207" t="s">
        <v>81</v>
      </c>
      <c r="AV695" s="11" t="s">
        <v>22</v>
      </c>
      <c r="AW695" s="11" t="s">
        <v>37</v>
      </c>
      <c r="AX695" s="11" t="s">
        <v>73</v>
      </c>
      <c r="AY695" s="207" t="s">
        <v>162</v>
      </c>
    </row>
    <row r="696" spans="2:51" s="12" customFormat="1" ht="13.5">
      <c r="B696" s="208"/>
      <c r="C696" s="209"/>
      <c r="D696" s="198" t="s">
        <v>169</v>
      </c>
      <c r="E696" s="210" t="s">
        <v>20</v>
      </c>
      <c r="F696" s="211" t="s">
        <v>719</v>
      </c>
      <c r="G696" s="209"/>
      <c r="H696" s="212">
        <v>100.8</v>
      </c>
      <c r="I696" s="213"/>
      <c r="J696" s="209"/>
      <c r="K696" s="209"/>
      <c r="L696" s="214"/>
      <c r="M696" s="215"/>
      <c r="N696" s="216"/>
      <c r="O696" s="216"/>
      <c r="P696" s="216"/>
      <c r="Q696" s="216"/>
      <c r="R696" s="216"/>
      <c r="S696" s="216"/>
      <c r="T696" s="217"/>
      <c r="AT696" s="218" t="s">
        <v>169</v>
      </c>
      <c r="AU696" s="218" t="s">
        <v>81</v>
      </c>
      <c r="AV696" s="12" t="s">
        <v>81</v>
      </c>
      <c r="AW696" s="12" t="s">
        <v>37</v>
      </c>
      <c r="AX696" s="12" t="s">
        <v>73</v>
      </c>
      <c r="AY696" s="218" t="s">
        <v>162</v>
      </c>
    </row>
    <row r="697" spans="2:51" s="12" customFormat="1" ht="13.5">
      <c r="B697" s="208"/>
      <c r="C697" s="209"/>
      <c r="D697" s="198" t="s">
        <v>169</v>
      </c>
      <c r="E697" s="210" t="s">
        <v>20</v>
      </c>
      <c r="F697" s="211" t="s">
        <v>720</v>
      </c>
      <c r="G697" s="209"/>
      <c r="H697" s="212">
        <v>-14.8</v>
      </c>
      <c r="I697" s="213"/>
      <c r="J697" s="209"/>
      <c r="K697" s="209"/>
      <c r="L697" s="214"/>
      <c r="M697" s="215"/>
      <c r="N697" s="216"/>
      <c r="O697" s="216"/>
      <c r="P697" s="216"/>
      <c r="Q697" s="216"/>
      <c r="R697" s="216"/>
      <c r="S697" s="216"/>
      <c r="T697" s="217"/>
      <c r="AT697" s="218" t="s">
        <v>169</v>
      </c>
      <c r="AU697" s="218" t="s">
        <v>81</v>
      </c>
      <c r="AV697" s="12" t="s">
        <v>81</v>
      </c>
      <c r="AW697" s="12" t="s">
        <v>37</v>
      </c>
      <c r="AX697" s="12" t="s">
        <v>73</v>
      </c>
      <c r="AY697" s="218" t="s">
        <v>162</v>
      </c>
    </row>
    <row r="698" spans="2:51" s="11" customFormat="1" ht="13.5">
      <c r="B698" s="196"/>
      <c r="C698" s="197"/>
      <c r="D698" s="198" t="s">
        <v>169</v>
      </c>
      <c r="E698" s="199" t="s">
        <v>20</v>
      </c>
      <c r="F698" s="200" t="s">
        <v>721</v>
      </c>
      <c r="G698" s="197"/>
      <c r="H698" s="201" t="s">
        <v>20</v>
      </c>
      <c r="I698" s="202"/>
      <c r="J698" s="197"/>
      <c r="K698" s="197"/>
      <c r="L698" s="203"/>
      <c r="M698" s="204"/>
      <c r="N698" s="205"/>
      <c r="O698" s="205"/>
      <c r="P698" s="205"/>
      <c r="Q698" s="205"/>
      <c r="R698" s="205"/>
      <c r="S698" s="205"/>
      <c r="T698" s="206"/>
      <c r="AT698" s="207" t="s">
        <v>169</v>
      </c>
      <c r="AU698" s="207" t="s">
        <v>81</v>
      </c>
      <c r="AV698" s="11" t="s">
        <v>22</v>
      </c>
      <c r="AW698" s="11" t="s">
        <v>37</v>
      </c>
      <c r="AX698" s="11" t="s">
        <v>73</v>
      </c>
      <c r="AY698" s="207" t="s">
        <v>162</v>
      </c>
    </row>
    <row r="699" spans="2:51" s="12" customFormat="1" ht="13.5">
      <c r="B699" s="208"/>
      <c r="C699" s="209"/>
      <c r="D699" s="198" t="s">
        <v>169</v>
      </c>
      <c r="E699" s="210" t="s">
        <v>20</v>
      </c>
      <c r="F699" s="211" t="s">
        <v>722</v>
      </c>
      <c r="G699" s="209"/>
      <c r="H699" s="212">
        <v>22.23</v>
      </c>
      <c r="I699" s="213"/>
      <c r="J699" s="209"/>
      <c r="K699" s="209"/>
      <c r="L699" s="214"/>
      <c r="M699" s="215"/>
      <c r="N699" s="216"/>
      <c r="O699" s="216"/>
      <c r="P699" s="216"/>
      <c r="Q699" s="216"/>
      <c r="R699" s="216"/>
      <c r="S699" s="216"/>
      <c r="T699" s="217"/>
      <c r="AT699" s="218" t="s">
        <v>169</v>
      </c>
      <c r="AU699" s="218" t="s">
        <v>81</v>
      </c>
      <c r="AV699" s="12" t="s">
        <v>81</v>
      </c>
      <c r="AW699" s="12" t="s">
        <v>37</v>
      </c>
      <c r="AX699" s="12" t="s">
        <v>73</v>
      </c>
      <c r="AY699" s="218" t="s">
        <v>162</v>
      </c>
    </row>
    <row r="700" spans="2:51" s="12" customFormat="1" ht="13.5">
      <c r="B700" s="208"/>
      <c r="C700" s="209"/>
      <c r="D700" s="198" t="s">
        <v>169</v>
      </c>
      <c r="E700" s="210" t="s">
        <v>20</v>
      </c>
      <c r="F700" s="211" t="s">
        <v>723</v>
      </c>
      <c r="G700" s="209"/>
      <c r="H700" s="212">
        <v>-6.95</v>
      </c>
      <c r="I700" s="213"/>
      <c r="J700" s="209"/>
      <c r="K700" s="209"/>
      <c r="L700" s="214"/>
      <c r="M700" s="215"/>
      <c r="N700" s="216"/>
      <c r="O700" s="216"/>
      <c r="P700" s="216"/>
      <c r="Q700" s="216"/>
      <c r="R700" s="216"/>
      <c r="S700" s="216"/>
      <c r="T700" s="217"/>
      <c r="AT700" s="218" t="s">
        <v>169</v>
      </c>
      <c r="AU700" s="218" t="s">
        <v>81</v>
      </c>
      <c r="AV700" s="12" t="s">
        <v>81</v>
      </c>
      <c r="AW700" s="12" t="s">
        <v>37</v>
      </c>
      <c r="AX700" s="12" t="s">
        <v>73</v>
      </c>
      <c r="AY700" s="218" t="s">
        <v>162</v>
      </c>
    </row>
    <row r="701" spans="2:51" s="11" customFormat="1" ht="13.5">
      <c r="B701" s="196"/>
      <c r="C701" s="197"/>
      <c r="D701" s="198" t="s">
        <v>169</v>
      </c>
      <c r="E701" s="199" t="s">
        <v>20</v>
      </c>
      <c r="F701" s="200" t="s">
        <v>724</v>
      </c>
      <c r="G701" s="197"/>
      <c r="H701" s="201" t="s">
        <v>20</v>
      </c>
      <c r="I701" s="202"/>
      <c r="J701" s="197"/>
      <c r="K701" s="197"/>
      <c r="L701" s="203"/>
      <c r="M701" s="204"/>
      <c r="N701" s="205"/>
      <c r="O701" s="205"/>
      <c r="P701" s="205"/>
      <c r="Q701" s="205"/>
      <c r="R701" s="205"/>
      <c r="S701" s="205"/>
      <c r="T701" s="206"/>
      <c r="AT701" s="207" t="s">
        <v>169</v>
      </c>
      <c r="AU701" s="207" t="s">
        <v>81</v>
      </c>
      <c r="AV701" s="11" t="s">
        <v>22</v>
      </c>
      <c r="AW701" s="11" t="s">
        <v>37</v>
      </c>
      <c r="AX701" s="11" t="s">
        <v>73</v>
      </c>
      <c r="AY701" s="207" t="s">
        <v>162</v>
      </c>
    </row>
    <row r="702" spans="2:51" s="12" customFormat="1" ht="13.5">
      <c r="B702" s="208"/>
      <c r="C702" s="209"/>
      <c r="D702" s="198" t="s">
        <v>169</v>
      </c>
      <c r="E702" s="210" t="s">
        <v>20</v>
      </c>
      <c r="F702" s="211" t="s">
        <v>725</v>
      </c>
      <c r="G702" s="209"/>
      <c r="H702" s="212">
        <v>3.43</v>
      </c>
      <c r="I702" s="213"/>
      <c r="J702" s="209"/>
      <c r="K702" s="209"/>
      <c r="L702" s="214"/>
      <c r="M702" s="215"/>
      <c r="N702" s="216"/>
      <c r="O702" s="216"/>
      <c r="P702" s="216"/>
      <c r="Q702" s="216"/>
      <c r="R702" s="216"/>
      <c r="S702" s="216"/>
      <c r="T702" s="217"/>
      <c r="AT702" s="218" t="s">
        <v>169</v>
      </c>
      <c r="AU702" s="218" t="s">
        <v>81</v>
      </c>
      <c r="AV702" s="12" t="s">
        <v>81</v>
      </c>
      <c r="AW702" s="12" t="s">
        <v>37</v>
      </c>
      <c r="AX702" s="12" t="s">
        <v>73</v>
      </c>
      <c r="AY702" s="218" t="s">
        <v>162</v>
      </c>
    </row>
    <row r="703" spans="2:51" s="11" customFormat="1" ht="13.5">
      <c r="B703" s="196"/>
      <c r="C703" s="197"/>
      <c r="D703" s="198" t="s">
        <v>169</v>
      </c>
      <c r="E703" s="199" t="s">
        <v>20</v>
      </c>
      <c r="F703" s="200" t="s">
        <v>726</v>
      </c>
      <c r="G703" s="197"/>
      <c r="H703" s="201" t="s">
        <v>20</v>
      </c>
      <c r="I703" s="202"/>
      <c r="J703" s="197"/>
      <c r="K703" s="197"/>
      <c r="L703" s="203"/>
      <c r="M703" s="204"/>
      <c r="N703" s="205"/>
      <c r="O703" s="205"/>
      <c r="P703" s="205"/>
      <c r="Q703" s="205"/>
      <c r="R703" s="205"/>
      <c r="S703" s="205"/>
      <c r="T703" s="206"/>
      <c r="AT703" s="207" t="s">
        <v>169</v>
      </c>
      <c r="AU703" s="207" t="s">
        <v>81</v>
      </c>
      <c r="AV703" s="11" t="s">
        <v>22</v>
      </c>
      <c r="AW703" s="11" t="s">
        <v>37</v>
      </c>
      <c r="AX703" s="11" t="s">
        <v>73</v>
      </c>
      <c r="AY703" s="207" t="s">
        <v>162</v>
      </c>
    </row>
    <row r="704" spans="2:51" s="12" customFormat="1" ht="13.5">
      <c r="B704" s="208"/>
      <c r="C704" s="209"/>
      <c r="D704" s="198" t="s">
        <v>169</v>
      </c>
      <c r="E704" s="210" t="s">
        <v>20</v>
      </c>
      <c r="F704" s="211" t="s">
        <v>727</v>
      </c>
      <c r="G704" s="209"/>
      <c r="H704" s="212">
        <v>8.86</v>
      </c>
      <c r="I704" s="213"/>
      <c r="J704" s="209"/>
      <c r="K704" s="209"/>
      <c r="L704" s="214"/>
      <c r="M704" s="215"/>
      <c r="N704" s="216"/>
      <c r="O704" s="216"/>
      <c r="P704" s="216"/>
      <c r="Q704" s="216"/>
      <c r="R704" s="216"/>
      <c r="S704" s="216"/>
      <c r="T704" s="217"/>
      <c r="AT704" s="218" t="s">
        <v>169</v>
      </c>
      <c r="AU704" s="218" t="s">
        <v>81</v>
      </c>
      <c r="AV704" s="12" t="s">
        <v>81</v>
      </c>
      <c r="AW704" s="12" t="s">
        <v>37</v>
      </c>
      <c r="AX704" s="12" t="s">
        <v>73</v>
      </c>
      <c r="AY704" s="218" t="s">
        <v>162</v>
      </c>
    </row>
    <row r="705" spans="2:51" s="11" customFormat="1" ht="13.5">
      <c r="B705" s="196"/>
      <c r="C705" s="197"/>
      <c r="D705" s="198" t="s">
        <v>169</v>
      </c>
      <c r="E705" s="199" t="s">
        <v>20</v>
      </c>
      <c r="F705" s="200" t="s">
        <v>728</v>
      </c>
      <c r="G705" s="197"/>
      <c r="H705" s="201" t="s">
        <v>20</v>
      </c>
      <c r="I705" s="202"/>
      <c r="J705" s="197"/>
      <c r="K705" s="197"/>
      <c r="L705" s="203"/>
      <c r="M705" s="204"/>
      <c r="N705" s="205"/>
      <c r="O705" s="205"/>
      <c r="P705" s="205"/>
      <c r="Q705" s="205"/>
      <c r="R705" s="205"/>
      <c r="S705" s="205"/>
      <c r="T705" s="206"/>
      <c r="AT705" s="207" t="s">
        <v>169</v>
      </c>
      <c r="AU705" s="207" t="s">
        <v>81</v>
      </c>
      <c r="AV705" s="11" t="s">
        <v>22</v>
      </c>
      <c r="AW705" s="11" t="s">
        <v>37</v>
      </c>
      <c r="AX705" s="11" t="s">
        <v>73</v>
      </c>
      <c r="AY705" s="207" t="s">
        <v>162</v>
      </c>
    </row>
    <row r="706" spans="2:51" s="12" customFormat="1" ht="13.5">
      <c r="B706" s="208"/>
      <c r="C706" s="209"/>
      <c r="D706" s="198" t="s">
        <v>169</v>
      </c>
      <c r="E706" s="210" t="s">
        <v>20</v>
      </c>
      <c r="F706" s="211" t="s">
        <v>729</v>
      </c>
      <c r="G706" s="209"/>
      <c r="H706" s="212">
        <v>16.6</v>
      </c>
      <c r="I706" s="213"/>
      <c r="J706" s="209"/>
      <c r="K706" s="209"/>
      <c r="L706" s="214"/>
      <c r="M706" s="215"/>
      <c r="N706" s="216"/>
      <c r="O706" s="216"/>
      <c r="P706" s="216"/>
      <c r="Q706" s="216"/>
      <c r="R706" s="216"/>
      <c r="S706" s="216"/>
      <c r="T706" s="217"/>
      <c r="AT706" s="218" t="s">
        <v>169</v>
      </c>
      <c r="AU706" s="218" t="s">
        <v>81</v>
      </c>
      <c r="AV706" s="12" t="s">
        <v>81</v>
      </c>
      <c r="AW706" s="12" t="s">
        <v>37</v>
      </c>
      <c r="AX706" s="12" t="s">
        <v>73</v>
      </c>
      <c r="AY706" s="218" t="s">
        <v>162</v>
      </c>
    </row>
    <row r="707" spans="2:51" s="12" customFormat="1" ht="13.5">
      <c r="B707" s="208"/>
      <c r="C707" s="209"/>
      <c r="D707" s="198" t="s">
        <v>169</v>
      </c>
      <c r="E707" s="210" t="s">
        <v>20</v>
      </c>
      <c r="F707" s="211" t="s">
        <v>730</v>
      </c>
      <c r="G707" s="209"/>
      <c r="H707" s="212">
        <v>13.42</v>
      </c>
      <c r="I707" s="213"/>
      <c r="J707" s="209"/>
      <c r="K707" s="209"/>
      <c r="L707" s="214"/>
      <c r="M707" s="215"/>
      <c r="N707" s="216"/>
      <c r="O707" s="216"/>
      <c r="P707" s="216"/>
      <c r="Q707" s="216"/>
      <c r="R707" s="216"/>
      <c r="S707" s="216"/>
      <c r="T707" s="217"/>
      <c r="AT707" s="218" t="s">
        <v>169</v>
      </c>
      <c r="AU707" s="218" t="s">
        <v>81</v>
      </c>
      <c r="AV707" s="12" t="s">
        <v>81</v>
      </c>
      <c r="AW707" s="12" t="s">
        <v>37</v>
      </c>
      <c r="AX707" s="12" t="s">
        <v>73</v>
      </c>
      <c r="AY707" s="218" t="s">
        <v>162</v>
      </c>
    </row>
    <row r="708" spans="2:51" s="11" customFormat="1" ht="13.5">
      <c r="B708" s="196"/>
      <c r="C708" s="197"/>
      <c r="D708" s="198" t="s">
        <v>169</v>
      </c>
      <c r="E708" s="199" t="s">
        <v>20</v>
      </c>
      <c r="F708" s="200" t="s">
        <v>731</v>
      </c>
      <c r="G708" s="197"/>
      <c r="H708" s="201" t="s">
        <v>20</v>
      </c>
      <c r="I708" s="202"/>
      <c r="J708" s="197"/>
      <c r="K708" s="197"/>
      <c r="L708" s="203"/>
      <c r="M708" s="204"/>
      <c r="N708" s="205"/>
      <c r="O708" s="205"/>
      <c r="P708" s="205"/>
      <c r="Q708" s="205"/>
      <c r="R708" s="205"/>
      <c r="S708" s="205"/>
      <c r="T708" s="206"/>
      <c r="AT708" s="207" t="s">
        <v>169</v>
      </c>
      <c r="AU708" s="207" t="s">
        <v>81</v>
      </c>
      <c r="AV708" s="11" t="s">
        <v>22</v>
      </c>
      <c r="AW708" s="11" t="s">
        <v>37</v>
      </c>
      <c r="AX708" s="11" t="s">
        <v>73</v>
      </c>
      <c r="AY708" s="207" t="s">
        <v>162</v>
      </c>
    </row>
    <row r="709" spans="2:51" s="12" customFormat="1" ht="13.5">
      <c r="B709" s="208"/>
      <c r="C709" s="209"/>
      <c r="D709" s="198" t="s">
        <v>169</v>
      </c>
      <c r="E709" s="210" t="s">
        <v>20</v>
      </c>
      <c r="F709" s="211" t="s">
        <v>732</v>
      </c>
      <c r="G709" s="209"/>
      <c r="H709" s="212">
        <v>18.42</v>
      </c>
      <c r="I709" s="213"/>
      <c r="J709" s="209"/>
      <c r="K709" s="209"/>
      <c r="L709" s="214"/>
      <c r="M709" s="215"/>
      <c r="N709" s="216"/>
      <c r="O709" s="216"/>
      <c r="P709" s="216"/>
      <c r="Q709" s="216"/>
      <c r="R709" s="216"/>
      <c r="S709" s="216"/>
      <c r="T709" s="217"/>
      <c r="AT709" s="218" t="s">
        <v>169</v>
      </c>
      <c r="AU709" s="218" t="s">
        <v>81</v>
      </c>
      <c r="AV709" s="12" t="s">
        <v>81</v>
      </c>
      <c r="AW709" s="12" t="s">
        <v>37</v>
      </c>
      <c r="AX709" s="12" t="s">
        <v>73</v>
      </c>
      <c r="AY709" s="218" t="s">
        <v>162</v>
      </c>
    </row>
    <row r="710" spans="2:51" s="11" customFormat="1" ht="13.5">
      <c r="B710" s="196"/>
      <c r="C710" s="197"/>
      <c r="D710" s="198" t="s">
        <v>169</v>
      </c>
      <c r="E710" s="199" t="s">
        <v>20</v>
      </c>
      <c r="F710" s="200" t="s">
        <v>692</v>
      </c>
      <c r="G710" s="197"/>
      <c r="H710" s="201" t="s">
        <v>20</v>
      </c>
      <c r="I710" s="202"/>
      <c r="J710" s="197"/>
      <c r="K710" s="197"/>
      <c r="L710" s="203"/>
      <c r="M710" s="204"/>
      <c r="N710" s="205"/>
      <c r="O710" s="205"/>
      <c r="P710" s="205"/>
      <c r="Q710" s="205"/>
      <c r="R710" s="205"/>
      <c r="S710" s="205"/>
      <c r="T710" s="206"/>
      <c r="AT710" s="207" t="s">
        <v>169</v>
      </c>
      <c r="AU710" s="207" t="s">
        <v>81</v>
      </c>
      <c r="AV710" s="11" t="s">
        <v>22</v>
      </c>
      <c r="AW710" s="11" t="s">
        <v>37</v>
      </c>
      <c r="AX710" s="11" t="s">
        <v>73</v>
      </c>
      <c r="AY710" s="207" t="s">
        <v>162</v>
      </c>
    </row>
    <row r="711" spans="2:51" s="12" customFormat="1" ht="13.5">
      <c r="B711" s="208"/>
      <c r="C711" s="209"/>
      <c r="D711" s="198" t="s">
        <v>169</v>
      </c>
      <c r="E711" s="210" t="s">
        <v>20</v>
      </c>
      <c r="F711" s="211" t="s">
        <v>733</v>
      </c>
      <c r="G711" s="209"/>
      <c r="H711" s="212">
        <v>11.6</v>
      </c>
      <c r="I711" s="213"/>
      <c r="J711" s="209"/>
      <c r="K711" s="209"/>
      <c r="L711" s="214"/>
      <c r="M711" s="215"/>
      <c r="N711" s="216"/>
      <c r="O711" s="216"/>
      <c r="P711" s="216"/>
      <c r="Q711" s="216"/>
      <c r="R711" s="216"/>
      <c r="S711" s="216"/>
      <c r="T711" s="217"/>
      <c r="AT711" s="218" t="s">
        <v>169</v>
      </c>
      <c r="AU711" s="218" t="s">
        <v>81</v>
      </c>
      <c r="AV711" s="12" t="s">
        <v>81</v>
      </c>
      <c r="AW711" s="12" t="s">
        <v>37</v>
      </c>
      <c r="AX711" s="12" t="s">
        <v>73</v>
      </c>
      <c r="AY711" s="218" t="s">
        <v>162</v>
      </c>
    </row>
    <row r="712" spans="2:51" s="11" customFormat="1" ht="13.5">
      <c r="B712" s="196"/>
      <c r="C712" s="197"/>
      <c r="D712" s="198" t="s">
        <v>169</v>
      </c>
      <c r="E712" s="199" t="s">
        <v>20</v>
      </c>
      <c r="F712" s="200" t="s">
        <v>734</v>
      </c>
      <c r="G712" s="197"/>
      <c r="H712" s="201" t="s">
        <v>20</v>
      </c>
      <c r="I712" s="202"/>
      <c r="J712" s="197"/>
      <c r="K712" s="197"/>
      <c r="L712" s="203"/>
      <c r="M712" s="204"/>
      <c r="N712" s="205"/>
      <c r="O712" s="205"/>
      <c r="P712" s="205"/>
      <c r="Q712" s="205"/>
      <c r="R712" s="205"/>
      <c r="S712" s="205"/>
      <c r="T712" s="206"/>
      <c r="AT712" s="207" t="s">
        <v>169</v>
      </c>
      <c r="AU712" s="207" t="s">
        <v>81</v>
      </c>
      <c r="AV712" s="11" t="s">
        <v>22</v>
      </c>
      <c r="AW712" s="11" t="s">
        <v>37</v>
      </c>
      <c r="AX712" s="11" t="s">
        <v>73</v>
      </c>
      <c r="AY712" s="207" t="s">
        <v>162</v>
      </c>
    </row>
    <row r="713" spans="2:51" s="12" customFormat="1" ht="13.5">
      <c r="B713" s="208"/>
      <c r="C713" s="209"/>
      <c r="D713" s="198" t="s">
        <v>169</v>
      </c>
      <c r="E713" s="210" t="s">
        <v>20</v>
      </c>
      <c r="F713" s="211" t="s">
        <v>735</v>
      </c>
      <c r="G713" s="209"/>
      <c r="H713" s="212">
        <v>6.11</v>
      </c>
      <c r="I713" s="213"/>
      <c r="J713" s="209"/>
      <c r="K713" s="209"/>
      <c r="L713" s="214"/>
      <c r="M713" s="215"/>
      <c r="N713" s="216"/>
      <c r="O713" s="216"/>
      <c r="P713" s="216"/>
      <c r="Q713" s="216"/>
      <c r="R713" s="216"/>
      <c r="S713" s="216"/>
      <c r="T713" s="217"/>
      <c r="AT713" s="218" t="s">
        <v>169</v>
      </c>
      <c r="AU713" s="218" t="s">
        <v>81</v>
      </c>
      <c r="AV713" s="12" t="s">
        <v>81</v>
      </c>
      <c r="AW713" s="12" t="s">
        <v>37</v>
      </c>
      <c r="AX713" s="12" t="s">
        <v>73</v>
      </c>
      <c r="AY713" s="218" t="s">
        <v>162</v>
      </c>
    </row>
    <row r="714" spans="2:51" s="11" customFormat="1" ht="13.5">
      <c r="B714" s="196"/>
      <c r="C714" s="197"/>
      <c r="D714" s="198" t="s">
        <v>169</v>
      </c>
      <c r="E714" s="199" t="s">
        <v>20</v>
      </c>
      <c r="F714" s="200" t="s">
        <v>736</v>
      </c>
      <c r="G714" s="197"/>
      <c r="H714" s="201" t="s">
        <v>20</v>
      </c>
      <c r="I714" s="202"/>
      <c r="J714" s="197"/>
      <c r="K714" s="197"/>
      <c r="L714" s="203"/>
      <c r="M714" s="204"/>
      <c r="N714" s="205"/>
      <c r="O714" s="205"/>
      <c r="P714" s="205"/>
      <c r="Q714" s="205"/>
      <c r="R714" s="205"/>
      <c r="S714" s="205"/>
      <c r="T714" s="206"/>
      <c r="AT714" s="207" t="s">
        <v>169</v>
      </c>
      <c r="AU714" s="207" t="s">
        <v>81</v>
      </c>
      <c r="AV714" s="11" t="s">
        <v>22</v>
      </c>
      <c r="AW714" s="11" t="s">
        <v>37</v>
      </c>
      <c r="AX714" s="11" t="s">
        <v>73</v>
      </c>
      <c r="AY714" s="207" t="s">
        <v>162</v>
      </c>
    </row>
    <row r="715" spans="2:51" s="12" customFormat="1" ht="13.5">
      <c r="B715" s="208"/>
      <c r="C715" s="209"/>
      <c r="D715" s="198" t="s">
        <v>169</v>
      </c>
      <c r="E715" s="210" t="s">
        <v>20</v>
      </c>
      <c r="F715" s="211" t="s">
        <v>737</v>
      </c>
      <c r="G715" s="209"/>
      <c r="H715" s="212">
        <v>22.38</v>
      </c>
      <c r="I715" s="213"/>
      <c r="J715" s="209"/>
      <c r="K715" s="209"/>
      <c r="L715" s="214"/>
      <c r="M715" s="215"/>
      <c r="N715" s="216"/>
      <c r="O715" s="216"/>
      <c r="P715" s="216"/>
      <c r="Q715" s="216"/>
      <c r="R715" s="216"/>
      <c r="S715" s="216"/>
      <c r="T715" s="217"/>
      <c r="AT715" s="218" t="s">
        <v>169</v>
      </c>
      <c r="AU715" s="218" t="s">
        <v>81</v>
      </c>
      <c r="AV715" s="12" t="s">
        <v>81</v>
      </c>
      <c r="AW715" s="12" t="s">
        <v>37</v>
      </c>
      <c r="AX715" s="12" t="s">
        <v>73</v>
      </c>
      <c r="AY715" s="218" t="s">
        <v>162</v>
      </c>
    </row>
    <row r="716" spans="2:51" s="11" customFormat="1" ht="13.5">
      <c r="B716" s="196"/>
      <c r="C716" s="197"/>
      <c r="D716" s="198" t="s">
        <v>169</v>
      </c>
      <c r="E716" s="199" t="s">
        <v>20</v>
      </c>
      <c r="F716" s="200" t="s">
        <v>738</v>
      </c>
      <c r="G716" s="197"/>
      <c r="H716" s="201" t="s">
        <v>20</v>
      </c>
      <c r="I716" s="202"/>
      <c r="J716" s="197"/>
      <c r="K716" s="197"/>
      <c r="L716" s="203"/>
      <c r="M716" s="204"/>
      <c r="N716" s="205"/>
      <c r="O716" s="205"/>
      <c r="P716" s="205"/>
      <c r="Q716" s="205"/>
      <c r="R716" s="205"/>
      <c r="S716" s="205"/>
      <c r="T716" s="206"/>
      <c r="AT716" s="207" t="s">
        <v>169</v>
      </c>
      <c r="AU716" s="207" t="s">
        <v>81</v>
      </c>
      <c r="AV716" s="11" t="s">
        <v>22</v>
      </c>
      <c r="AW716" s="11" t="s">
        <v>37</v>
      </c>
      <c r="AX716" s="11" t="s">
        <v>73</v>
      </c>
      <c r="AY716" s="207" t="s">
        <v>162</v>
      </c>
    </row>
    <row r="717" spans="2:51" s="12" customFormat="1" ht="13.5">
      <c r="B717" s="208"/>
      <c r="C717" s="209"/>
      <c r="D717" s="198" t="s">
        <v>169</v>
      </c>
      <c r="E717" s="210" t="s">
        <v>20</v>
      </c>
      <c r="F717" s="211" t="s">
        <v>739</v>
      </c>
      <c r="G717" s="209"/>
      <c r="H717" s="212">
        <v>10.49</v>
      </c>
      <c r="I717" s="213"/>
      <c r="J717" s="209"/>
      <c r="K717" s="209"/>
      <c r="L717" s="214"/>
      <c r="M717" s="215"/>
      <c r="N717" s="216"/>
      <c r="O717" s="216"/>
      <c r="P717" s="216"/>
      <c r="Q717" s="216"/>
      <c r="R717" s="216"/>
      <c r="S717" s="216"/>
      <c r="T717" s="217"/>
      <c r="AT717" s="218" t="s">
        <v>169</v>
      </c>
      <c r="AU717" s="218" t="s">
        <v>81</v>
      </c>
      <c r="AV717" s="12" t="s">
        <v>81</v>
      </c>
      <c r="AW717" s="12" t="s">
        <v>37</v>
      </c>
      <c r="AX717" s="12" t="s">
        <v>73</v>
      </c>
      <c r="AY717" s="218" t="s">
        <v>162</v>
      </c>
    </row>
    <row r="718" spans="2:51" s="11" customFormat="1" ht="13.5">
      <c r="B718" s="196"/>
      <c r="C718" s="197"/>
      <c r="D718" s="198" t="s">
        <v>169</v>
      </c>
      <c r="E718" s="199" t="s">
        <v>20</v>
      </c>
      <c r="F718" s="200" t="s">
        <v>740</v>
      </c>
      <c r="G718" s="197"/>
      <c r="H718" s="201" t="s">
        <v>20</v>
      </c>
      <c r="I718" s="202"/>
      <c r="J718" s="197"/>
      <c r="K718" s="197"/>
      <c r="L718" s="203"/>
      <c r="M718" s="204"/>
      <c r="N718" s="205"/>
      <c r="O718" s="205"/>
      <c r="P718" s="205"/>
      <c r="Q718" s="205"/>
      <c r="R718" s="205"/>
      <c r="S718" s="205"/>
      <c r="T718" s="206"/>
      <c r="AT718" s="207" t="s">
        <v>169</v>
      </c>
      <c r="AU718" s="207" t="s">
        <v>81</v>
      </c>
      <c r="AV718" s="11" t="s">
        <v>22</v>
      </c>
      <c r="AW718" s="11" t="s">
        <v>37</v>
      </c>
      <c r="AX718" s="11" t="s">
        <v>73</v>
      </c>
      <c r="AY718" s="207" t="s">
        <v>162</v>
      </c>
    </row>
    <row r="719" spans="2:51" s="12" customFormat="1" ht="13.5">
      <c r="B719" s="208"/>
      <c r="C719" s="209"/>
      <c r="D719" s="198" t="s">
        <v>169</v>
      </c>
      <c r="E719" s="210" t="s">
        <v>20</v>
      </c>
      <c r="F719" s="211" t="s">
        <v>741</v>
      </c>
      <c r="G719" s="209"/>
      <c r="H719" s="212">
        <v>11.2</v>
      </c>
      <c r="I719" s="213"/>
      <c r="J719" s="209"/>
      <c r="K719" s="209"/>
      <c r="L719" s="214"/>
      <c r="M719" s="215"/>
      <c r="N719" s="216"/>
      <c r="O719" s="216"/>
      <c r="P719" s="216"/>
      <c r="Q719" s="216"/>
      <c r="R719" s="216"/>
      <c r="S719" s="216"/>
      <c r="T719" s="217"/>
      <c r="AT719" s="218" t="s">
        <v>169</v>
      </c>
      <c r="AU719" s="218" t="s">
        <v>81</v>
      </c>
      <c r="AV719" s="12" t="s">
        <v>81</v>
      </c>
      <c r="AW719" s="12" t="s">
        <v>37</v>
      </c>
      <c r="AX719" s="12" t="s">
        <v>73</v>
      </c>
      <c r="AY719" s="218" t="s">
        <v>162</v>
      </c>
    </row>
    <row r="720" spans="2:51" s="11" customFormat="1" ht="13.5">
      <c r="B720" s="196"/>
      <c r="C720" s="197"/>
      <c r="D720" s="198" t="s">
        <v>169</v>
      </c>
      <c r="E720" s="199" t="s">
        <v>20</v>
      </c>
      <c r="F720" s="200" t="s">
        <v>495</v>
      </c>
      <c r="G720" s="197"/>
      <c r="H720" s="201" t="s">
        <v>20</v>
      </c>
      <c r="I720" s="202"/>
      <c r="J720" s="197"/>
      <c r="K720" s="197"/>
      <c r="L720" s="203"/>
      <c r="M720" s="204"/>
      <c r="N720" s="205"/>
      <c r="O720" s="205"/>
      <c r="P720" s="205"/>
      <c r="Q720" s="205"/>
      <c r="R720" s="205"/>
      <c r="S720" s="205"/>
      <c r="T720" s="206"/>
      <c r="AT720" s="207" t="s">
        <v>169</v>
      </c>
      <c r="AU720" s="207" t="s">
        <v>81</v>
      </c>
      <c r="AV720" s="11" t="s">
        <v>22</v>
      </c>
      <c r="AW720" s="11" t="s">
        <v>37</v>
      </c>
      <c r="AX720" s="11" t="s">
        <v>73</v>
      </c>
      <c r="AY720" s="207" t="s">
        <v>162</v>
      </c>
    </row>
    <row r="721" spans="2:51" s="12" customFormat="1" ht="13.5">
      <c r="B721" s="208"/>
      <c r="C721" s="209"/>
      <c r="D721" s="198" t="s">
        <v>169</v>
      </c>
      <c r="E721" s="210" t="s">
        <v>20</v>
      </c>
      <c r="F721" s="211" t="s">
        <v>742</v>
      </c>
      <c r="G721" s="209"/>
      <c r="H721" s="212">
        <v>2.56</v>
      </c>
      <c r="I721" s="213"/>
      <c r="J721" s="209"/>
      <c r="K721" s="209"/>
      <c r="L721" s="214"/>
      <c r="M721" s="215"/>
      <c r="N721" s="216"/>
      <c r="O721" s="216"/>
      <c r="P721" s="216"/>
      <c r="Q721" s="216"/>
      <c r="R721" s="216"/>
      <c r="S721" s="216"/>
      <c r="T721" s="217"/>
      <c r="AT721" s="218" t="s">
        <v>169</v>
      </c>
      <c r="AU721" s="218" t="s">
        <v>81</v>
      </c>
      <c r="AV721" s="12" t="s">
        <v>81</v>
      </c>
      <c r="AW721" s="12" t="s">
        <v>37</v>
      </c>
      <c r="AX721" s="12" t="s">
        <v>73</v>
      </c>
      <c r="AY721" s="218" t="s">
        <v>162</v>
      </c>
    </row>
    <row r="722" spans="2:51" s="13" customFormat="1" ht="13.5">
      <c r="B722" s="219"/>
      <c r="C722" s="220"/>
      <c r="D722" s="198" t="s">
        <v>169</v>
      </c>
      <c r="E722" s="241" t="s">
        <v>20</v>
      </c>
      <c r="F722" s="242" t="s">
        <v>286</v>
      </c>
      <c r="G722" s="220"/>
      <c r="H722" s="243">
        <v>298.04</v>
      </c>
      <c r="I722" s="225"/>
      <c r="J722" s="220"/>
      <c r="K722" s="220"/>
      <c r="L722" s="226"/>
      <c r="M722" s="227"/>
      <c r="N722" s="228"/>
      <c r="O722" s="228"/>
      <c r="P722" s="228"/>
      <c r="Q722" s="228"/>
      <c r="R722" s="228"/>
      <c r="S722" s="228"/>
      <c r="T722" s="229"/>
      <c r="AT722" s="230" t="s">
        <v>169</v>
      </c>
      <c r="AU722" s="230" t="s">
        <v>81</v>
      </c>
      <c r="AV722" s="13" t="s">
        <v>168</v>
      </c>
      <c r="AW722" s="13" t="s">
        <v>37</v>
      </c>
      <c r="AX722" s="13" t="s">
        <v>73</v>
      </c>
      <c r="AY722" s="230" t="s">
        <v>162</v>
      </c>
    </row>
    <row r="723" spans="2:51" s="12" customFormat="1" ht="13.5">
      <c r="B723" s="208"/>
      <c r="C723" s="209"/>
      <c r="D723" s="198" t="s">
        <v>169</v>
      </c>
      <c r="E723" s="210" t="s">
        <v>20</v>
      </c>
      <c r="F723" s="211" t="s">
        <v>743</v>
      </c>
      <c r="G723" s="209"/>
      <c r="H723" s="212">
        <v>447.06</v>
      </c>
      <c r="I723" s="213"/>
      <c r="J723" s="209"/>
      <c r="K723" s="209"/>
      <c r="L723" s="214"/>
      <c r="M723" s="215"/>
      <c r="N723" s="216"/>
      <c r="O723" s="216"/>
      <c r="P723" s="216"/>
      <c r="Q723" s="216"/>
      <c r="R723" s="216"/>
      <c r="S723" s="216"/>
      <c r="T723" s="217"/>
      <c r="AT723" s="218" t="s">
        <v>169</v>
      </c>
      <c r="AU723" s="218" t="s">
        <v>81</v>
      </c>
      <c r="AV723" s="12" t="s">
        <v>81</v>
      </c>
      <c r="AW723" s="12" t="s">
        <v>37</v>
      </c>
      <c r="AX723" s="12" t="s">
        <v>73</v>
      </c>
      <c r="AY723" s="218" t="s">
        <v>162</v>
      </c>
    </row>
    <row r="724" spans="2:51" s="13" customFormat="1" ht="13.5">
      <c r="B724" s="219"/>
      <c r="C724" s="220"/>
      <c r="D724" s="221" t="s">
        <v>169</v>
      </c>
      <c r="E724" s="222" t="s">
        <v>20</v>
      </c>
      <c r="F724" s="223" t="s">
        <v>174</v>
      </c>
      <c r="G724" s="220"/>
      <c r="H724" s="224">
        <v>447.06</v>
      </c>
      <c r="I724" s="225"/>
      <c r="J724" s="220"/>
      <c r="K724" s="220"/>
      <c r="L724" s="226"/>
      <c r="M724" s="227"/>
      <c r="N724" s="228"/>
      <c r="O724" s="228"/>
      <c r="P724" s="228"/>
      <c r="Q724" s="228"/>
      <c r="R724" s="228"/>
      <c r="S724" s="228"/>
      <c r="T724" s="229"/>
      <c r="AT724" s="230" t="s">
        <v>169</v>
      </c>
      <c r="AU724" s="230" t="s">
        <v>81</v>
      </c>
      <c r="AV724" s="13" t="s">
        <v>168</v>
      </c>
      <c r="AW724" s="13" t="s">
        <v>37</v>
      </c>
      <c r="AX724" s="13" t="s">
        <v>22</v>
      </c>
      <c r="AY724" s="230" t="s">
        <v>162</v>
      </c>
    </row>
    <row r="725" spans="2:65" s="1" customFormat="1" ht="22.5" customHeight="1">
      <c r="B725" s="36"/>
      <c r="C725" s="184" t="s">
        <v>744</v>
      </c>
      <c r="D725" s="184" t="s">
        <v>164</v>
      </c>
      <c r="E725" s="185" t="s">
        <v>745</v>
      </c>
      <c r="F725" s="186" t="s">
        <v>746</v>
      </c>
      <c r="G725" s="187" t="s">
        <v>218</v>
      </c>
      <c r="H725" s="188">
        <v>557.093</v>
      </c>
      <c r="I725" s="189"/>
      <c r="J725" s="190">
        <f>ROUND(I725*H725,2)</f>
        <v>0</v>
      </c>
      <c r="K725" s="186" t="s">
        <v>20</v>
      </c>
      <c r="L725" s="56"/>
      <c r="M725" s="191" t="s">
        <v>20</v>
      </c>
      <c r="N725" s="192" t="s">
        <v>44</v>
      </c>
      <c r="O725" s="37"/>
      <c r="P725" s="193">
        <f>O725*H725</f>
        <v>0</v>
      </c>
      <c r="Q725" s="193">
        <v>0</v>
      </c>
      <c r="R725" s="193">
        <f>Q725*H725</f>
        <v>0</v>
      </c>
      <c r="S725" s="193">
        <v>0</v>
      </c>
      <c r="T725" s="194">
        <f>S725*H725</f>
        <v>0</v>
      </c>
      <c r="AR725" s="19" t="s">
        <v>168</v>
      </c>
      <c r="AT725" s="19" t="s">
        <v>164</v>
      </c>
      <c r="AU725" s="19" t="s">
        <v>81</v>
      </c>
      <c r="AY725" s="19" t="s">
        <v>162</v>
      </c>
      <c r="BE725" s="195">
        <f>IF(N725="základní",J725,0)</f>
        <v>0</v>
      </c>
      <c r="BF725" s="195">
        <f>IF(N725="snížená",J725,0)</f>
        <v>0</v>
      </c>
      <c r="BG725" s="195">
        <f>IF(N725="zákl. přenesená",J725,0)</f>
        <v>0</v>
      </c>
      <c r="BH725" s="195">
        <f>IF(N725="sníž. přenesená",J725,0)</f>
        <v>0</v>
      </c>
      <c r="BI725" s="195">
        <f>IF(N725="nulová",J725,0)</f>
        <v>0</v>
      </c>
      <c r="BJ725" s="19" t="s">
        <v>22</v>
      </c>
      <c r="BK725" s="195">
        <f>ROUND(I725*H725,2)</f>
        <v>0</v>
      </c>
      <c r="BL725" s="19" t="s">
        <v>168</v>
      </c>
      <c r="BM725" s="19" t="s">
        <v>744</v>
      </c>
    </row>
    <row r="726" spans="2:51" s="11" customFormat="1" ht="13.5">
      <c r="B726" s="196"/>
      <c r="C726" s="197"/>
      <c r="D726" s="198" t="s">
        <v>169</v>
      </c>
      <c r="E726" s="199" t="s">
        <v>20</v>
      </c>
      <c r="F726" s="200" t="s">
        <v>747</v>
      </c>
      <c r="G726" s="197"/>
      <c r="H726" s="201" t="s">
        <v>20</v>
      </c>
      <c r="I726" s="202"/>
      <c r="J726" s="197"/>
      <c r="K726" s="197"/>
      <c r="L726" s="203"/>
      <c r="M726" s="204"/>
      <c r="N726" s="205"/>
      <c r="O726" s="205"/>
      <c r="P726" s="205"/>
      <c r="Q726" s="205"/>
      <c r="R726" s="205"/>
      <c r="S726" s="205"/>
      <c r="T726" s="206"/>
      <c r="AT726" s="207" t="s">
        <v>169</v>
      </c>
      <c r="AU726" s="207" t="s">
        <v>81</v>
      </c>
      <c r="AV726" s="11" t="s">
        <v>22</v>
      </c>
      <c r="AW726" s="11" t="s">
        <v>37</v>
      </c>
      <c r="AX726" s="11" t="s">
        <v>73</v>
      </c>
      <c r="AY726" s="207" t="s">
        <v>162</v>
      </c>
    </row>
    <row r="727" spans="2:51" s="11" customFormat="1" ht="13.5">
      <c r="B727" s="196"/>
      <c r="C727" s="197"/>
      <c r="D727" s="198" t="s">
        <v>169</v>
      </c>
      <c r="E727" s="199" t="s">
        <v>20</v>
      </c>
      <c r="F727" s="200" t="s">
        <v>291</v>
      </c>
      <c r="G727" s="197"/>
      <c r="H727" s="201" t="s">
        <v>20</v>
      </c>
      <c r="I727" s="202"/>
      <c r="J727" s="197"/>
      <c r="K727" s="197"/>
      <c r="L727" s="203"/>
      <c r="M727" s="204"/>
      <c r="N727" s="205"/>
      <c r="O727" s="205"/>
      <c r="P727" s="205"/>
      <c r="Q727" s="205"/>
      <c r="R727" s="205"/>
      <c r="S727" s="205"/>
      <c r="T727" s="206"/>
      <c r="AT727" s="207" t="s">
        <v>169</v>
      </c>
      <c r="AU727" s="207" t="s">
        <v>81</v>
      </c>
      <c r="AV727" s="11" t="s">
        <v>22</v>
      </c>
      <c r="AW727" s="11" t="s">
        <v>37</v>
      </c>
      <c r="AX727" s="11" t="s">
        <v>73</v>
      </c>
      <c r="AY727" s="207" t="s">
        <v>162</v>
      </c>
    </row>
    <row r="728" spans="2:51" s="12" customFormat="1" ht="13.5">
      <c r="B728" s="208"/>
      <c r="C728" s="209"/>
      <c r="D728" s="198" t="s">
        <v>169</v>
      </c>
      <c r="E728" s="210" t="s">
        <v>20</v>
      </c>
      <c r="F728" s="211" t="s">
        <v>748</v>
      </c>
      <c r="G728" s="209"/>
      <c r="H728" s="212">
        <v>18.536</v>
      </c>
      <c r="I728" s="213"/>
      <c r="J728" s="209"/>
      <c r="K728" s="209"/>
      <c r="L728" s="214"/>
      <c r="M728" s="215"/>
      <c r="N728" s="216"/>
      <c r="O728" s="216"/>
      <c r="P728" s="216"/>
      <c r="Q728" s="216"/>
      <c r="R728" s="216"/>
      <c r="S728" s="216"/>
      <c r="T728" s="217"/>
      <c r="AT728" s="218" t="s">
        <v>169</v>
      </c>
      <c r="AU728" s="218" t="s">
        <v>81</v>
      </c>
      <c r="AV728" s="12" t="s">
        <v>81</v>
      </c>
      <c r="AW728" s="12" t="s">
        <v>37</v>
      </c>
      <c r="AX728" s="12" t="s">
        <v>73</v>
      </c>
      <c r="AY728" s="218" t="s">
        <v>162</v>
      </c>
    </row>
    <row r="729" spans="2:51" s="11" customFormat="1" ht="13.5">
      <c r="B729" s="196"/>
      <c r="C729" s="197"/>
      <c r="D729" s="198" t="s">
        <v>169</v>
      </c>
      <c r="E729" s="199" t="s">
        <v>20</v>
      </c>
      <c r="F729" s="200" t="s">
        <v>293</v>
      </c>
      <c r="G729" s="197"/>
      <c r="H729" s="201" t="s">
        <v>20</v>
      </c>
      <c r="I729" s="202"/>
      <c r="J729" s="197"/>
      <c r="K729" s="197"/>
      <c r="L729" s="203"/>
      <c r="M729" s="204"/>
      <c r="N729" s="205"/>
      <c r="O729" s="205"/>
      <c r="P729" s="205"/>
      <c r="Q729" s="205"/>
      <c r="R729" s="205"/>
      <c r="S729" s="205"/>
      <c r="T729" s="206"/>
      <c r="AT729" s="207" t="s">
        <v>169</v>
      </c>
      <c r="AU729" s="207" t="s">
        <v>81</v>
      </c>
      <c r="AV729" s="11" t="s">
        <v>22</v>
      </c>
      <c r="AW729" s="11" t="s">
        <v>37</v>
      </c>
      <c r="AX729" s="11" t="s">
        <v>73</v>
      </c>
      <c r="AY729" s="207" t="s">
        <v>162</v>
      </c>
    </row>
    <row r="730" spans="2:51" s="12" customFormat="1" ht="13.5">
      <c r="B730" s="208"/>
      <c r="C730" s="209"/>
      <c r="D730" s="198" t="s">
        <v>169</v>
      </c>
      <c r="E730" s="210" t="s">
        <v>20</v>
      </c>
      <c r="F730" s="211" t="s">
        <v>749</v>
      </c>
      <c r="G730" s="209"/>
      <c r="H730" s="212">
        <v>37.981</v>
      </c>
      <c r="I730" s="213"/>
      <c r="J730" s="209"/>
      <c r="K730" s="209"/>
      <c r="L730" s="214"/>
      <c r="M730" s="215"/>
      <c r="N730" s="216"/>
      <c r="O730" s="216"/>
      <c r="P730" s="216"/>
      <c r="Q730" s="216"/>
      <c r="R730" s="216"/>
      <c r="S730" s="216"/>
      <c r="T730" s="217"/>
      <c r="AT730" s="218" t="s">
        <v>169</v>
      </c>
      <c r="AU730" s="218" t="s">
        <v>81</v>
      </c>
      <c r="AV730" s="12" t="s">
        <v>81</v>
      </c>
      <c r="AW730" s="12" t="s">
        <v>37</v>
      </c>
      <c r="AX730" s="12" t="s">
        <v>73</v>
      </c>
      <c r="AY730" s="218" t="s">
        <v>162</v>
      </c>
    </row>
    <row r="731" spans="2:51" s="12" customFormat="1" ht="13.5">
      <c r="B731" s="208"/>
      <c r="C731" s="209"/>
      <c r="D731" s="198" t="s">
        <v>169</v>
      </c>
      <c r="E731" s="210" t="s">
        <v>20</v>
      </c>
      <c r="F731" s="211" t="s">
        <v>750</v>
      </c>
      <c r="G731" s="209"/>
      <c r="H731" s="212">
        <v>-4.312</v>
      </c>
      <c r="I731" s="213"/>
      <c r="J731" s="209"/>
      <c r="K731" s="209"/>
      <c r="L731" s="214"/>
      <c r="M731" s="215"/>
      <c r="N731" s="216"/>
      <c r="O731" s="216"/>
      <c r="P731" s="216"/>
      <c r="Q731" s="216"/>
      <c r="R731" s="216"/>
      <c r="S731" s="216"/>
      <c r="T731" s="217"/>
      <c r="AT731" s="218" t="s">
        <v>169</v>
      </c>
      <c r="AU731" s="218" t="s">
        <v>81</v>
      </c>
      <c r="AV731" s="12" t="s">
        <v>81</v>
      </c>
      <c r="AW731" s="12" t="s">
        <v>37</v>
      </c>
      <c r="AX731" s="12" t="s">
        <v>73</v>
      </c>
      <c r="AY731" s="218" t="s">
        <v>162</v>
      </c>
    </row>
    <row r="732" spans="2:51" s="11" customFormat="1" ht="13.5">
      <c r="B732" s="196"/>
      <c r="C732" s="197"/>
      <c r="D732" s="198" t="s">
        <v>169</v>
      </c>
      <c r="E732" s="199" t="s">
        <v>20</v>
      </c>
      <c r="F732" s="200" t="s">
        <v>270</v>
      </c>
      <c r="G732" s="197"/>
      <c r="H732" s="201" t="s">
        <v>20</v>
      </c>
      <c r="I732" s="202"/>
      <c r="J732" s="197"/>
      <c r="K732" s="197"/>
      <c r="L732" s="203"/>
      <c r="M732" s="204"/>
      <c r="N732" s="205"/>
      <c r="O732" s="205"/>
      <c r="P732" s="205"/>
      <c r="Q732" s="205"/>
      <c r="R732" s="205"/>
      <c r="S732" s="205"/>
      <c r="T732" s="206"/>
      <c r="AT732" s="207" t="s">
        <v>169</v>
      </c>
      <c r="AU732" s="207" t="s">
        <v>81</v>
      </c>
      <c r="AV732" s="11" t="s">
        <v>22</v>
      </c>
      <c r="AW732" s="11" t="s">
        <v>37</v>
      </c>
      <c r="AX732" s="11" t="s">
        <v>73</v>
      </c>
      <c r="AY732" s="207" t="s">
        <v>162</v>
      </c>
    </row>
    <row r="733" spans="2:51" s="12" customFormat="1" ht="13.5">
      <c r="B733" s="208"/>
      <c r="C733" s="209"/>
      <c r="D733" s="198" t="s">
        <v>169</v>
      </c>
      <c r="E733" s="210" t="s">
        <v>20</v>
      </c>
      <c r="F733" s="211" t="s">
        <v>751</v>
      </c>
      <c r="G733" s="209"/>
      <c r="H733" s="212">
        <v>35.443</v>
      </c>
      <c r="I733" s="213"/>
      <c r="J733" s="209"/>
      <c r="K733" s="209"/>
      <c r="L733" s="214"/>
      <c r="M733" s="215"/>
      <c r="N733" s="216"/>
      <c r="O733" s="216"/>
      <c r="P733" s="216"/>
      <c r="Q733" s="216"/>
      <c r="R733" s="216"/>
      <c r="S733" s="216"/>
      <c r="T733" s="217"/>
      <c r="AT733" s="218" t="s">
        <v>169</v>
      </c>
      <c r="AU733" s="218" t="s">
        <v>81</v>
      </c>
      <c r="AV733" s="12" t="s">
        <v>81</v>
      </c>
      <c r="AW733" s="12" t="s">
        <v>37</v>
      </c>
      <c r="AX733" s="12" t="s">
        <v>73</v>
      </c>
      <c r="AY733" s="218" t="s">
        <v>162</v>
      </c>
    </row>
    <row r="734" spans="2:51" s="11" customFormat="1" ht="13.5">
      <c r="B734" s="196"/>
      <c r="C734" s="197"/>
      <c r="D734" s="198" t="s">
        <v>169</v>
      </c>
      <c r="E734" s="199" t="s">
        <v>20</v>
      </c>
      <c r="F734" s="200" t="s">
        <v>306</v>
      </c>
      <c r="G734" s="197"/>
      <c r="H734" s="201" t="s">
        <v>20</v>
      </c>
      <c r="I734" s="202"/>
      <c r="J734" s="197"/>
      <c r="K734" s="197"/>
      <c r="L734" s="203"/>
      <c r="M734" s="204"/>
      <c r="N734" s="205"/>
      <c r="O734" s="205"/>
      <c r="P734" s="205"/>
      <c r="Q734" s="205"/>
      <c r="R734" s="205"/>
      <c r="S734" s="205"/>
      <c r="T734" s="206"/>
      <c r="AT734" s="207" t="s">
        <v>169</v>
      </c>
      <c r="AU734" s="207" t="s">
        <v>81</v>
      </c>
      <c r="AV734" s="11" t="s">
        <v>22</v>
      </c>
      <c r="AW734" s="11" t="s">
        <v>37</v>
      </c>
      <c r="AX734" s="11" t="s">
        <v>73</v>
      </c>
      <c r="AY734" s="207" t="s">
        <v>162</v>
      </c>
    </row>
    <row r="735" spans="2:51" s="12" customFormat="1" ht="13.5">
      <c r="B735" s="208"/>
      <c r="C735" s="209"/>
      <c r="D735" s="198" t="s">
        <v>169</v>
      </c>
      <c r="E735" s="210" t="s">
        <v>20</v>
      </c>
      <c r="F735" s="211" t="s">
        <v>752</v>
      </c>
      <c r="G735" s="209"/>
      <c r="H735" s="212">
        <v>4.926</v>
      </c>
      <c r="I735" s="213"/>
      <c r="J735" s="209"/>
      <c r="K735" s="209"/>
      <c r="L735" s="214"/>
      <c r="M735" s="215"/>
      <c r="N735" s="216"/>
      <c r="O735" s="216"/>
      <c r="P735" s="216"/>
      <c r="Q735" s="216"/>
      <c r="R735" s="216"/>
      <c r="S735" s="216"/>
      <c r="T735" s="217"/>
      <c r="AT735" s="218" t="s">
        <v>169</v>
      </c>
      <c r="AU735" s="218" t="s">
        <v>81</v>
      </c>
      <c r="AV735" s="12" t="s">
        <v>81</v>
      </c>
      <c r="AW735" s="12" t="s">
        <v>37</v>
      </c>
      <c r="AX735" s="12" t="s">
        <v>73</v>
      </c>
      <c r="AY735" s="218" t="s">
        <v>162</v>
      </c>
    </row>
    <row r="736" spans="2:51" s="11" customFormat="1" ht="13.5">
      <c r="B736" s="196"/>
      <c r="C736" s="197"/>
      <c r="D736" s="198" t="s">
        <v>169</v>
      </c>
      <c r="E736" s="199" t="s">
        <v>20</v>
      </c>
      <c r="F736" s="200" t="s">
        <v>479</v>
      </c>
      <c r="G736" s="197"/>
      <c r="H736" s="201" t="s">
        <v>20</v>
      </c>
      <c r="I736" s="202"/>
      <c r="J736" s="197"/>
      <c r="K736" s="197"/>
      <c r="L736" s="203"/>
      <c r="M736" s="204"/>
      <c r="N736" s="205"/>
      <c r="O736" s="205"/>
      <c r="P736" s="205"/>
      <c r="Q736" s="205"/>
      <c r="R736" s="205"/>
      <c r="S736" s="205"/>
      <c r="T736" s="206"/>
      <c r="AT736" s="207" t="s">
        <v>169</v>
      </c>
      <c r="AU736" s="207" t="s">
        <v>81</v>
      </c>
      <c r="AV736" s="11" t="s">
        <v>22</v>
      </c>
      <c r="AW736" s="11" t="s">
        <v>37</v>
      </c>
      <c r="AX736" s="11" t="s">
        <v>73</v>
      </c>
      <c r="AY736" s="207" t="s">
        <v>162</v>
      </c>
    </row>
    <row r="737" spans="2:51" s="12" customFormat="1" ht="13.5">
      <c r="B737" s="208"/>
      <c r="C737" s="209"/>
      <c r="D737" s="198" t="s">
        <v>169</v>
      </c>
      <c r="E737" s="210" t="s">
        <v>20</v>
      </c>
      <c r="F737" s="211" t="s">
        <v>753</v>
      </c>
      <c r="G737" s="209"/>
      <c r="H737" s="212">
        <v>15.281</v>
      </c>
      <c r="I737" s="213"/>
      <c r="J737" s="209"/>
      <c r="K737" s="209"/>
      <c r="L737" s="214"/>
      <c r="M737" s="215"/>
      <c r="N737" s="216"/>
      <c r="O737" s="216"/>
      <c r="P737" s="216"/>
      <c r="Q737" s="216"/>
      <c r="R737" s="216"/>
      <c r="S737" s="216"/>
      <c r="T737" s="217"/>
      <c r="AT737" s="218" t="s">
        <v>169</v>
      </c>
      <c r="AU737" s="218" t="s">
        <v>81</v>
      </c>
      <c r="AV737" s="12" t="s">
        <v>81</v>
      </c>
      <c r="AW737" s="12" t="s">
        <v>37</v>
      </c>
      <c r="AX737" s="12" t="s">
        <v>73</v>
      </c>
      <c r="AY737" s="218" t="s">
        <v>162</v>
      </c>
    </row>
    <row r="738" spans="2:51" s="11" customFormat="1" ht="13.5">
      <c r="B738" s="196"/>
      <c r="C738" s="197"/>
      <c r="D738" s="198" t="s">
        <v>169</v>
      </c>
      <c r="E738" s="199" t="s">
        <v>20</v>
      </c>
      <c r="F738" s="200" t="s">
        <v>297</v>
      </c>
      <c r="G738" s="197"/>
      <c r="H738" s="201" t="s">
        <v>20</v>
      </c>
      <c r="I738" s="202"/>
      <c r="J738" s="197"/>
      <c r="K738" s="197"/>
      <c r="L738" s="203"/>
      <c r="M738" s="204"/>
      <c r="N738" s="205"/>
      <c r="O738" s="205"/>
      <c r="P738" s="205"/>
      <c r="Q738" s="205"/>
      <c r="R738" s="205"/>
      <c r="S738" s="205"/>
      <c r="T738" s="206"/>
      <c r="AT738" s="207" t="s">
        <v>169</v>
      </c>
      <c r="AU738" s="207" t="s">
        <v>81</v>
      </c>
      <c r="AV738" s="11" t="s">
        <v>22</v>
      </c>
      <c r="AW738" s="11" t="s">
        <v>37</v>
      </c>
      <c r="AX738" s="11" t="s">
        <v>73</v>
      </c>
      <c r="AY738" s="207" t="s">
        <v>162</v>
      </c>
    </row>
    <row r="739" spans="2:51" s="12" customFormat="1" ht="13.5">
      <c r="B739" s="208"/>
      <c r="C739" s="209"/>
      <c r="D739" s="198" t="s">
        <v>169</v>
      </c>
      <c r="E739" s="210" t="s">
        <v>20</v>
      </c>
      <c r="F739" s="211" t="s">
        <v>754</v>
      </c>
      <c r="G739" s="209"/>
      <c r="H739" s="212">
        <v>26.712</v>
      </c>
      <c r="I739" s="213"/>
      <c r="J739" s="209"/>
      <c r="K739" s="209"/>
      <c r="L739" s="214"/>
      <c r="M739" s="215"/>
      <c r="N739" s="216"/>
      <c r="O739" s="216"/>
      <c r="P739" s="216"/>
      <c r="Q739" s="216"/>
      <c r="R739" s="216"/>
      <c r="S739" s="216"/>
      <c r="T739" s="217"/>
      <c r="AT739" s="218" t="s">
        <v>169</v>
      </c>
      <c r="AU739" s="218" t="s">
        <v>81</v>
      </c>
      <c r="AV739" s="12" t="s">
        <v>81</v>
      </c>
      <c r="AW739" s="12" t="s">
        <v>37</v>
      </c>
      <c r="AX739" s="12" t="s">
        <v>73</v>
      </c>
      <c r="AY739" s="218" t="s">
        <v>162</v>
      </c>
    </row>
    <row r="740" spans="2:51" s="12" customFormat="1" ht="13.5">
      <c r="B740" s="208"/>
      <c r="C740" s="209"/>
      <c r="D740" s="198" t="s">
        <v>169</v>
      </c>
      <c r="E740" s="210" t="s">
        <v>20</v>
      </c>
      <c r="F740" s="211" t="s">
        <v>755</v>
      </c>
      <c r="G740" s="209"/>
      <c r="H740" s="212">
        <v>-4.075</v>
      </c>
      <c r="I740" s="213"/>
      <c r="J740" s="209"/>
      <c r="K740" s="209"/>
      <c r="L740" s="214"/>
      <c r="M740" s="215"/>
      <c r="N740" s="216"/>
      <c r="O740" s="216"/>
      <c r="P740" s="216"/>
      <c r="Q740" s="216"/>
      <c r="R740" s="216"/>
      <c r="S740" s="216"/>
      <c r="T740" s="217"/>
      <c r="AT740" s="218" t="s">
        <v>169</v>
      </c>
      <c r="AU740" s="218" t="s">
        <v>81</v>
      </c>
      <c r="AV740" s="12" t="s">
        <v>81</v>
      </c>
      <c r="AW740" s="12" t="s">
        <v>37</v>
      </c>
      <c r="AX740" s="12" t="s">
        <v>73</v>
      </c>
      <c r="AY740" s="218" t="s">
        <v>162</v>
      </c>
    </row>
    <row r="741" spans="2:51" s="12" customFormat="1" ht="13.5">
      <c r="B741" s="208"/>
      <c r="C741" s="209"/>
      <c r="D741" s="198" t="s">
        <v>169</v>
      </c>
      <c r="E741" s="210" t="s">
        <v>20</v>
      </c>
      <c r="F741" s="211" t="s">
        <v>756</v>
      </c>
      <c r="G741" s="209"/>
      <c r="H741" s="212">
        <v>19.6</v>
      </c>
      <c r="I741" s="213"/>
      <c r="J741" s="209"/>
      <c r="K741" s="209"/>
      <c r="L741" s="214"/>
      <c r="M741" s="215"/>
      <c r="N741" s="216"/>
      <c r="O741" s="216"/>
      <c r="P741" s="216"/>
      <c r="Q741" s="216"/>
      <c r="R741" s="216"/>
      <c r="S741" s="216"/>
      <c r="T741" s="217"/>
      <c r="AT741" s="218" t="s">
        <v>169</v>
      </c>
      <c r="AU741" s="218" t="s">
        <v>81</v>
      </c>
      <c r="AV741" s="12" t="s">
        <v>81</v>
      </c>
      <c r="AW741" s="12" t="s">
        <v>37</v>
      </c>
      <c r="AX741" s="12" t="s">
        <v>73</v>
      </c>
      <c r="AY741" s="218" t="s">
        <v>162</v>
      </c>
    </row>
    <row r="742" spans="2:51" s="11" customFormat="1" ht="13.5">
      <c r="B742" s="196"/>
      <c r="C742" s="197"/>
      <c r="D742" s="198" t="s">
        <v>169</v>
      </c>
      <c r="E742" s="199" t="s">
        <v>20</v>
      </c>
      <c r="F742" s="200" t="s">
        <v>304</v>
      </c>
      <c r="G742" s="197"/>
      <c r="H742" s="201" t="s">
        <v>20</v>
      </c>
      <c r="I742" s="202"/>
      <c r="J742" s="197"/>
      <c r="K742" s="197"/>
      <c r="L742" s="203"/>
      <c r="M742" s="204"/>
      <c r="N742" s="205"/>
      <c r="O742" s="205"/>
      <c r="P742" s="205"/>
      <c r="Q742" s="205"/>
      <c r="R742" s="205"/>
      <c r="S742" s="205"/>
      <c r="T742" s="206"/>
      <c r="AT742" s="207" t="s">
        <v>169</v>
      </c>
      <c r="AU742" s="207" t="s">
        <v>81</v>
      </c>
      <c r="AV742" s="11" t="s">
        <v>22</v>
      </c>
      <c r="AW742" s="11" t="s">
        <v>37</v>
      </c>
      <c r="AX742" s="11" t="s">
        <v>73</v>
      </c>
      <c r="AY742" s="207" t="s">
        <v>162</v>
      </c>
    </row>
    <row r="743" spans="2:51" s="12" customFormat="1" ht="13.5">
      <c r="B743" s="208"/>
      <c r="C743" s="209"/>
      <c r="D743" s="198" t="s">
        <v>169</v>
      </c>
      <c r="E743" s="210" t="s">
        <v>20</v>
      </c>
      <c r="F743" s="211" t="s">
        <v>757</v>
      </c>
      <c r="G743" s="209"/>
      <c r="H743" s="212">
        <v>8.566</v>
      </c>
      <c r="I743" s="213"/>
      <c r="J743" s="209"/>
      <c r="K743" s="209"/>
      <c r="L743" s="214"/>
      <c r="M743" s="215"/>
      <c r="N743" s="216"/>
      <c r="O743" s="216"/>
      <c r="P743" s="216"/>
      <c r="Q743" s="216"/>
      <c r="R743" s="216"/>
      <c r="S743" s="216"/>
      <c r="T743" s="217"/>
      <c r="AT743" s="218" t="s">
        <v>169</v>
      </c>
      <c r="AU743" s="218" t="s">
        <v>81</v>
      </c>
      <c r="AV743" s="12" t="s">
        <v>81</v>
      </c>
      <c r="AW743" s="12" t="s">
        <v>37</v>
      </c>
      <c r="AX743" s="12" t="s">
        <v>73</v>
      </c>
      <c r="AY743" s="218" t="s">
        <v>162</v>
      </c>
    </row>
    <row r="744" spans="2:51" s="14" customFormat="1" ht="13.5">
      <c r="B744" s="244"/>
      <c r="C744" s="245"/>
      <c r="D744" s="198" t="s">
        <v>169</v>
      </c>
      <c r="E744" s="246" t="s">
        <v>20</v>
      </c>
      <c r="F744" s="247" t="s">
        <v>483</v>
      </c>
      <c r="G744" s="245"/>
      <c r="H744" s="248">
        <v>158.658</v>
      </c>
      <c r="I744" s="249"/>
      <c r="J744" s="245"/>
      <c r="K744" s="245"/>
      <c r="L744" s="250"/>
      <c r="M744" s="251"/>
      <c r="N744" s="252"/>
      <c r="O744" s="252"/>
      <c r="P744" s="252"/>
      <c r="Q744" s="252"/>
      <c r="R744" s="252"/>
      <c r="S744" s="252"/>
      <c r="T744" s="253"/>
      <c r="AT744" s="254" t="s">
        <v>169</v>
      </c>
      <c r="AU744" s="254" t="s">
        <v>81</v>
      </c>
      <c r="AV744" s="14" t="s">
        <v>180</v>
      </c>
      <c r="AW744" s="14" t="s">
        <v>37</v>
      </c>
      <c r="AX744" s="14" t="s">
        <v>73</v>
      </c>
      <c r="AY744" s="254" t="s">
        <v>162</v>
      </c>
    </row>
    <row r="745" spans="2:51" s="11" customFormat="1" ht="13.5">
      <c r="B745" s="196"/>
      <c r="C745" s="197"/>
      <c r="D745" s="198" t="s">
        <v>169</v>
      </c>
      <c r="E745" s="199" t="s">
        <v>20</v>
      </c>
      <c r="F745" s="200" t="s">
        <v>758</v>
      </c>
      <c r="G745" s="197"/>
      <c r="H745" s="201" t="s">
        <v>20</v>
      </c>
      <c r="I745" s="202"/>
      <c r="J745" s="197"/>
      <c r="K745" s="197"/>
      <c r="L745" s="203"/>
      <c r="M745" s="204"/>
      <c r="N745" s="205"/>
      <c r="O745" s="205"/>
      <c r="P745" s="205"/>
      <c r="Q745" s="205"/>
      <c r="R745" s="205"/>
      <c r="S745" s="205"/>
      <c r="T745" s="206"/>
      <c r="AT745" s="207" t="s">
        <v>169</v>
      </c>
      <c r="AU745" s="207" t="s">
        <v>81</v>
      </c>
      <c r="AV745" s="11" t="s">
        <v>22</v>
      </c>
      <c r="AW745" s="11" t="s">
        <v>37</v>
      </c>
      <c r="AX745" s="11" t="s">
        <v>73</v>
      </c>
      <c r="AY745" s="207" t="s">
        <v>162</v>
      </c>
    </row>
    <row r="746" spans="2:51" s="11" customFormat="1" ht="13.5">
      <c r="B746" s="196"/>
      <c r="C746" s="197"/>
      <c r="D746" s="198" t="s">
        <v>169</v>
      </c>
      <c r="E746" s="199" t="s">
        <v>20</v>
      </c>
      <c r="F746" s="200" t="s">
        <v>293</v>
      </c>
      <c r="G746" s="197"/>
      <c r="H746" s="201" t="s">
        <v>20</v>
      </c>
      <c r="I746" s="202"/>
      <c r="J746" s="197"/>
      <c r="K746" s="197"/>
      <c r="L746" s="203"/>
      <c r="M746" s="204"/>
      <c r="N746" s="205"/>
      <c r="O746" s="205"/>
      <c r="P746" s="205"/>
      <c r="Q746" s="205"/>
      <c r="R746" s="205"/>
      <c r="S746" s="205"/>
      <c r="T746" s="206"/>
      <c r="AT746" s="207" t="s">
        <v>169</v>
      </c>
      <c r="AU746" s="207" t="s">
        <v>81</v>
      </c>
      <c r="AV746" s="11" t="s">
        <v>22</v>
      </c>
      <c r="AW746" s="11" t="s">
        <v>37</v>
      </c>
      <c r="AX746" s="11" t="s">
        <v>73</v>
      </c>
      <c r="AY746" s="207" t="s">
        <v>162</v>
      </c>
    </row>
    <row r="747" spans="2:51" s="12" customFormat="1" ht="13.5">
      <c r="B747" s="208"/>
      <c r="C747" s="209"/>
      <c r="D747" s="198" t="s">
        <v>169</v>
      </c>
      <c r="E747" s="210" t="s">
        <v>20</v>
      </c>
      <c r="F747" s="211" t="s">
        <v>759</v>
      </c>
      <c r="G747" s="209"/>
      <c r="H747" s="212">
        <v>3.404</v>
      </c>
      <c r="I747" s="213"/>
      <c r="J747" s="209"/>
      <c r="K747" s="209"/>
      <c r="L747" s="214"/>
      <c r="M747" s="215"/>
      <c r="N747" s="216"/>
      <c r="O747" s="216"/>
      <c r="P747" s="216"/>
      <c r="Q747" s="216"/>
      <c r="R747" s="216"/>
      <c r="S747" s="216"/>
      <c r="T747" s="217"/>
      <c r="AT747" s="218" t="s">
        <v>169</v>
      </c>
      <c r="AU747" s="218" t="s">
        <v>81</v>
      </c>
      <c r="AV747" s="12" t="s">
        <v>81</v>
      </c>
      <c r="AW747" s="12" t="s">
        <v>37</v>
      </c>
      <c r="AX747" s="12" t="s">
        <v>73</v>
      </c>
      <c r="AY747" s="218" t="s">
        <v>162</v>
      </c>
    </row>
    <row r="748" spans="2:51" s="11" customFormat="1" ht="13.5">
      <c r="B748" s="196"/>
      <c r="C748" s="197"/>
      <c r="D748" s="198" t="s">
        <v>169</v>
      </c>
      <c r="E748" s="199" t="s">
        <v>20</v>
      </c>
      <c r="F748" s="200" t="s">
        <v>270</v>
      </c>
      <c r="G748" s="197"/>
      <c r="H748" s="201" t="s">
        <v>20</v>
      </c>
      <c r="I748" s="202"/>
      <c r="J748" s="197"/>
      <c r="K748" s="197"/>
      <c r="L748" s="203"/>
      <c r="M748" s="204"/>
      <c r="N748" s="205"/>
      <c r="O748" s="205"/>
      <c r="P748" s="205"/>
      <c r="Q748" s="205"/>
      <c r="R748" s="205"/>
      <c r="S748" s="205"/>
      <c r="T748" s="206"/>
      <c r="AT748" s="207" t="s">
        <v>169</v>
      </c>
      <c r="AU748" s="207" t="s">
        <v>81</v>
      </c>
      <c r="AV748" s="11" t="s">
        <v>22</v>
      </c>
      <c r="AW748" s="11" t="s">
        <v>37</v>
      </c>
      <c r="AX748" s="11" t="s">
        <v>73</v>
      </c>
      <c r="AY748" s="207" t="s">
        <v>162</v>
      </c>
    </row>
    <row r="749" spans="2:51" s="12" customFormat="1" ht="13.5">
      <c r="B749" s="208"/>
      <c r="C749" s="209"/>
      <c r="D749" s="198" t="s">
        <v>169</v>
      </c>
      <c r="E749" s="210" t="s">
        <v>20</v>
      </c>
      <c r="F749" s="211" t="s">
        <v>760</v>
      </c>
      <c r="G749" s="209"/>
      <c r="H749" s="212">
        <v>2.982</v>
      </c>
      <c r="I749" s="213"/>
      <c r="J749" s="209"/>
      <c r="K749" s="209"/>
      <c r="L749" s="214"/>
      <c r="M749" s="215"/>
      <c r="N749" s="216"/>
      <c r="O749" s="216"/>
      <c r="P749" s="216"/>
      <c r="Q749" s="216"/>
      <c r="R749" s="216"/>
      <c r="S749" s="216"/>
      <c r="T749" s="217"/>
      <c r="AT749" s="218" t="s">
        <v>169</v>
      </c>
      <c r="AU749" s="218" t="s">
        <v>81</v>
      </c>
      <c r="AV749" s="12" t="s">
        <v>81</v>
      </c>
      <c r="AW749" s="12" t="s">
        <v>37</v>
      </c>
      <c r="AX749" s="12" t="s">
        <v>73</v>
      </c>
      <c r="AY749" s="218" t="s">
        <v>162</v>
      </c>
    </row>
    <row r="750" spans="2:51" s="11" customFormat="1" ht="13.5">
      <c r="B750" s="196"/>
      <c r="C750" s="197"/>
      <c r="D750" s="198" t="s">
        <v>169</v>
      </c>
      <c r="E750" s="199" t="s">
        <v>20</v>
      </c>
      <c r="F750" s="200" t="s">
        <v>360</v>
      </c>
      <c r="G750" s="197"/>
      <c r="H750" s="201" t="s">
        <v>20</v>
      </c>
      <c r="I750" s="202"/>
      <c r="J750" s="197"/>
      <c r="K750" s="197"/>
      <c r="L750" s="203"/>
      <c r="M750" s="204"/>
      <c r="N750" s="205"/>
      <c r="O750" s="205"/>
      <c r="P750" s="205"/>
      <c r="Q750" s="205"/>
      <c r="R750" s="205"/>
      <c r="S750" s="205"/>
      <c r="T750" s="206"/>
      <c r="AT750" s="207" t="s">
        <v>169</v>
      </c>
      <c r="AU750" s="207" t="s">
        <v>81</v>
      </c>
      <c r="AV750" s="11" t="s">
        <v>22</v>
      </c>
      <c r="AW750" s="11" t="s">
        <v>37</v>
      </c>
      <c r="AX750" s="11" t="s">
        <v>73</v>
      </c>
      <c r="AY750" s="207" t="s">
        <v>162</v>
      </c>
    </row>
    <row r="751" spans="2:51" s="12" customFormat="1" ht="13.5">
      <c r="B751" s="208"/>
      <c r="C751" s="209"/>
      <c r="D751" s="198" t="s">
        <v>169</v>
      </c>
      <c r="E751" s="210" t="s">
        <v>20</v>
      </c>
      <c r="F751" s="211" t="s">
        <v>761</v>
      </c>
      <c r="G751" s="209"/>
      <c r="H751" s="212">
        <v>38.148</v>
      </c>
      <c r="I751" s="213"/>
      <c r="J751" s="209"/>
      <c r="K751" s="209"/>
      <c r="L751" s="214"/>
      <c r="M751" s="215"/>
      <c r="N751" s="216"/>
      <c r="O751" s="216"/>
      <c r="P751" s="216"/>
      <c r="Q751" s="216"/>
      <c r="R751" s="216"/>
      <c r="S751" s="216"/>
      <c r="T751" s="217"/>
      <c r="AT751" s="218" t="s">
        <v>169</v>
      </c>
      <c r="AU751" s="218" t="s">
        <v>81</v>
      </c>
      <c r="AV751" s="12" t="s">
        <v>81</v>
      </c>
      <c r="AW751" s="12" t="s">
        <v>37</v>
      </c>
      <c r="AX751" s="12" t="s">
        <v>73</v>
      </c>
      <c r="AY751" s="218" t="s">
        <v>162</v>
      </c>
    </row>
    <row r="752" spans="2:51" s="12" customFormat="1" ht="13.5">
      <c r="B752" s="208"/>
      <c r="C752" s="209"/>
      <c r="D752" s="198" t="s">
        <v>169</v>
      </c>
      <c r="E752" s="210" t="s">
        <v>20</v>
      </c>
      <c r="F752" s="211" t="s">
        <v>762</v>
      </c>
      <c r="G752" s="209"/>
      <c r="H752" s="212">
        <v>-3.22</v>
      </c>
      <c r="I752" s="213"/>
      <c r="J752" s="209"/>
      <c r="K752" s="209"/>
      <c r="L752" s="214"/>
      <c r="M752" s="215"/>
      <c r="N752" s="216"/>
      <c r="O752" s="216"/>
      <c r="P752" s="216"/>
      <c r="Q752" s="216"/>
      <c r="R752" s="216"/>
      <c r="S752" s="216"/>
      <c r="T752" s="217"/>
      <c r="AT752" s="218" t="s">
        <v>169</v>
      </c>
      <c r="AU752" s="218" t="s">
        <v>81</v>
      </c>
      <c r="AV752" s="12" t="s">
        <v>81</v>
      </c>
      <c r="AW752" s="12" t="s">
        <v>37</v>
      </c>
      <c r="AX752" s="12" t="s">
        <v>73</v>
      </c>
      <c r="AY752" s="218" t="s">
        <v>162</v>
      </c>
    </row>
    <row r="753" spans="2:51" s="12" customFormat="1" ht="13.5">
      <c r="B753" s="208"/>
      <c r="C753" s="209"/>
      <c r="D753" s="198" t="s">
        <v>169</v>
      </c>
      <c r="E753" s="210" t="s">
        <v>20</v>
      </c>
      <c r="F753" s="211" t="s">
        <v>763</v>
      </c>
      <c r="G753" s="209"/>
      <c r="H753" s="212">
        <v>131.655</v>
      </c>
      <c r="I753" s="213"/>
      <c r="J753" s="209"/>
      <c r="K753" s="209"/>
      <c r="L753" s="214"/>
      <c r="M753" s="215"/>
      <c r="N753" s="216"/>
      <c r="O753" s="216"/>
      <c r="P753" s="216"/>
      <c r="Q753" s="216"/>
      <c r="R753" s="216"/>
      <c r="S753" s="216"/>
      <c r="T753" s="217"/>
      <c r="AT753" s="218" t="s">
        <v>169</v>
      </c>
      <c r="AU753" s="218" t="s">
        <v>81</v>
      </c>
      <c r="AV753" s="12" t="s">
        <v>81</v>
      </c>
      <c r="AW753" s="12" t="s">
        <v>37</v>
      </c>
      <c r="AX753" s="12" t="s">
        <v>73</v>
      </c>
      <c r="AY753" s="218" t="s">
        <v>162</v>
      </c>
    </row>
    <row r="754" spans="2:51" s="12" customFormat="1" ht="13.5">
      <c r="B754" s="208"/>
      <c r="C754" s="209"/>
      <c r="D754" s="198" t="s">
        <v>169</v>
      </c>
      <c r="E754" s="210" t="s">
        <v>20</v>
      </c>
      <c r="F754" s="211" t="s">
        <v>764</v>
      </c>
      <c r="G754" s="209"/>
      <c r="H754" s="212">
        <v>-15.36</v>
      </c>
      <c r="I754" s="213"/>
      <c r="J754" s="209"/>
      <c r="K754" s="209"/>
      <c r="L754" s="214"/>
      <c r="M754" s="215"/>
      <c r="N754" s="216"/>
      <c r="O754" s="216"/>
      <c r="P754" s="216"/>
      <c r="Q754" s="216"/>
      <c r="R754" s="216"/>
      <c r="S754" s="216"/>
      <c r="T754" s="217"/>
      <c r="AT754" s="218" t="s">
        <v>169</v>
      </c>
      <c r="AU754" s="218" t="s">
        <v>81</v>
      </c>
      <c r="AV754" s="12" t="s">
        <v>81</v>
      </c>
      <c r="AW754" s="12" t="s">
        <v>37</v>
      </c>
      <c r="AX754" s="12" t="s">
        <v>73</v>
      </c>
      <c r="AY754" s="218" t="s">
        <v>162</v>
      </c>
    </row>
    <row r="755" spans="2:51" s="12" customFormat="1" ht="13.5">
      <c r="B755" s="208"/>
      <c r="C755" s="209"/>
      <c r="D755" s="198" t="s">
        <v>169</v>
      </c>
      <c r="E755" s="210" t="s">
        <v>20</v>
      </c>
      <c r="F755" s="211" t="s">
        <v>363</v>
      </c>
      <c r="G755" s="209"/>
      <c r="H755" s="212">
        <v>-3.36</v>
      </c>
      <c r="I755" s="213"/>
      <c r="J755" s="209"/>
      <c r="K755" s="209"/>
      <c r="L755" s="214"/>
      <c r="M755" s="215"/>
      <c r="N755" s="216"/>
      <c r="O755" s="216"/>
      <c r="P755" s="216"/>
      <c r="Q755" s="216"/>
      <c r="R755" s="216"/>
      <c r="S755" s="216"/>
      <c r="T755" s="217"/>
      <c r="AT755" s="218" t="s">
        <v>169</v>
      </c>
      <c r="AU755" s="218" t="s">
        <v>81</v>
      </c>
      <c r="AV755" s="12" t="s">
        <v>81</v>
      </c>
      <c r="AW755" s="12" t="s">
        <v>37</v>
      </c>
      <c r="AX755" s="12" t="s">
        <v>73</v>
      </c>
      <c r="AY755" s="218" t="s">
        <v>162</v>
      </c>
    </row>
    <row r="756" spans="2:51" s="11" customFormat="1" ht="13.5">
      <c r="B756" s="196"/>
      <c r="C756" s="197"/>
      <c r="D756" s="198" t="s">
        <v>169</v>
      </c>
      <c r="E756" s="199" t="s">
        <v>20</v>
      </c>
      <c r="F756" s="200" t="s">
        <v>297</v>
      </c>
      <c r="G756" s="197"/>
      <c r="H756" s="201" t="s">
        <v>20</v>
      </c>
      <c r="I756" s="202"/>
      <c r="J756" s="197"/>
      <c r="K756" s="197"/>
      <c r="L756" s="203"/>
      <c r="M756" s="204"/>
      <c r="N756" s="205"/>
      <c r="O756" s="205"/>
      <c r="P756" s="205"/>
      <c r="Q756" s="205"/>
      <c r="R756" s="205"/>
      <c r="S756" s="205"/>
      <c r="T756" s="206"/>
      <c r="AT756" s="207" t="s">
        <v>169</v>
      </c>
      <c r="AU756" s="207" t="s">
        <v>81</v>
      </c>
      <c r="AV756" s="11" t="s">
        <v>22</v>
      </c>
      <c r="AW756" s="11" t="s">
        <v>37</v>
      </c>
      <c r="AX756" s="11" t="s">
        <v>73</v>
      </c>
      <c r="AY756" s="207" t="s">
        <v>162</v>
      </c>
    </row>
    <row r="757" spans="2:51" s="12" customFormat="1" ht="13.5">
      <c r="B757" s="208"/>
      <c r="C757" s="209"/>
      <c r="D757" s="198" t="s">
        <v>169</v>
      </c>
      <c r="E757" s="210" t="s">
        <v>20</v>
      </c>
      <c r="F757" s="211" t="s">
        <v>765</v>
      </c>
      <c r="G757" s="209"/>
      <c r="H757" s="212">
        <v>18.3</v>
      </c>
      <c r="I757" s="213"/>
      <c r="J757" s="209"/>
      <c r="K757" s="209"/>
      <c r="L757" s="214"/>
      <c r="M757" s="215"/>
      <c r="N757" s="216"/>
      <c r="O757" s="216"/>
      <c r="P757" s="216"/>
      <c r="Q757" s="216"/>
      <c r="R757" s="216"/>
      <c r="S757" s="216"/>
      <c r="T757" s="217"/>
      <c r="AT757" s="218" t="s">
        <v>169</v>
      </c>
      <c r="AU757" s="218" t="s">
        <v>81</v>
      </c>
      <c r="AV757" s="12" t="s">
        <v>81</v>
      </c>
      <c r="AW757" s="12" t="s">
        <v>37</v>
      </c>
      <c r="AX757" s="12" t="s">
        <v>73</v>
      </c>
      <c r="AY757" s="218" t="s">
        <v>162</v>
      </c>
    </row>
    <row r="758" spans="2:51" s="12" customFormat="1" ht="13.5">
      <c r="B758" s="208"/>
      <c r="C758" s="209"/>
      <c r="D758" s="198" t="s">
        <v>169</v>
      </c>
      <c r="E758" s="210" t="s">
        <v>20</v>
      </c>
      <c r="F758" s="211" t="s">
        <v>766</v>
      </c>
      <c r="G758" s="209"/>
      <c r="H758" s="212">
        <v>20.13</v>
      </c>
      <c r="I758" s="213"/>
      <c r="J758" s="209"/>
      <c r="K758" s="209"/>
      <c r="L758" s="214"/>
      <c r="M758" s="215"/>
      <c r="N758" s="216"/>
      <c r="O758" s="216"/>
      <c r="P758" s="216"/>
      <c r="Q758" s="216"/>
      <c r="R758" s="216"/>
      <c r="S758" s="216"/>
      <c r="T758" s="217"/>
      <c r="AT758" s="218" t="s">
        <v>169</v>
      </c>
      <c r="AU758" s="218" t="s">
        <v>81</v>
      </c>
      <c r="AV758" s="12" t="s">
        <v>81</v>
      </c>
      <c r="AW758" s="12" t="s">
        <v>37</v>
      </c>
      <c r="AX758" s="12" t="s">
        <v>73</v>
      </c>
      <c r="AY758" s="218" t="s">
        <v>162</v>
      </c>
    </row>
    <row r="759" spans="2:51" s="11" customFormat="1" ht="13.5">
      <c r="B759" s="196"/>
      <c r="C759" s="197"/>
      <c r="D759" s="198" t="s">
        <v>169</v>
      </c>
      <c r="E759" s="199" t="s">
        <v>20</v>
      </c>
      <c r="F759" s="200" t="s">
        <v>340</v>
      </c>
      <c r="G759" s="197"/>
      <c r="H759" s="201" t="s">
        <v>20</v>
      </c>
      <c r="I759" s="202"/>
      <c r="J759" s="197"/>
      <c r="K759" s="197"/>
      <c r="L759" s="203"/>
      <c r="M759" s="204"/>
      <c r="N759" s="205"/>
      <c r="O759" s="205"/>
      <c r="P759" s="205"/>
      <c r="Q759" s="205"/>
      <c r="R759" s="205"/>
      <c r="S759" s="205"/>
      <c r="T759" s="206"/>
      <c r="AT759" s="207" t="s">
        <v>169</v>
      </c>
      <c r="AU759" s="207" t="s">
        <v>81</v>
      </c>
      <c r="AV759" s="11" t="s">
        <v>22</v>
      </c>
      <c r="AW759" s="11" t="s">
        <v>37</v>
      </c>
      <c r="AX759" s="11" t="s">
        <v>73</v>
      </c>
      <c r="AY759" s="207" t="s">
        <v>162</v>
      </c>
    </row>
    <row r="760" spans="2:51" s="12" customFormat="1" ht="13.5">
      <c r="B760" s="208"/>
      <c r="C760" s="209"/>
      <c r="D760" s="198" t="s">
        <v>169</v>
      </c>
      <c r="E760" s="210" t="s">
        <v>20</v>
      </c>
      <c r="F760" s="211" t="s">
        <v>442</v>
      </c>
      <c r="G760" s="209"/>
      <c r="H760" s="212">
        <v>1.577</v>
      </c>
      <c r="I760" s="213"/>
      <c r="J760" s="209"/>
      <c r="K760" s="209"/>
      <c r="L760" s="214"/>
      <c r="M760" s="215"/>
      <c r="N760" s="216"/>
      <c r="O760" s="216"/>
      <c r="P760" s="216"/>
      <c r="Q760" s="216"/>
      <c r="R760" s="216"/>
      <c r="S760" s="216"/>
      <c r="T760" s="217"/>
      <c r="AT760" s="218" t="s">
        <v>169</v>
      </c>
      <c r="AU760" s="218" t="s">
        <v>81</v>
      </c>
      <c r="AV760" s="12" t="s">
        <v>81</v>
      </c>
      <c r="AW760" s="12" t="s">
        <v>37</v>
      </c>
      <c r="AX760" s="12" t="s">
        <v>73</v>
      </c>
      <c r="AY760" s="218" t="s">
        <v>162</v>
      </c>
    </row>
    <row r="761" spans="2:51" s="12" customFormat="1" ht="13.5">
      <c r="B761" s="208"/>
      <c r="C761" s="209"/>
      <c r="D761" s="198" t="s">
        <v>169</v>
      </c>
      <c r="E761" s="210" t="s">
        <v>20</v>
      </c>
      <c r="F761" s="211" t="s">
        <v>767</v>
      </c>
      <c r="G761" s="209"/>
      <c r="H761" s="212">
        <v>24.455</v>
      </c>
      <c r="I761" s="213"/>
      <c r="J761" s="209"/>
      <c r="K761" s="209"/>
      <c r="L761" s="214"/>
      <c r="M761" s="215"/>
      <c r="N761" s="216"/>
      <c r="O761" s="216"/>
      <c r="P761" s="216"/>
      <c r="Q761" s="216"/>
      <c r="R761" s="216"/>
      <c r="S761" s="216"/>
      <c r="T761" s="217"/>
      <c r="AT761" s="218" t="s">
        <v>169</v>
      </c>
      <c r="AU761" s="218" t="s">
        <v>81</v>
      </c>
      <c r="AV761" s="12" t="s">
        <v>81</v>
      </c>
      <c r="AW761" s="12" t="s">
        <v>37</v>
      </c>
      <c r="AX761" s="12" t="s">
        <v>73</v>
      </c>
      <c r="AY761" s="218" t="s">
        <v>162</v>
      </c>
    </row>
    <row r="762" spans="2:51" s="12" customFormat="1" ht="13.5">
      <c r="B762" s="208"/>
      <c r="C762" s="209"/>
      <c r="D762" s="198" t="s">
        <v>169</v>
      </c>
      <c r="E762" s="210" t="s">
        <v>20</v>
      </c>
      <c r="F762" s="211" t="s">
        <v>768</v>
      </c>
      <c r="G762" s="209"/>
      <c r="H762" s="212">
        <v>87.657</v>
      </c>
      <c r="I762" s="213"/>
      <c r="J762" s="209"/>
      <c r="K762" s="209"/>
      <c r="L762" s="214"/>
      <c r="M762" s="215"/>
      <c r="N762" s="216"/>
      <c r="O762" s="216"/>
      <c r="P762" s="216"/>
      <c r="Q762" s="216"/>
      <c r="R762" s="216"/>
      <c r="S762" s="216"/>
      <c r="T762" s="217"/>
      <c r="AT762" s="218" t="s">
        <v>169</v>
      </c>
      <c r="AU762" s="218" t="s">
        <v>81</v>
      </c>
      <c r="AV762" s="12" t="s">
        <v>81</v>
      </c>
      <c r="AW762" s="12" t="s">
        <v>37</v>
      </c>
      <c r="AX762" s="12" t="s">
        <v>73</v>
      </c>
      <c r="AY762" s="218" t="s">
        <v>162</v>
      </c>
    </row>
    <row r="763" spans="2:51" s="12" customFormat="1" ht="13.5">
      <c r="B763" s="208"/>
      <c r="C763" s="209"/>
      <c r="D763" s="198" t="s">
        <v>169</v>
      </c>
      <c r="E763" s="210" t="s">
        <v>20</v>
      </c>
      <c r="F763" s="211" t="s">
        <v>769</v>
      </c>
      <c r="G763" s="209"/>
      <c r="H763" s="212">
        <v>-10.867</v>
      </c>
      <c r="I763" s="213"/>
      <c r="J763" s="209"/>
      <c r="K763" s="209"/>
      <c r="L763" s="214"/>
      <c r="M763" s="215"/>
      <c r="N763" s="216"/>
      <c r="O763" s="216"/>
      <c r="P763" s="216"/>
      <c r="Q763" s="216"/>
      <c r="R763" s="216"/>
      <c r="S763" s="216"/>
      <c r="T763" s="217"/>
      <c r="AT763" s="218" t="s">
        <v>169</v>
      </c>
      <c r="AU763" s="218" t="s">
        <v>81</v>
      </c>
      <c r="AV763" s="12" t="s">
        <v>81</v>
      </c>
      <c r="AW763" s="12" t="s">
        <v>37</v>
      </c>
      <c r="AX763" s="12" t="s">
        <v>73</v>
      </c>
      <c r="AY763" s="218" t="s">
        <v>162</v>
      </c>
    </row>
    <row r="764" spans="2:51" s="11" customFormat="1" ht="13.5">
      <c r="B764" s="196"/>
      <c r="C764" s="197"/>
      <c r="D764" s="198" t="s">
        <v>169</v>
      </c>
      <c r="E764" s="199" t="s">
        <v>20</v>
      </c>
      <c r="F764" s="200" t="s">
        <v>342</v>
      </c>
      <c r="G764" s="197"/>
      <c r="H764" s="201" t="s">
        <v>20</v>
      </c>
      <c r="I764" s="202"/>
      <c r="J764" s="197"/>
      <c r="K764" s="197"/>
      <c r="L764" s="203"/>
      <c r="M764" s="204"/>
      <c r="N764" s="205"/>
      <c r="O764" s="205"/>
      <c r="P764" s="205"/>
      <c r="Q764" s="205"/>
      <c r="R764" s="205"/>
      <c r="S764" s="205"/>
      <c r="T764" s="206"/>
      <c r="AT764" s="207" t="s">
        <v>169</v>
      </c>
      <c r="AU764" s="207" t="s">
        <v>81</v>
      </c>
      <c r="AV764" s="11" t="s">
        <v>22</v>
      </c>
      <c r="AW764" s="11" t="s">
        <v>37</v>
      </c>
      <c r="AX764" s="11" t="s">
        <v>73</v>
      </c>
      <c r="AY764" s="207" t="s">
        <v>162</v>
      </c>
    </row>
    <row r="765" spans="2:51" s="12" customFormat="1" ht="13.5">
      <c r="B765" s="208"/>
      <c r="C765" s="209"/>
      <c r="D765" s="198" t="s">
        <v>169</v>
      </c>
      <c r="E765" s="210" t="s">
        <v>20</v>
      </c>
      <c r="F765" s="211" t="s">
        <v>770</v>
      </c>
      <c r="G765" s="209"/>
      <c r="H765" s="212">
        <v>13.788</v>
      </c>
      <c r="I765" s="213"/>
      <c r="J765" s="209"/>
      <c r="K765" s="209"/>
      <c r="L765" s="214"/>
      <c r="M765" s="215"/>
      <c r="N765" s="216"/>
      <c r="O765" s="216"/>
      <c r="P765" s="216"/>
      <c r="Q765" s="216"/>
      <c r="R765" s="216"/>
      <c r="S765" s="216"/>
      <c r="T765" s="217"/>
      <c r="AT765" s="218" t="s">
        <v>169</v>
      </c>
      <c r="AU765" s="218" t="s">
        <v>81</v>
      </c>
      <c r="AV765" s="12" t="s">
        <v>81</v>
      </c>
      <c r="AW765" s="12" t="s">
        <v>37</v>
      </c>
      <c r="AX765" s="12" t="s">
        <v>73</v>
      </c>
      <c r="AY765" s="218" t="s">
        <v>162</v>
      </c>
    </row>
    <row r="766" spans="2:51" s="12" customFormat="1" ht="13.5">
      <c r="B766" s="208"/>
      <c r="C766" s="209"/>
      <c r="D766" s="198" t="s">
        <v>169</v>
      </c>
      <c r="E766" s="210" t="s">
        <v>20</v>
      </c>
      <c r="F766" s="211" t="s">
        <v>771</v>
      </c>
      <c r="G766" s="209"/>
      <c r="H766" s="212">
        <v>34.828</v>
      </c>
      <c r="I766" s="213"/>
      <c r="J766" s="209"/>
      <c r="K766" s="209"/>
      <c r="L766" s="214"/>
      <c r="M766" s="215"/>
      <c r="N766" s="216"/>
      <c r="O766" s="216"/>
      <c r="P766" s="216"/>
      <c r="Q766" s="216"/>
      <c r="R766" s="216"/>
      <c r="S766" s="216"/>
      <c r="T766" s="217"/>
      <c r="AT766" s="218" t="s">
        <v>169</v>
      </c>
      <c r="AU766" s="218" t="s">
        <v>81</v>
      </c>
      <c r="AV766" s="12" t="s">
        <v>81</v>
      </c>
      <c r="AW766" s="12" t="s">
        <v>37</v>
      </c>
      <c r="AX766" s="12" t="s">
        <v>73</v>
      </c>
      <c r="AY766" s="218" t="s">
        <v>162</v>
      </c>
    </row>
    <row r="767" spans="2:51" s="12" customFormat="1" ht="13.5">
      <c r="B767" s="208"/>
      <c r="C767" s="209"/>
      <c r="D767" s="198" t="s">
        <v>169</v>
      </c>
      <c r="E767" s="210" t="s">
        <v>20</v>
      </c>
      <c r="F767" s="211" t="s">
        <v>772</v>
      </c>
      <c r="G767" s="209"/>
      <c r="H767" s="212">
        <v>7.868</v>
      </c>
      <c r="I767" s="213"/>
      <c r="J767" s="209"/>
      <c r="K767" s="209"/>
      <c r="L767" s="214"/>
      <c r="M767" s="215"/>
      <c r="N767" s="216"/>
      <c r="O767" s="216"/>
      <c r="P767" s="216"/>
      <c r="Q767" s="216"/>
      <c r="R767" s="216"/>
      <c r="S767" s="216"/>
      <c r="T767" s="217"/>
      <c r="AT767" s="218" t="s">
        <v>169</v>
      </c>
      <c r="AU767" s="218" t="s">
        <v>81</v>
      </c>
      <c r="AV767" s="12" t="s">
        <v>81</v>
      </c>
      <c r="AW767" s="12" t="s">
        <v>37</v>
      </c>
      <c r="AX767" s="12" t="s">
        <v>73</v>
      </c>
      <c r="AY767" s="218" t="s">
        <v>162</v>
      </c>
    </row>
    <row r="768" spans="2:51" s="12" customFormat="1" ht="13.5">
      <c r="B768" s="208"/>
      <c r="C768" s="209"/>
      <c r="D768" s="198" t="s">
        <v>169</v>
      </c>
      <c r="E768" s="210" t="s">
        <v>20</v>
      </c>
      <c r="F768" s="211" t="s">
        <v>773</v>
      </c>
      <c r="G768" s="209"/>
      <c r="H768" s="212">
        <v>103.44</v>
      </c>
      <c r="I768" s="213"/>
      <c r="J768" s="209"/>
      <c r="K768" s="209"/>
      <c r="L768" s="214"/>
      <c r="M768" s="215"/>
      <c r="N768" s="216"/>
      <c r="O768" s="216"/>
      <c r="P768" s="216"/>
      <c r="Q768" s="216"/>
      <c r="R768" s="216"/>
      <c r="S768" s="216"/>
      <c r="T768" s="217"/>
      <c r="AT768" s="218" t="s">
        <v>169</v>
      </c>
      <c r="AU768" s="218" t="s">
        <v>81</v>
      </c>
      <c r="AV768" s="12" t="s">
        <v>81</v>
      </c>
      <c r="AW768" s="12" t="s">
        <v>37</v>
      </c>
      <c r="AX768" s="12" t="s">
        <v>73</v>
      </c>
      <c r="AY768" s="218" t="s">
        <v>162</v>
      </c>
    </row>
    <row r="769" spans="2:51" s="12" customFormat="1" ht="13.5">
      <c r="B769" s="208"/>
      <c r="C769" s="209"/>
      <c r="D769" s="198" t="s">
        <v>169</v>
      </c>
      <c r="E769" s="210" t="s">
        <v>20</v>
      </c>
      <c r="F769" s="211" t="s">
        <v>774</v>
      </c>
      <c r="G769" s="209"/>
      <c r="H769" s="212">
        <v>-2.64</v>
      </c>
      <c r="I769" s="213"/>
      <c r="J769" s="209"/>
      <c r="K769" s="209"/>
      <c r="L769" s="214"/>
      <c r="M769" s="215"/>
      <c r="N769" s="216"/>
      <c r="O769" s="216"/>
      <c r="P769" s="216"/>
      <c r="Q769" s="216"/>
      <c r="R769" s="216"/>
      <c r="S769" s="216"/>
      <c r="T769" s="217"/>
      <c r="AT769" s="218" t="s">
        <v>169</v>
      </c>
      <c r="AU769" s="218" t="s">
        <v>81</v>
      </c>
      <c r="AV769" s="12" t="s">
        <v>81</v>
      </c>
      <c r="AW769" s="12" t="s">
        <v>37</v>
      </c>
      <c r="AX769" s="12" t="s">
        <v>73</v>
      </c>
      <c r="AY769" s="218" t="s">
        <v>162</v>
      </c>
    </row>
    <row r="770" spans="2:51" s="12" customFormat="1" ht="13.5">
      <c r="B770" s="208"/>
      <c r="C770" s="209"/>
      <c r="D770" s="198" t="s">
        <v>169</v>
      </c>
      <c r="E770" s="210" t="s">
        <v>20</v>
      </c>
      <c r="F770" s="211" t="s">
        <v>775</v>
      </c>
      <c r="G770" s="209"/>
      <c r="H770" s="212">
        <v>6.544</v>
      </c>
      <c r="I770" s="213"/>
      <c r="J770" s="209"/>
      <c r="K770" s="209"/>
      <c r="L770" s="214"/>
      <c r="M770" s="215"/>
      <c r="N770" s="216"/>
      <c r="O770" s="216"/>
      <c r="P770" s="216"/>
      <c r="Q770" s="216"/>
      <c r="R770" s="216"/>
      <c r="S770" s="216"/>
      <c r="T770" s="217"/>
      <c r="AT770" s="218" t="s">
        <v>169</v>
      </c>
      <c r="AU770" s="218" t="s">
        <v>81</v>
      </c>
      <c r="AV770" s="12" t="s">
        <v>81</v>
      </c>
      <c r="AW770" s="12" t="s">
        <v>37</v>
      </c>
      <c r="AX770" s="12" t="s">
        <v>73</v>
      </c>
      <c r="AY770" s="218" t="s">
        <v>162</v>
      </c>
    </row>
    <row r="771" spans="2:51" s="12" customFormat="1" ht="13.5">
      <c r="B771" s="208"/>
      <c r="C771" s="209"/>
      <c r="D771" s="198" t="s">
        <v>169</v>
      </c>
      <c r="E771" s="210" t="s">
        <v>20</v>
      </c>
      <c r="F771" s="211" t="s">
        <v>776</v>
      </c>
      <c r="G771" s="209"/>
      <c r="H771" s="212">
        <v>9.306</v>
      </c>
      <c r="I771" s="213"/>
      <c r="J771" s="209"/>
      <c r="K771" s="209"/>
      <c r="L771" s="214"/>
      <c r="M771" s="215"/>
      <c r="N771" s="216"/>
      <c r="O771" s="216"/>
      <c r="P771" s="216"/>
      <c r="Q771" s="216"/>
      <c r="R771" s="216"/>
      <c r="S771" s="216"/>
      <c r="T771" s="217"/>
      <c r="AT771" s="218" t="s">
        <v>169</v>
      </c>
      <c r="AU771" s="218" t="s">
        <v>81</v>
      </c>
      <c r="AV771" s="12" t="s">
        <v>81</v>
      </c>
      <c r="AW771" s="12" t="s">
        <v>37</v>
      </c>
      <c r="AX771" s="12" t="s">
        <v>73</v>
      </c>
      <c r="AY771" s="218" t="s">
        <v>162</v>
      </c>
    </row>
    <row r="772" spans="2:51" s="14" customFormat="1" ht="13.5">
      <c r="B772" s="244"/>
      <c r="C772" s="245"/>
      <c r="D772" s="198" t="s">
        <v>169</v>
      </c>
      <c r="E772" s="246" t="s">
        <v>20</v>
      </c>
      <c r="F772" s="247" t="s">
        <v>483</v>
      </c>
      <c r="G772" s="245"/>
      <c r="H772" s="248">
        <v>468.635</v>
      </c>
      <c r="I772" s="249"/>
      <c r="J772" s="245"/>
      <c r="K772" s="245"/>
      <c r="L772" s="250"/>
      <c r="M772" s="251"/>
      <c r="N772" s="252"/>
      <c r="O772" s="252"/>
      <c r="P772" s="252"/>
      <c r="Q772" s="252"/>
      <c r="R772" s="252"/>
      <c r="S772" s="252"/>
      <c r="T772" s="253"/>
      <c r="AT772" s="254" t="s">
        <v>169</v>
      </c>
      <c r="AU772" s="254" t="s">
        <v>81</v>
      </c>
      <c r="AV772" s="14" t="s">
        <v>180</v>
      </c>
      <c r="AW772" s="14" t="s">
        <v>37</v>
      </c>
      <c r="AX772" s="14" t="s">
        <v>73</v>
      </c>
      <c r="AY772" s="254" t="s">
        <v>162</v>
      </c>
    </row>
    <row r="773" spans="2:51" s="11" customFormat="1" ht="13.5">
      <c r="B773" s="196"/>
      <c r="C773" s="197"/>
      <c r="D773" s="198" t="s">
        <v>169</v>
      </c>
      <c r="E773" s="199" t="s">
        <v>20</v>
      </c>
      <c r="F773" s="200" t="s">
        <v>777</v>
      </c>
      <c r="G773" s="197"/>
      <c r="H773" s="201" t="s">
        <v>20</v>
      </c>
      <c r="I773" s="202"/>
      <c r="J773" s="197"/>
      <c r="K773" s="197"/>
      <c r="L773" s="203"/>
      <c r="M773" s="204"/>
      <c r="N773" s="205"/>
      <c r="O773" s="205"/>
      <c r="P773" s="205"/>
      <c r="Q773" s="205"/>
      <c r="R773" s="205"/>
      <c r="S773" s="205"/>
      <c r="T773" s="206"/>
      <c r="AT773" s="207" t="s">
        <v>169</v>
      </c>
      <c r="AU773" s="207" t="s">
        <v>81</v>
      </c>
      <c r="AV773" s="11" t="s">
        <v>22</v>
      </c>
      <c r="AW773" s="11" t="s">
        <v>37</v>
      </c>
      <c r="AX773" s="11" t="s">
        <v>73</v>
      </c>
      <c r="AY773" s="207" t="s">
        <v>162</v>
      </c>
    </row>
    <row r="774" spans="2:51" s="12" customFormat="1" ht="13.5">
      <c r="B774" s="208"/>
      <c r="C774" s="209"/>
      <c r="D774" s="198" t="s">
        <v>169</v>
      </c>
      <c r="E774" s="210" t="s">
        <v>20</v>
      </c>
      <c r="F774" s="211" t="s">
        <v>778</v>
      </c>
      <c r="G774" s="209"/>
      <c r="H774" s="212">
        <v>96.42</v>
      </c>
      <c r="I774" s="213"/>
      <c r="J774" s="209"/>
      <c r="K774" s="209"/>
      <c r="L774" s="214"/>
      <c r="M774" s="215"/>
      <c r="N774" s="216"/>
      <c r="O774" s="216"/>
      <c r="P774" s="216"/>
      <c r="Q774" s="216"/>
      <c r="R774" s="216"/>
      <c r="S774" s="216"/>
      <c r="T774" s="217"/>
      <c r="AT774" s="218" t="s">
        <v>169</v>
      </c>
      <c r="AU774" s="218" t="s">
        <v>81</v>
      </c>
      <c r="AV774" s="12" t="s">
        <v>81</v>
      </c>
      <c r="AW774" s="12" t="s">
        <v>37</v>
      </c>
      <c r="AX774" s="12" t="s">
        <v>73</v>
      </c>
      <c r="AY774" s="218" t="s">
        <v>162</v>
      </c>
    </row>
    <row r="775" spans="2:51" s="14" customFormat="1" ht="13.5">
      <c r="B775" s="244"/>
      <c r="C775" s="245"/>
      <c r="D775" s="198" t="s">
        <v>169</v>
      </c>
      <c r="E775" s="246" t="s">
        <v>20</v>
      </c>
      <c r="F775" s="247" t="s">
        <v>483</v>
      </c>
      <c r="G775" s="245"/>
      <c r="H775" s="248">
        <v>96.42</v>
      </c>
      <c r="I775" s="249"/>
      <c r="J775" s="245"/>
      <c r="K775" s="245"/>
      <c r="L775" s="250"/>
      <c r="M775" s="251"/>
      <c r="N775" s="252"/>
      <c r="O775" s="252"/>
      <c r="P775" s="252"/>
      <c r="Q775" s="252"/>
      <c r="R775" s="252"/>
      <c r="S775" s="252"/>
      <c r="T775" s="253"/>
      <c r="AT775" s="254" t="s">
        <v>169</v>
      </c>
      <c r="AU775" s="254" t="s">
        <v>81</v>
      </c>
      <c r="AV775" s="14" t="s">
        <v>180</v>
      </c>
      <c r="AW775" s="14" t="s">
        <v>37</v>
      </c>
      <c r="AX775" s="14" t="s">
        <v>73</v>
      </c>
      <c r="AY775" s="254" t="s">
        <v>162</v>
      </c>
    </row>
    <row r="776" spans="2:51" s="11" customFormat="1" ht="13.5">
      <c r="B776" s="196"/>
      <c r="C776" s="197"/>
      <c r="D776" s="198" t="s">
        <v>169</v>
      </c>
      <c r="E776" s="199" t="s">
        <v>20</v>
      </c>
      <c r="F776" s="200" t="s">
        <v>779</v>
      </c>
      <c r="G776" s="197"/>
      <c r="H776" s="201" t="s">
        <v>20</v>
      </c>
      <c r="I776" s="202"/>
      <c r="J776" s="197"/>
      <c r="K776" s="197"/>
      <c r="L776" s="203"/>
      <c r="M776" s="204"/>
      <c r="N776" s="205"/>
      <c r="O776" s="205"/>
      <c r="P776" s="205"/>
      <c r="Q776" s="205"/>
      <c r="R776" s="205"/>
      <c r="S776" s="205"/>
      <c r="T776" s="206"/>
      <c r="AT776" s="207" t="s">
        <v>169</v>
      </c>
      <c r="AU776" s="207" t="s">
        <v>81</v>
      </c>
      <c r="AV776" s="11" t="s">
        <v>22</v>
      </c>
      <c r="AW776" s="11" t="s">
        <v>37</v>
      </c>
      <c r="AX776" s="11" t="s">
        <v>73</v>
      </c>
      <c r="AY776" s="207" t="s">
        <v>162</v>
      </c>
    </row>
    <row r="777" spans="2:51" s="12" customFormat="1" ht="13.5">
      <c r="B777" s="208"/>
      <c r="C777" s="209"/>
      <c r="D777" s="198" t="s">
        <v>169</v>
      </c>
      <c r="E777" s="210" t="s">
        <v>20</v>
      </c>
      <c r="F777" s="211" t="s">
        <v>780</v>
      </c>
      <c r="G777" s="209"/>
      <c r="H777" s="212">
        <v>-166.62</v>
      </c>
      <c r="I777" s="213"/>
      <c r="J777" s="209"/>
      <c r="K777" s="209"/>
      <c r="L777" s="214"/>
      <c r="M777" s="215"/>
      <c r="N777" s="216"/>
      <c r="O777" s="216"/>
      <c r="P777" s="216"/>
      <c r="Q777" s="216"/>
      <c r="R777" s="216"/>
      <c r="S777" s="216"/>
      <c r="T777" s="217"/>
      <c r="AT777" s="218" t="s">
        <v>169</v>
      </c>
      <c r="AU777" s="218" t="s">
        <v>81</v>
      </c>
      <c r="AV777" s="12" t="s">
        <v>81</v>
      </c>
      <c r="AW777" s="12" t="s">
        <v>37</v>
      </c>
      <c r="AX777" s="12" t="s">
        <v>73</v>
      </c>
      <c r="AY777" s="218" t="s">
        <v>162</v>
      </c>
    </row>
    <row r="778" spans="2:51" s="14" customFormat="1" ht="13.5">
      <c r="B778" s="244"/>
      <c r="C778" s="245"/>
      <c r="D778" s="198" t="s">
        <v>169</v>
      </c>
      <c r="E778" s="246" t="s">
        <v>20</v>
      </c>
      <c r="F778" s="247" t="s">
        <v>483</v>
      </c>
      <c r="G778" s="245"/>
      <c r="H778" s="248">
        <v>-166.62</v>
      </c>
      <c r="I778" s="249"/>
      <c r="J778" s="245"/>
      <c r="K778" s="245"/>
      <c r="L778" s="250"/>
      <c r="M778" s="251"/>
      <c r="N778" s="252"/>
      <c r="O778" s="252"/>
      <c r="P778" s="252"/>
      <c r="Q778" s="252"/>
      <c r="R778" s="252"/>
      <c r="S778" s="252"/>
      <c r="T778" s="253"/>
      <c r="AT778" s="254" t="s">
        <v>169</v>
      </c>
      <c r="AU778" s="254" t="s">
        <v>81</v>
      </c>
      <c r="AV778" s="14" t="s">
        <v>180</v>
      </c>
      <c r="AW778" s="14" t="s">
        <v>37</v>
      </c>
      <c r="AX778" s="14" t="s">
        <v>73</v>
      </c>
      <c r="AY778" s="254" t="s">
        <v>162</v>
      </c>
    </row>
    <row r="779" spans="2:51" s="13" customFormat="1" ht="13.5">
      <c r="B779" s="219"/>
      <c r="C779" s="220"/>
      <c r="D779" s="221" t="s">
        <v>169</v>
      </c>
      <c r="E779" s="222" t="s">
        <v>20</v>
      </c>
      <c r="F779" s="223" t="s">
        <v>174</v>
      </c>
      <c r="G779" s="220"/>
      <c r="H779" s="224">
        <v>557.093</v>
      </c>
      <c r="I779" s="225"/>
      <c r="J779" s="220"/>
      <c r="K779" s="220"/>
      <c r="L779" s="226"/>
      <c r="M779" s="227"/>
      <c r="N779" s="228"/>
      <c r="O779" s="228"/>
      <c r="P779" s="228"/>
      <c r="Q779" s="228"/>
      <c r="R779" s="228"/>
      <c r="S779" s="228"/>
      <c r="T779" s="229"/>
      <c r="AT779" s="230" t="s">
        <v>169</v>
      </c>
      <c r="AU779" s="230" t="s">
        <v>81</v>
      </c>
      <c r="AV779" s="13" t="s">
        <v>168</v>
      </c>
      <c r="AW779" s="13" t="s">
        <v>37</v>
      </c>
      <c r="AX779" s="13" t="s">
        <v>22</v>
      </c>
      <c r="AY779" s="230" t="s">
        <v>162</v>
      </c>
    </row>
    <row r="780" spans="2:65" s="1" customFormat="1" ht="22.5" customHeight="1">
      <c r="B780" s="36"/>
      <c r="C780" s="184" t="s">
        <v>781</v>
      </c>
      <c r="D780" s="184" t="s">
        <v>164</v>
      </c>
      <c r="E780" s="185" t="s">
        <v>782</v>
      </c>
      <c r="F780" s="186" t="s">
        <v>783</v>
      </c>
      <c r="G780" s="187" t="s">
        <v>218</v>
      </c>
      <c r="H780" s="188">
        <v>599.309</v>
      </c>
      <c r="I780" s="189"/>
      <c r="J780" s="190">
        <f>ROUND(I780*H780,2)</f>
        <v>0</v>
      </c>
      <c r="K780" s="186" t="s">
        <v>20</v>
      </c>
      <c r="L780" s="56"/>
      <c r="M780" s="191" t="s">
        <v>20</v>
      </c>
      <c r="N780" s="192" t="s">
        <v>44</v>
      </c>
      <c r="O780" s="37"/>
      <c r="P780" s="193">
        <f>O780*H780</f>
        <v>0</v>
      </c>
      <c r="Q780" s="193">
        <v>0</v>
      </c>
      <c r="R780" s="193">
        <f>Q780*H780</f>
        <v>0</v>
      </c>
      <c r="S780" s="193">
        <v>0</v>
      </c>
      <c r="T780" s="194">
        <f>S780*H780</f>
        <v>0</v>
      </c>
      <c r="AR780" s="19" t="s">
        <v>168</v>
      </c>
      <c r="AT780" s="19" t="s">
        <v>164</v>
      </c>
      <c r="AU780" s="19" t="s">
        <v>81</v>
      </c>
      <c r="AY780" s="19" t="s">
        <v>162</v>
      </c>
      <c r="BE780" s="195">
        <f>IF(N780="základní",J780,0)</f>
        <v>0</v>
      </c>
      <c r="BF780" s="195">
        <f>IF(N780="snížená",J780,0)</f>
        <v>0</v>
      </c>
      <c r="BG780" s="195">
        <f>IF(N780="zákl. přenesená",J780,0)</f>
        <v>0</v>
      </c>
      <c r="BH780" s="195">
        <f>IF(N780="sníž. přenesená",J780,0)</f>
        <v>0</v>
      </c>
      <c r="BI780" s="195">
        <f>IF(N780="nulová",J780,0)</f>
        <v>0</v>
      </c>
      <c r="BJ780" s="19" t="s">
        <v>22</v>
      </c>
      <c r="BK780" s="195">
        <f>ROUND(I780*H780,2)</f>
        <v>0</v>
      </c>
      <c r="BL780" s="19" t="s">
        <v>168</v>
      </c>
      <c r="BM780" s="19" t="s">
        <v>781</v>
      </c>
    </row>
    <row r="781" spans="2:51" s="11" customFormat="1" ht="13.5">
      <c r="B781" s="196"/>
      <c r="C781" s="197"/>
      <c r="D781" s="198" t="s">
        <v>169</v>
      </c>
      <c r="E781" s="199" t="s">
        <v>20</v>
      </c>
      <c r="F781" s="200" t="s">
        <v>784</v>
      </c>
      <c r="G781" s="197"/>
      <c r="H781" s="201" t="s">
        <v>20</v>
      </c>
      <c r="I781" s="202"/>
      <c r="J781" s="197"/>
      <c r="K781" s="197"/>
      <c r="L781" s="203"/>
      <c r="M781" s="204"/>
      <c r="N781" s="205"/>
      <c r="O781" s="205"/>
      <c r="P781" s="205"/>
      <c r="Q781" s="205"/>
      <c r="R781" s="205"/>
      <c r="S781" s="205"/>
      <c r="T781" s="206"/>
      <c r="AT781" s="207" t="s">
        <v>169</v>
      </c>
      <c r="AU781" s="207" t="s">
        <v>81</v>
      </c>
      <c r="AV781" s="11" t="s">
        <v>22</v>
      </c>
      <c r="AW781" s="11" t="s">
        <v>37</v>
      </c>
      <c r="AX781" s="11" t="s">
        <v>73</v>
      </c>
      <c r="AY781" s="207" t="s">
        <v>162</v>
      </c>
    </row>
    <row r="782" spans="2:51" s="11" customFormat="1" ht="13.5">
      <c r="B782" s="196"/>
      <c r="C782" s="197"/>
      <c r="D782" s="198" t="s">
        <v>169</v>
      </c>
      <c r="E782" s="199" t="s">
        <v>20</v>
      </c>
      <c r="F782" s="200" t="s">
        <v>485</v>
      </c>
      <c r="G782" s="197"/>
      <c r="H782" s="201" t="s">
        <v>20</v>
      </c>
      <c r="I782" s="202"/>
      <c r="J782" s="197"/>
      <c r="K782" s="197"/>
      <c r="L782" s="203"/>
      <c r="M782" s="204"/>
      <c r="N782" s="205"/>
      <c r="O782" s="205"/>
      <c r="P782" s="205"/>
      <c r="Q782" s="205"/>
      <c r="R782" s="205"/>
      <c r="S782" s="205"/>
      <c r="T782" s="206"/>
      <c r="AT782" s="207" t="s">
        <v>169</v>
      </c>
      <c r="AU782" s="207" t="s">
        <v>81</v>
      </c>
      <c r="AV782" s="11" t="s">
        <v>22</v>
      </c>
      <c r="AW782" s="11" t="s">
        <v>37</v>
      </c>
      <c r="AX782" s="11" t="s">
        <v>73</v>
      </c>
      <c r="AY782" s="207" t="s">
        <v>162</v>
      </c>
    </row>
    <row r="783" spans="2:51" s="12" customFormat="1" ht="13.5">
      <c r="B783" s="208"/>
      <c r="C783" s="209"/>
      <c r="D783" s="198" t="s">
        <v>169</v>
      </c>
      <c r="E783" s="210" t="s">
        <v>20</v>
      </c>
      <c r="F783" s="211" t="s">
        <v>785</v>
      </c>
      <c r="G783" s="209"/>
      <c r="H783" s="212">
        <v>62.974</v>
      </c>
      <c r="I783" s="213"/>
      <c r="J783" s="209"/>
      <c r="K783" s="209"/>
      <c r="L783" s="214"/>
      <c r="M783" s="215"/>
      <c r="N783" s="216"/>
      <c r="O783" s="216"/>
      <c r="P783" s="216"/>
      <c r="Q783" s="216"/>
      <c r="R783" s="216"/>
      <c r="S783" s="216"/>
      <c r="T783" s="217"/>
      <c r="AT783" s="218" t="s">
        <v>169</v>
      </c>
      <c r="AU783" s="218" t="s">
        <v>81</v>
      </c>
      <c r="AV783" s="12" t="s">
        <v>81</v>
      </c>
      <c r="AW783" s="12" t="s">
        <v>37</v>
      </c>
      <c r="AX783" s="12" t="s">
        <v>73</v>
      </c>
      <c r="AY783" s="218" t="s">
        <v>162</v>
      </c>
    </row>
    <row r="784" spans="2:51" s="12" customFormat="1" ht="13.5">
      <c r="B784" s="208"/>
      <c r="C784" s="209"/>
      <c r="D784" s="198" t="s">
        <v>169</v>
      </c>
      <c r="E784" s="210" t="s">
        <v>20</v>
      </c>
      <c r="F784" s="211" t="s">
        <v>786</v>
      </c>
      <c r="G784" s="209"/>
      <c r="H784" s="212">
        <v>-6.494</v>
      </c>
      <c r="I784" s="213"/>
      <c r="J784" s="209"/>
      <c r="K784" s="209"/>
      <c r="L784" s="214"/>
      <c r="M784" s="215"/>
      <c r="N784" s="216"/>
      <c r="O784" s="216"/>
      <c r="P784" s="216"/>
      <c r="Q784" s="216"/>
      <c r="R784" s="216"/>
      <c r="S784" s="216"/>
      <c r="T784" s="217"/>
      <c r="AT784" s="218" t="s">
        <v>169</v>
      </c>
      <c r="AU784" s="218" t="s">
        <v>81</v>
      </c>
      <c r="AV784" s="12" t="s">
        <v>81</v>
      </c>
      <c r="AW784" s="12" t="s">
        <v>37</v>
      </c>
      <c r="AX784" s="12" t="s">
        <v>73</v>
      </c>
      <c r="AY784" s="218" t="s">
        <v>162</v>
      </c>
    </row>
    <row r="785" spans="2:51" s="12" customFormat="1" ht="13.5">
      <c r="B785" s="208"/>
      <c r="C785" s="209"/>
      <c r="D785" s="198" t="s">
        <v>169</v>
      </c>
      <c r="E785" s="210" t="s">
        <v>20</v>
      </c>
      <c r="F785" s="211" t="s">
        <v>787</v>
      </c>
      <c r="G785" s="209"/>
      <c r="H785" s="212">
        <v>2.548</v>
      </c>
      <c r="I785" s="213"/>
      <c r="J785" s="209"/>
      <c r="K785" s="209"/>
      <c r="L785" s="214"/>
      <c r="M785" s="215"/>
      <c r="N785" s="216"/>
      <c r="O785" s="216"/>
      <c r="P785" s="216"/>
      <c r="Q785" s="216"/>
      <c r="R785" s="216"/>
      <c r="S785" s="216"/>
      <c r="T785" s="217"/>
      <c r="AT785" s="218" t="s">
        <v>169</v>
      </c>
      <c r="AU785" s="218" t="s">
        <v>81</v>
      </c>
      <c r="AV785" s="12" t="s">
        <v>81</v>
      </c>
      <c r="AW785" s="12" t="s">
        <v>37</v>
      </c>
      <c r="AX785" s="12" t="s">
        <v>73</v>
      </c>
      <c r="AY785" s="218" t="s">
        <v>162</v>
      </c>
    </row>
    <row r="786" spans="2:51" s="11" customFormat="1" ht="13.5">
      <c r="B786" s="196"/>
      <c r="C786" s="197"/>
      <c r="D786" s="198" t="s">
        <v>169</v>
      </c>
      <c r="E786" s="199" t="s">
        <v>20</v>
      </c>
      <c r="F786" s="200" t="s">
        <v>675</v>
      </c>
      <c r="G786" s="197"/>
      <c r="H786" s="201" t="s">
        <v>20</v>
      </c>
      <c r="I786" s="202"/>
      <c r="J786" s="197"/>
      <c r="K786" s="197"/>
      <c r="L786" s="203"/>
      <c r="M786" s="204"/>
      <c r="N786" s="205"/>
      <c r="O786" s="205"/>
      <c r="P786" s="205"/>
      <c r="Q786" s="205"/>
      <c r="R786" s="205"/>
      <c r="S786" s="205"/>
      <c r="T786" s="206"/>
      <c r="AT786" s="207" t="s">
        <v>169</v>
      </c>
      <c r="AU786" s="207" t="s">
        <v>81</v>
      </c>
      <c r="AV786" s="11" t="s">
        <v>22</v>
      </c>
      <c r="AW786" s="11" t="s">
        <v>37</v>
      </c>
      <c r="AX786" s="11" t="s">
        <v>73</v>
      </c>
      <c r="AY786" s="207" t="s">
        <v>162</v>
      </c>
    </row>
    <row r="787" spans="2:51" s="12" customFormat="1" ht="13.5">
      <c r="B787" s="208"/>
      <c r="C787" s="209"/>
      <c r="D787" s="198" t="s">
        <v>169</v>
      </c>
      <c r="E787" s="210" t="s">
        <v>20</v>
      </c>
      <c r="F787" s="211" t="s">
        <v>788</v>
      </c>
      <c r="G787" s="209"/>
      <c r="H787" s="212">
        <v>62.558</v>
      </c>
      <c r="I787" s="213"/>
      <c r="J787" s="209"/>
      <c r="K787" s="209"/>
      <c r="L787" s="214"/>
      <c r="M787" s="215"/>
      <c r="N787" s="216"/>
      <c r="O787" s="216"/>
      <c r="P787" s="216"/>
      <c r="Q787" s="216"/>
      <c r="R787" s="216"/>
      <c r="S787" s="216"/>
      <c r="T787" s="217"/>
      <c r="AT787" s="218" t="s">
        <v>169</v>
      </c>
      <c r="AU787" s="218" t="s">
        <v>81</v>
      </c>
      <c r="AV787" s="12" t="s">
        <v>81</v>
      </c>
      <c r="AW787" s="12" t="s">
        <v>37</v>
      </c>
      <c r="AX787" s="12" t="s">
        <v>73</v>
      </c>
      <c r="AY787" s="218" t="s">
        <v>162</v>
      </c>
    </row>
    <row r="788" spans="2:51" s="12" customFormat="1" ht="13.5">
      <c r="B788" s="208"/>
      <c r="C788" s="209"/>
      <c r="D788" s="198" t="s">
        <v>169</v>
      </c>
      <c r="E788" s="210" t="s">
        <v>20</v>
      </c>
      <c r="F788" s="211" t="s">
        <v>789</v>
      </c>
      <c r="G788" s="209"/>
      <c r="H788" s="212">
        <v>2.132</v>
      </c>
      <c r="I788" s="213"/>
      <c r="J788" s="209"/>
      <c r="K788" s="209"/>
      <c r="L788" s="214"/>
      <c r="M788" s="215"/>
      <c r="N788" s="216"/>
      <c r="O788" s="216"/>
      <c r="P788" s="216"/>
      <c r="Q788" s="216"/>
      <c r="R788" s="216"/>
      <c r="S788" s="216"/>
      <c r="T788" s="217"/>
      <c r="AT788" s="218" t="s">
        <v>169</v>
      </c>
      <c r="AU788" s="218" t="s">
        <v>81</v>
      </c>
      <c r="AV788" s="12" t="s">
        <v>81</v>
      </c>
      <c r="AW788" s="12" t="s">
        <v>37</v>
      </c>
      <c r="AX788" s="12" t="s">
        <v>73</v>
      </c>
      <c r="AY788" s="218" t="s">
        <v>162</v>
      </c>
    </row>
    <row r="789" spans="2:51" s="12" customFormat="1" ht="13.5">
      <c r="B789" s="208"/>
      <c r="C789" s="209"/>
      <c r="D789" s="198" t="s">
        <v>169</v>
      </c>
      <c r="E789" s="210" t="s">
        <v>20</v>
      </c>
      <c r="F789" s="211" t="s">
        <v>790</v>
      </c>
      <c r="G789" s="209"/>
      <c r="H789" s="212">
        <v>0.758</v>
      </c>
      <c r="I789" s="213"/>
      <c r="J789" s="209"/>
      <c r="K789" s="209"/>
      <c r="L789" s="214"/>
      <c r="M789" s="215"/>
      <c r="N789" s="216"/>
      <c r="O789" s="216"/>
      <c r="P789" s="216"/>
      <c r="Q789" s="216"/>
      <c r="R789" s="216"/>
      <c r="S789" s="216"/>
      <c r="T789" s="217"/>
      <c r="AT789" s="218" t="s">
        <v>169</v>
      </c>
      <c r="AU789" s="218" t="s">
        <v>81</v>
      </c>
      <c r="AV789" s="12" t="s">
        <v>81</v>
      </c>
      <c r="AW789" s="12" t="s">
        <v>37</v>
      </c>
      <c r="AX789" s="12" t="s">
        <v>73</v>
      </c>
      <c r="AY789" s="218" t="s">
        <v>162</v>
      </c>
    </row>
    <row r="790" spans="2:51" s="12" customFormat="1" ht="13.5">
      <c r="B790" s="208"/>
      <c r="C790" s="209"/>
      <c r="D790" s="198" t="s">
        <v>169</v>
      </c>
      <c r="E790" s="210" t="s">
        <v>20</v>
      </c>
      <c r="F790" s="211" t="s">
        <v>791</v>
      </c>
      <c r="G790" s="209"/>
      <c r="H790" s="212">
        <v>3.878</v>
      </c>
      <c r="I790" s="213"/>
      <c r="J790" s="209"/>
      <c r="K790" s="209"/>
      <c r="L790" s="214"/>
      <c r="M790" s="215"/>
      <c r="N790" s="216"/>
      <c r="O790" s="216"/>
      <c r="P790" s="216"/>
      <c r="Q790" s="216"/>
      <c r="R790" s="216"/>
      <c r="S790" s="216"/>
      <c r="T790" s="217"/>
      <c r="AT790" s="218" t="s">
        <v>169</v>
      </c>
      <c r="AU790" s="218" t="s">
        <v>81</v>
      </c>
      <c r="AV790" s="12" t="s">
        <v>81</v>
      </c>
      <c r="AW790" s="12" t="s">
        <v>37</v>
      </c>
      <c r="AX790" s="12" t="s">
        <v>73</v>
      </c>
      <c r="AY790" s="218" t="s">
        <v>162</v>
      </c>
    </row>
    <row r="791" spans="2:51" s="12" customFormat="1" ht="13.5">
      <c r="B791" s="208"/>
      <c r="C791" s="209"/>
      <c r="D791" s="198" t="s">
        <v>169</v>
      </c>
      <c r="E791" s="210" t="s">
        <v>20</v>
      </c>
      <c r="F791" s="211" t="s">
        <v>792</v>
      </c>
      <c r="G791" s="209"/>
      <c r="H791" s="212">
        <v>-0.484</v>
      </c>
      <c r="I791" s="213"/>
      <c r="J791" s="209"/>
      <c r="K791" s="209"/>
      <c r="L791" s="214"/>
      <c r="M791" s="215"/>
      <c r="N791" s="216"/>
      <c r="O791" s="216"/>
      <c r="P791" s="216"/>
      <c r="Q791" s="216"/>
      <c r="R791" s="216"/>
      <c r="S791" s="216"/>
      <c r="T791" s="217"/>
      <c r="AT791" s="218" t="s">
        <v>169</v>
      </c>
      <c r="AU791" s="218" t="s">
        <v>81</v>
      </c>
      <c r="AV791" s="12" t="s">
        <v>81</v>
      </c>
      <c r="AW791" s="12" t="s">
        <v>37</v>
      </c>
      <c r="AX791" s="12" t="s">
        <v>73</v>
      </c>
      <c r="AY791" s="218" t="s">
        <v>162</v>
      </c>
    </row>
    <row r="792" spans="2:51" s="11" customFormat="1" ht="13.5">
      <c r="B792" s="196"/>
      <c r="C792" s="197"/>
      <c r="D792" s="198" t="s">
        <v>169</v>
      </c>
      <c r="E792" s="199" t="s">
        <v>20</v>
      </c>
      <c r="F792" s="200" t="s">
        <v>793</v>
      </c>
      <c r="G792" s="197"/>
      <c r="H792" s="201" t="s">
        <v>20</v>
      </c>
      <c r="I792" s="202"/>
      <c r="J792" s="197"/>
      <c r="K792" s="197"/>
      <c r="L792" s="203"/>
      <c r="M792" s="204"/>
      <c r="N792" s="205"/>
      <c r="O792" s="205"/>
      <c r="P792" s="205"/>
      <c r="Q792" s="205"/>
      <c r="R792" s="205"/>
      <c r="S792" s="205"/>
      <c r="T792" s="206"/>
      <c r="AT792" s="207" t="s">
        <v>169</v>
      </c>
      <c r="AU792" s="207" t="s">
        <v>81</v>
      </c>
      <c r="AV792" s="11" t="s">
        <v>22</v>
      </c>
      <c r="AW792" s="11" t="s">
        <v>37</v>
      </c>
      <c r="AX792" s="11" t="s">
        <v>73</v>
      </c>
      <c r="AY792" s="207" t="s">
        <v>162</v>
      </c>
    </row>
    <row r="793" spans="2:51" s="12" customFormat="1" ht="13.5">
      <c r="B793" s="208"/>
      <c r="C793" s="209"/>
      <c r="D793" s="198" t="s">
        <v>169</v>
      </c>
      <c r="E793" s="210" t="s">
        <v>20</v>
      </c>
      <c r="F793" s="211" t="s">
        <v>794</v>
      </c>
      <c r="G793" s="209"/>
      <c r="H793" s="212">
        <v>67.609</v>
      </c>
      <c r="I793" s="213"/>
      <c r="J793" s="209"/>
      <c r="K793" s="209"/>
      <c r="L793" s="214"/>
      <c r="M793" s="215"/>
      <c r="N793" s="216"/>
      <c r="O793" s="216"/>
      <c r="P793" s="216"/>
      <c r="Q793" s="216"/>
      <c r="R793" s="216"/>
      <c r="S793" s="216"/>
      <c r="T793" s="217"/>
      <c r="AT793" s="218" t="s">
        <v>169</v>
      </c>
      <c r="AU793" s="218" t="s">
        <v>81</v>
      </c>
      <c r="AV793" s="12" t="s">
        <v>81</v>
      </c>
      <c r="AW793" s="12" t="s">
        <v>37</v>
      </c>
      <c r="AX793" s="12" t="s">
        <v>73</v>
      </c>
      <c r="AY793" s="218" t="s">
        <v>162</v>
      </c>
    </row>
    <row r="794" spans="2:51" s="12" customFormat="1" ht="13.5">
      <c r="B794" s="208"/>
      <c r="C794" s="209"/>
      <c r="D794" s="198" t="s">
        <v>169</v>
      </c>
      <c r="E794" s="210" t="s">
        <v>20</v>
      </c>
      <c r="F794" s="211" t="s">
        <v>795</v>
      </c>
      <c r="G794" s="209"/>
      <c r="H794" s="212">
        <v>-12.498</v>
      </c>
      <c r="I794" s="213"/>
      <c r="J794" s="209"/>
      <c r="K794" s="209"/>
      <c r="L794" s="214"/>
      <c r="M794" s="215"/>
      <c r="N794" s="216"/>
      <c r="O794" s="216"/>
      <c r="P794" s="216"/>
      <c r="Q794" s="216"/>
      <c r="R794" s="216"/>
      <c r="S794" s="216"/>
      <c r="T794" s="217"/>
      <c r="AT794" s="218" t="s">
        <v>169</v>
      </c>
      <c r="AU794" s="218" t="s">
        <v>81</v>
      </c>
      <c r="AV794" s="12" t="s">
        <v>81</v>
      </c>
      <c r="AW794" s="12" t="s">
        <v>37</v>
      </c>
      <c r="AX794" s="12" t="s">
        <v>73</v>
      </c>
      <c r="AY794" s="218" t="s">
        <v>162</v>
      </c>
    </row>
    <row r="795" spans="2:51" s="12" customFormat="1" ht="13.5">
      <c r="B795" s="208"/>
      <c r="C795" s="209"/>
      <c r="D795" s="198" t="s">
        <v>169</v>
      </c>
      <c r="E795" s="210" t="s">
        <v>20</v>
      </c>
      <c r="F795" s="211" t="s">
        <v>796</v>
      </c>
      <c r="G795" s="209"/>
      <c r="H795" s="212">
        <v>-4.333</v>
      </c>
      <c r="I795" s="213"/>
      <c r="J795" s="209"/>
      <c r="K795" s="209"/>
      <c r="L795" s="214"/>
      <c r="M795" s="215"/>
      <c r="N795" s="216"/>
      <c r="O795" s="216"/>
      <c r="P795" s="216"/>
      <c r="Q795" s="216"/>
      <c r="R795" s="216"/>
      <c r="S795" s="216"/>
      <c r="T795" s="217"/>
      <c r="AT795" s="218" t="s">
        <v>169</v>
      </c>
      <c r="AU795" s="218" t="s">
        <v>81</v>
      </c>
      <c r="AV795" s="12" t="s">
        <v>81</v>
      </c>
      <c r="AW795" s="12" t="s">
        <v>37</v>
      </c>
      <c r="AX795" s="12" t="s">
        <v>73</v>
      </c>
      <c r="AY795" s="218" t="s">
        <v>162</v>
      </c>
    </row>
    <row r="796" spans="2:51" s="12" customFormat="1" ht="13.5">
      <c r="B796" s="208"/>
      <c r="C796" s="209"/>
      <c r="D796" s="198" t="s">
        <v>169</v>
      </c>
      <c r="E796" s="210" t="s">
        <v>20</v>
      </c>
      <c r="F796" s="211" t="s">
        <v>797</v>
      </c>
      <c r="G796" s="209"/>
      <c r="H796" s="212">
        <v>-1.67</v>
      </c>
      <c r="I796" s="213"/>
      <c r="J796" s="209"/>
      <c r="K796" s="209"/>
      <c r="L796" s="214"/>
      <c r="M796" s="215"/>
      <c r="N796" s="216"/>
      <c r="O796" s="216"/>
      <c r="P796" s="216"/>
      <c r="Q796" s="216"/>
      <c r="R796" s="216"/>
      <c r="S796" s="216"/>
      <c r="T796" s="217"/>
      <c r="AT796" s="218" t="s">
        <v>169</v>
      </c>
      <c r="AU796" s="218" t="s">
        <v>81</v>
      </c>
      <c r="AV796" s="12" t="s">
        <v>81</v>
      </c>
      <c r="AW796" s="12" t="s">
        <v>37</v>
      </c>
      <c r="AX796" s="12" t="s">
        <v>73</v>
      </c>
      <c r="AY796" s="218" t="s">
        <v>162</v>
      </c>
    </row>
    <row r="797" spans="2:51" s="12" customFormat="1" ht="13.5">
      <c r="B797" s="208"/>
      <c r="C797" s="209"/>
      <c r="D797" s="198" t="s">
        <v>169</v>
      </c>
      <c r="E797" s="210" t="s">
        <v>20</v>
      </c>
      <c r="F797" s="211" t="s">
        <v>798</v>
      </c>
      <c r="G797" s="209"/>
      <c r="H797" s="212">
        <v>-1.319</v>
      </c>
      <c r="I797" s="213"/>
      <c r="J797" s="209"/>
      <c r="K797" s="209"/>
      <c r="L797" s="214"/>
      <c r="M797" s="215"/>
      <c r="N797" s="216"/>
      <c r="O797" s="216"/>
      <c r="P797" s="216"/>
      <c r="Q797" s="216"/>
      <c r="R797" s="216"/>
      <c r="S797" s="216"/>
      <c r="T797" s="217"/>
      <c r="AT797" s="218" t="s">
        <v>169</v>
      </c>
      <c r="AU797" s="218" t="s">
        <v>81</v>
      </c>
      <c r="AV797" s="12" t="s">
        <v>81</v>
      </c>
      <c r="AW797" s="12" t="s">
        <v>37</v>
      </c>
      <c r="AX797" s="12" t="s">
        <v>73</v>
      </c>
      <c r="AY797" s="218" t="s">
        <v>162</v>
      </c>
    </row>
    <row r="798" spans="2:51" s="11" customFormat="1" ht="13.5">
      <c r="B798" s="196"/>
      <c r="C798" s="197"/>
      <c r="D798" s="198" t="s">
        <v>169</v>
      </c>
      <c r="E798" s="199" t="s">
        <v>20</v>
      </c>
      <c r="F798" s="200" t="s">
        <v>293</v>
      </c>
      <c r="G798" s="197"/>
      <c r="H798" s="201" t="s">
        <v>20</v>
      </c>
      <c r="I798" s="202"/>
      <c r="J798" s="197"/>
      <c r="K798" s="197"/>
      <c r="L798" s="203"/>
      <c r="M798" s="204"/>
      <c r="N798" s="205"/>
      <c r="O798" s="205"/>
      <c r="P798" s="205"/>
      <c r="Q798" s="205"/>
      <c r="R798" s="205"/>
      <c r="S798" s="205"/>
      <c r="T798" s="206"/>
      <c r="AT798" s="207" t="s">
        <v>169</v>
      </c>
      <c r="AU798" s="207" t="s">
        <v>81</v>
      </c>
      <c r="AV798" s="11" t="s">
        <v>22</v>
      </c>
      <c r="AW798" s="11" t="s">
        <v>37</v>
      </c>
      <c r="AX798" s="11" t="s">
        <v>73</v>
      </c>
      <c r="AY798" s="207" t="s">
        <v>162</v>
      </c>
    </row>
    <row r="799" spans="2:51" s="12" customFormat="1" ht="13.5">
      <c r="B799" s="208"/>
      <c r="C799" s="209"/>
      <c r="D799" s="198" t="s">
        <v>169</v>
      </c>
      <c r="E799" s="210" t="s">
        <v>20</v>
      </c>
      <c r="F799" s="211" t="s">
        <v>799</v>
      </c>
      <c r="G799" s="209"/>
      <c r="H799" s="212">
        <v>27.35</v>
      </c>
      <c r="I799" s="213"/>
      <c r="J799" s="209"/>
      <c r="K799" s="209"/>
      <c r="L799" s="214"/>
      <c r="M799" s="215"/>
      <c r="N799" s="216"/>
      <c r="O799" s="216"/>
      <c r="P799" s="216"/>
      <c r="Q799" s="216"/>
      <c r="R799" s="216"/>
      <c r="S799" s="216"/>
      <c r="T799" s="217"/>
      <c r="AT799" s="218" t="s">
        <v>169</v>
      </c>
      <c r="AU799" s="218" t="s">
        <v>81</v>
      </c>
      <c r="AV799" s="12" t="s">
        <v>81</v>
      </c>
      <c r="AW799" s="12" t="s">
        <v>37</v>
      </c>
      <c r="AX799" s="12" t="s">
        <v>73</v>
      </c>
      <c r="AY799" s="218" t="s">
        <v>162</v>
      </c>
    </row>
    <row r="800" spans="2:51" s="12" customFormat="1" ht="13.5">
      <c r="B800" s="208"/>
      <c r="C800" s="209"/>
      <c r="D800" s="198" t="s">
        <v>169</v>
      </c>
      <c r="E800" s="210" t="s">
        <v>20</v>
      </c>
      <c r="F800" s="211" t="s">
        <v>800</v>
      </c>
      <c r="G800" s="209"/>
      <c r="H800" s="212">
        <v>0.428</v>
      </c>
      <c r="I800" s="213"/>
      <c r="J800" s="209"/>
      <c r="K800" s="209"/>
      <c r="L800" s="214"/>
      <c r="M800" s="215"/>
      <c r="N800" s="216"/>
      <c r="O800" s="216"/>
      <c r="P800" s="216"/>
      <c r="Q800" s="216"/>
      <c r="R800" s="216"/>
      <c r="S800" s="216"/>
      <c r="T800" s="217"/>
      <c r="AT800" s="218" t="s">
        <v>169</v>
      </c>
      <c r="AU800" s="218" t="s">
        <v>81</v>
      </c>
      <c r="AV800" s="12" t="s">
        <v>81</v>
      </c>
      <c r="AW800" s="12" t="s">
        <v>37</v>
      </c>
      <c r="AX800" s="12" t="s">
        <v>73</v>
      </c>
      <c r="AY800" s="218" t="s">
        <v>162</v>
      </c>
    </row>
    <row r="801" spans="2:51" s="12" customFormat="1" ht="13.5">
      <c r="B801" s="208"/>
      <c r="C801" s="209"/>
      <c r="D801" s="198" t="s">
        <v>169</v>
      </c>
      <c r="E801" s="210" t="s">
        <v>20</v>
      </c>
      <c r="F801" s="211" t="s">
        <v>801</v>
      </c>
      <c r="G801" s="209"/>
      <c r="H801" s="212">
        <v>54.725</v>
      </c>
      <c r="I801" s="213"/>
      <c r="J801" s="209"/>
      <c r="K801" s="209"/>
      <c r="L801" s="214"/>
      <c r="M801" s="215"/>
      <c r="N801" s="216"/>
      <c r="O801" s="216"/>
      <c r="P801" s="216"/>
      <c r="Q801" s="216"/>
      <c r="R801" s="216"/>
      <c r="S801" s="216"/>
      <c r="T801" s="217"/>
      <c r="AT801" s="218" t="s">
        <v>169</v>
      </c>
      <c r="AU801" s="218" t="s">
        <v>81</v>
      </c>
      <c r="AV801" s="12" t="s">
        <v>81</v>
      </c>
      <c r="AW801" s="12" t="s">
        <v>37</v>
      </c>
      <c r="AX801" s="12" t="s">
        <v>73</v>
      </c>
      <c r="AY801" s="218" t="s">
        <v>162</v>
      </c>
    </row>
    <row r="802" spans="2:51" s="12" customFormat="1" ht="13.5">
      <c r="B802" s="208"/>
      <c r="C802" s="209"/>
      <c r="D802" s="198" t="s">
        <v>169</v>
      </c>
      <c r="E802" s="210" t="s">
        <v>20</v>
      </c>
      <c r="F802" s="211" t="s">
        <v>802</v>
      </c>
      <c r="G802" s="209"/>
      <c r="H802" s="212">
        <v>-15.178</v>
      </c>
      <c r="I802" s="213"/>
      <c r="J802" s="209"/>
      <c r="K802" s="209"/>
      <c r="L802" s="214"/>
      <c r="M802" s="215"/>
      <c r="N802" s="216"/>
      <c r="O802" s="216"/>
      <c r="P802" s="216"/>
      <c r="Q802" s="216"/>
      <c r="R802" s="216"/>
      <c r="S802" s="216"/>
      <c r="T802" s="217"/>
      <c r="AT802" s="218" t="s">
        <v>169</v>
      </c>
      <c r="AU802" s="218" t="s">
        <v>81</v>
      </c>
      <c r="AV802" s="12" t="s">
        <v>81</v>
      </c>
      <c r="AW802" s="12" t="s">
        <v>37</v>
      </c>
      <c r="AX802" s="12" t="s">
        <v>73</v>
      </c>
      <c r="AY802" s="218" t="s">
        <v>162</v>
      </c>
    </row>
    <row r="803" spans="2:51" s="12" customFormat="1" ht="13.5">
      <c r="B803" s="208"/>
      <c r="C803" s="209"/>
      <c r="D803" s="198" t="s">
        <v>169</v>
      </c>
      <c r="E803" s="210" t="s">
        <v>20</v>
      </c>
      <c r="F803" s="211" t="s">
        <v>803</v>
      </c>
      <c r="G803" s="209"/>
      <c r="H803" s="212">
        <v>-1.174</v>
      </c>
      <c r="I803" s="213"/>
      <c r="J803" s="209"/>
      <c r="K803" s="209"/>
      <c r="L803" s="214"/>
      <c r="M803" s="215"/>
      <c r="N803" s="216"/>
      <c r="O803" s="216"/>
      <c r="P803" s="216"/>
      <c r="Q803" s="216"/>
      <c r="R803" s="216"/>
      <c r="S803" s="216"/>
      <c r="T803" s="217"/>
      <c r="AT803" s="218" t="s">
        <v>169</v>
      </c>
      <c r="AU803" s="218" t="s">
        <v>81</v>
      </c>
      <c r="AV803" s="12" t="s">
        <v>81</v>
      </c>
      <c r="AW803" s="12" t="s">
        <v>37</v>
      </c>
      <c r="AX803" s="12" t="s">
        <v>73</v>
      </c>
      <c r="AY803" s="218" t="s">
        <v>162</v>
      </c>
    </row>
    <row r="804" spans="2:51" s="12" customFormat="1" ht="13.5">
      <c r="B804" s="208"/>
      <c r="C804" s="209"/>
      <c r="D804" s="198" t="s">
        <v>169</v>
      </c>
      <c r="E804" s="210" t="s">
        <v>20</v>
      </c>
      <c r="F804" s="211" t="s">
        <v>804</v>
      </c>
      <c r="G804" s="209"/>
      <c r="H804" s="212">
        <v>-2.568</v>
      </c>
      <c r="I804" s="213"/>
      <c r="J804" s="209"/>
      <c r="K804" s="209"/>
      <c r="L804" s="214"/>
      <c r="M804" s="215"/>
      <c r="N804" s="216"/>
      <c r="O804" s="216"/>
      <c r="P804" s="216"/>
      <c r="Q804" s="216"/>
      <c r="R804" s="216"/>
      <c r="S804" s="216"/>
      <c r="T804" s="217"/>
      <c r="AT804" s="218" t="s">
        <v>169</v>
      </c>
      <c r="AU804" s="218" t="s">
        <v>81</v>
      </c>
      <c r="AV804" s="12" t="s">
        <v>81</v>
      </c>
      <c r="AW804" s="12" t="s">
        <v>37</v>
      </c>
      <c r="AX804" s="12" t="s">
        <v>73</v>
      </c>
      <c r="AY804" s="218" t="s">
        <v>162</v>
      </c>
    </row>
    <row r="805" spans="2:51" s="11" customFormat="1" ht="13.5">
      <c r="B805" s="196"/>
      <c r="C805" s="197"/>
      <c r="D805" s="198" t="s">
        <v>169</v>
      </c>
      <c r="E805" s="199" t="s">
        <v>20</v>
      </c>
      <c r="F805" s="200" t="s">
        <v>805</v>
      </c>
      <c r="G805" s="197"/>
      <c r="H805" s="201" t="s">
        <v>20</v>
      </c>
      <c r="I805" s="202"/>
      <c r="J805" s="197"/>
      <c r="K805" s="197"/>
      <c r="L805" s="203"/>
      <c r="M805" s="204"/>
      <c r="N805" s="205"/>
      <c r="O805" s="205"/>
      <c r="P805" s="205"/>
      <c r="Q805" s="205"/>
      <c r="R805" s="205"/>
      <c r="S805" s="205"/>
      <c r="T805" s="206"/>
      <c r="AT805" s="207" t="s">
        <v>169</v>
      </c>
      <c r="AU805" s="207" t="s">
        <v>81</v>
      </c>
      <c r="AV805" s="11" t="s">
        <v>22</v>
      </c>
      <c r="AW805" s="11" t="s">
        <v>37</v>
      </c>
      <c r="AX805" s="11" t="s">
        <v>73</v>
      </c>
      <c r="AY805" s="207" t="s">
        <v>162</v>
      </c>
    </row>
    <row r="806" spans="2:51" s="12" customFormat="1" ht="13.5">
      <c r="B806" s="208"/>
      <c r="C806" s="209"/>
      <c r="D806" s="198" t="s">
        <v>169</v>
      </c>
      <c r="E806" s="210" t="s">
        <v>20</v>
      </c>
      <c r="F806" s="211" t="s">
        <v>806</v>
      </c>
      <c r="G806" s="209"/>
      <c r="H806" s="212">
        <v>32.991</v>
      </c>
      <c r="I806" s="213"/>
      <c r="J806" s="209"/>
      <c r="K806" s="209"/>
      <c r="L806" s="214"/>
      <c r="M806" s="215"/>
      <c r="N806" s="216"/>
      <c r="O806" s="216"/>
      <c r="P806" s="216"/>
      <c r="Q806" s="216"/>
      <c r="R806" s="216"/>
      <c r="S806" s="216"/>
      <c r="T806" s="217"/>
      <c r="AT806" s="218" t="s">
        <v>169</v>
      </c>
      <c r="AU806" s="218" t="s">
        <v>81</v>
      </c>
      <c r="AV806" s="12" t="s">
        <v>81</v>
      </c>
      <c r="AW806" s="12" t="s">
        <v>37</v>
      </c>
      <c r="AX806" s="12" t="s">
        <v>73</v>
      </c>
      <c r="AY806" s="218" t="s">
        <v>162</v>
      </c>
    </row>
    <row r="807" spans="2:51" s="12" customFormat="1" ht="13.5">
      <c r="B807" s="208"/>
      <c r="C807" s="209"/>
      <c r="D807" s="198" t="s">
        <v>169</v>
      </c>
      <c r="E807" s="210" t="s">
        <v>20</v>
      </c>
      <c r="F807" s="211" t="s">
        <v>807</v>
      </c>
      <c r="G807" s="209"/>
      <c r="H807" s="212">
        <v>1.135</v>
      </c>
      <c r="I807" s="213"/>
      <c r="J807" s="209"/>
      <c r="K807" s="209"/>
      <c r="L807" s="214"/>
      <c r="M807" s="215"/>
      <c r="N807" s="216"/>
      <c r="O807" s="216"/>
      <c r="P807" s="216"/>
      <c r="Q807" s="216"/>
      <c r="R807" s="216"/>
      <c r="S807" s="216"/>
      <c r="T807" s="217"/>
      <c r="AT807" s="218" t="s">
        <v>169</v>
      </c>
      <c r="AU807" s="218" t="s">
        <v>81</v>
      </c>
      <c r="AV807" s="12" t="s">
        <v>81</v>
      </c>
      <c r="AW807" s="12" t="s">
        <v>37</v>
      </c>
      <c r="AX807" s="12" t="s">
        <v>73</v>
      </c>
      <c r="AY807" s="218" t="s">
        <v>162</v>
      </c>
    </row>
    <row r="808" spans="2:51" s="12" customFormat="1" ht="13.5">
      <c r="B808" s="208"/>
      <c r="C808" s="209"/>
      <c r="D808" s="198" t="s">
        <v>169</v>
      </c>
      <c r="E808" s="210" t="s">
        <v>20</v>
      </c>
      <c r="F808" s="211" t="s">
        <v>808</v>
      </c>
      <c r="G808" s="209"/>
      <c r="H808" s="212">
        <v>226.578</v>
      </c>
      <c r="I808" s="213"/>
      <c r="J808" s="209"/>
      <c r="K808" s="209"/>
      <c r="L808" s="214"/>
      <c r="M808" s="215"/>
      <c r="N808" s="216"/>
      <c r="O808" s="216"/>
      <c r="P808" s="216"/>
      <c r="Q808" s="216"/>
      <c r="R808" s="216"/>
      <c r="S808" s="216"/>
      <c r="T808" s="217"/>
      <c r="AT808" s="218" t="s">
        <v>169</v>
      </c>
      <c r="AU808" s="218" t="s">
        <v>81</v>
      </c>
      <c r="AV808" s="12" t="s">
        <v>81</v>
      </c>
      <c r="AW808" s="12" t="s">
        <v>37</v>
      </c>
      <c r="AX808" s="12" t="s">
        <v>73</v>
      </c>
      <c r="AY808" s="218" t="s">
        <v>162</v>
      </c>
    </row>
    <row r="809" spans="2:51" s="12" customFormat="1" ht="13.5">
      <c r="B809" s="208"/>
      <c r="C809" s="209"/>
      <c r="D809" s="198" t="s">
        <v>169</v>
      </c>
      <c r="E809" s="210" t="s">
        <v>20</v>
      </c>
      <c r="F809" s="211" t="s">
        <v>809</v>
      </c>
      <c r="G809" s="209"/>
      <c r="H809" s="212">
        <v>10.211</v>
      </c>
      <c r="I809" s="213"/>
      <c r="J809" s="209"/>
      <c r="K809" s="209"/>
      <c r="L809" s="214"/>
      <c r="M809" s="215"/>
      <c r="N809" s="216"/>
      <c r="O809" s="216"/>
      <c r="P809" s="216"/>
      <c r="Q809" s="216"/>
      <c r="R809" s="216"/>
      <c r="S809" s="216"/>
      <c r="T809" s="217"/>
      <c r="AT809" s="218" t="s">
        <v>169</v>
      </c>
      <c r="AU809" s="218" t="s">
        <v>81</v>
      </c>
      <c r="AV809" s="12" t="s">
        <v>81</v>
      </c>
      <c r="AW809" s="12" t="s">
        <v>37</v>
      </c>
      <c r="AX809" s="12" t="s">
        <v>73</v>
      </c>
      <c r="AY809" s="218" t="s">
        <v>162</v>
      </c>
    </row>
    <row r="810" spans="2:51" s="12" customFormat="1" ht="13.5">
      <c r="B810" s="208"/>
      <c r="C810" s="209"/>
      <c r="D810" s="198" t="s">
        <v>169</v>
      </c>
      <c r="E810" s="210" t="s">
        <v>20</v>
      </c>
      <c r="F810" s="211" t="s">
        <v>810</v>
      </c>
      <c r="G810" s="209"/>
      <c r="H810" s="212">
        <v>2.686</v>
      </c>
      <c r="I810" s="213"/>
      <c r="J810" s="209"/>
      <c r="K810" s="209"/>
      <c r="L810" s="214"/>
      <c r="M810" s="215"/>
      <c r="N810" s="216"/>
      <c r="O810" s="216"/>
      <c r="P810" s="216"/>
      <c r="Q810" s="216"/>
      <c r="R810" s="216"/>
      <c r="S810" s="216"/>
      <c r="T810" s="217"/>
      <c r="AT810" s="218" t="s">
        <v>169</v>
      </c>
      <c r="AU810" s="218" t="s">
        <v>81</v>
      </c>
      <c r="AV810" s="12" t="s">
        <v>81</v>
      </c>
      <c r="AW810" s="12" t="s">
        <v>37</v>
      </c>
      <c r="AX810" s="12" t="s">
        <v>73</v>
      </c>
      <c r="AY810" s="218" t="s">
        <v>162</v>
      </c>
    </row>
    <row r="811" spans="2:51" s="12" customFormat="1" ht="13.5">
      <c r="B811" s="208"/>
      <c r="C811" s="209"/>
      <c r="D811" s="198" t="s">
        <v>169</v>
      </c>
      <c r="E811" s="210" t="s">
        <v>20</v>
      </c>
      <c r="F811" s="211" t="s">
        <v>811</v>
      </c>
      <c r="G811" s="209"/>
      <c r="H811" s="212">
        <v>1.798</v>
      </c>
      <c r="I811" s="213"/>
      <c r="J811" s="209"/>
      <c r="K811" s="209"/>
      <c r="L811" s="214"/>
      <c r="M811" s="215"/>
      <c r="N811" s="216"/>
      <c r="O811" s="216"/>
      <c r="P811" s="216"/>
      <c r="Q811" s="216"/>
      <c r="R811" s="216"/>
      <c r="S811" s="216"/>
      <c r="T811" s="217"/>
      <c r="AT811" s="218" t="s">
        <v>169</v>
      </c>
      <c r="AU811" s="218" t="s">
        <v>81</v>
      </c>
      <c r="AV811" s="12" t="s">
        <v>81</v>
      </c>
      <c r="AW811" s="12" t="s">
        <v>37</v>
      </c>
      <c r="AX811" s="12" t="s">
        <v>73</v>
      </c>
      <c r="AY811" s="218" t="s">
        <v>162</v>
      </c>
    </row>
    <row r="812" spans="2:51" s="12" customFormat="1" ht="13.5">
      <c r="B812" s="208"/>
      <c r="C812" s="209"/>
      <c r="D812" s="198" t="s">
        <v>169</v>
      </c>
      <c r="E812" s="210" t="s">
        <v>20</v>
      </c>
      <c r="F812" s="211" t="s">
        <v>812</v>
      </c>
      <c r="G812" s="209"/>
      <c r="H812" s="212">
        <v>-3.64</v>
      </c>
      <c r="I812" s="213"/>
      <c r="J812" s="209"/>
      <c r="K812" s="209"/>
      <c r="L812" s="214"/>
      <c r="M812" s="215"/>
      <c r="N812" s="216"/>
      <c r="O812" s="216"/>
      <c r="P812" s="216"/>
      <c r="Q812" s="216"/>
      <c r="R812" s="216"/>
      <c r="S812" s="216"/>
      <c r="T812" s="217"/>
      <c r="AT812" s="218" t="s">
        <v>169</v>
      </c>
      <c r="AU812" s="218" t="s">
        <v>81</v>
      </c>
      <c r="AV812" s="12" t="s">
        <v>81</v>
      </c>
      <c r="AW812" s="12" t="s">
        <v>37</v>
      </c>
      <c r="AX812" s="12" t="s">
        <v>73</v>
      </c>
      <c r="AY812" s="218" t="s">
        <v>162</v>
      </c>
    </row>
    <row r="813" spans="2:51" s="12" customFormat="1" ht="13.5">
      <c r="B813" s="208"/>
      <c r="C813" s="209"/>
      <c r="D813" s="198" t="s">
        <v>169</v>
      </c>
      <c r="E813" s="210" t="s">
        <v>20</v>
      </c>
      <c r="F813" s="211" t="s">
        <v>813</v>
      </c>
      <c r="G813" s="209"/>
      <c r="H813" s="212">
        <v>5.424</v>
      </c>
      <c r="I813" s="213"/>
      <c r="J813" s="209"/>
      <c r="K813" s="209"/>
      <c r="L813" s="214"/>
      <c r="M813" s="215"/>
      <c r="N813" s="216"/>
      <c r="O813" s="216"/>
      <c r="P813" s="216"/>
      <c r="Q813" s="216"/>
      <c r="R813" s="216"/>
      <c r="S813" s="216"/>
      <c r="T813" s="217"/>
      <c r="AT813" s="218" t="s">
        <v>169</v>
      </c>
      <c r="AU813" s="218" t="s">
        <v>81</v>
      </c>
      <c r="AV813" s="12" t="s">
        <v>81</v>
      </c>
      <c r="AW813" s="12" t="s">
        <v>37</v>
      </c>
      <c r="AX813" s="12" t="s">
        <v>73</v>
      </c>
      <c r="AY813" s="218" t="s">
        <v>162</v>
      </c>
    </row>
    <row r="814" spans="2:51" s="12" customFormat="1" ht="13.5">
      <c r="B814" s="208"/>
      <c r="C814" s="209"/>
      <c r="D814" s="198" t="s">
        <v>169</v>
      </c>
      <c r="E814" s="210" t="s">
        <v>20</v>
      </c>
      <c r="F814" s="211" t="s">
        <v>814</v>
      </c>
      <c r="G814" s="209"/>
      <c r="H814" s="212">
        <v>-5.949</v>
      </c>
      <c r="I814" s="213"/>
      <c r="J814" s="209"/>
      <c r="K814" s="209"/>
      <c r="L814" s="214"/>
      <c r="M814" s="215"/>
      <c r="N814" s="216"/>
      <c r="O814" s="216"/>
      <c r="P814" s="216"/>
      <c r="Q814" s="216"/>
      <c r="R814" s="216"/>
      <c r="S814" s="216"/>
      <c r="T814" s="217"/>
      <c r="AT814" s="218" t="s">
        <v>169</v>
      </c>
      <c r="AU814" s="218" t="s">
        <v>81</v>
      </c>
      <c r="AV814" s="12" t="s">
        <v>81</v>
      </c>
      <c r="AW814" s="12" t="s">
        <v>37</v>
      </c>
      <c r="AX814" s="12" t="s">
        <v>73</v>
      </c>
      <c r="AY814" s="218" t="s">
        <v>162</v>
      </c>
    </row>
    <row r="815" spans="2:51" s="12" customFormat="1" ht="13.5">
      <c r="B815" s="208"/>
      <c r="C815" s="209"/>
      <c r="D815" s="198" t="s">
        <v>169</v>
      </c>
      <c r="E815" s="210" t="s">
        <v>20</v>
      </c>
      <c r="F815" s="211" t="s">
        <v>815</v>
      </c>
      <c r="G815" s="209"/>
      <c r="H815" s="212">
        <v>3.702</v>
      </c>
      <c r="I815" s="213"/>
      <c r="J815" s="209"/>
      <c r="K815" s="209"/>
      <c r="L815" s="214"/>
      <c r="M815" s="215"/>
      <c r="N815" s="216"/>
      <c r="O815" s="216"/>
      <c r="P815" s="216"/>
      <c r="Q815" s="216"/>
      <c r="R815" s="216"/>
      <c r="S815" s="216"/>
      <c r="T815" s="217"/>
      <c r="AT815" s="218" t="s">
        <v>169</v>
      </c>
      <c r="AU815" s="218" t="s">
        <v>81</v>
      </c>
      <c r="AV815" s="12" t="s">
        <v>81</v>
      </c>
      <c r="AW815" s="12" t="s">
        <v>37</v>
      </c>
      <c r="AX815" s="12" t="s">
        <v>73</v>
      </c>
      <c r="AY815" s="218" t="s">
        <v>162</v>
      </c>
    </row>
    <row r="816" spans="2:51" s="12" customFormat="1" ht="13.5">
      <c r="B816" s="208"/>
      <c r="C816" s="209"/>
      <c r="D816" s="198" t="s">
        <v>169</v>
      </c>
      <c r="E816" s="210" t="s">
        <v>20</v>
      </c>
      <c r="F816" s="211" t="s">
        <v>816</v>
      </c>
      <c r="G816" s="209"/>
      <c r="H816" s="212">
        <v>-0.665</v>
      </c>
      <c r="I816" s="213"/>
      <c r="J816" s="209"/>
      <c r="K816" s="209"/>
      <c r="L816" s="214"/>
      <c r="M816" s="215"/>
      <c r="N816" s="216"/>
      <c r="O816" s="216"/>
      <c r="P816" s="216"/>
      <c r="Q816" s="216"/>
      <c r="R816" s="216"/>
      <c r="S816" s="216"/>
      <c r="T816" s="217"/>
      <c r="AT816" s="218" t="s">
        <v>169</v>
      </c>
      <c r="AU816" s="218" t="s">
        <v>81</v>
      </c>
      <c r="AV816" s="12" t="s">
        <v>81</v>
      </c>
      <c r="AW816" s="12" t="s">
        <v>37</v>
      </c>
      <c r="AX816" s="12" t="s">
        <v>73</v>
      </c>
      <c r="AY816" s="218" t="s">
        <v>162</v>
      </c>
    </row>
    <row r="817" spans="2:51" s="12" customFormat="1" ht="13.5">
      <c r="B817" s="208"/>
      <c r="C817" s="209"/>
      <c r="D817" s="198" t="s">
        <v>169</v>
      </c>
      <c r="E817" s="210" t="s">
        <v>20</v>
      </c>
      <c r="F817" s="211" t="s">
        <v>817</v>
      </c>
      <c r="G817" s="209"/>
      <c r="H817" s="212">
        <v>8.458</v>
      </c>
      <c r="I817" s="213"/>
      <c r="J817" s="209"/>
      <c r="K817" s="209"/>
      <c r="L817" s="214"/>
      <c r="M817" s="215"/>
      <c r="N817" s="216"/>
      <c r="O817" s="216"/>
      <c r="P817" s="216"/>
      <c r="Q817" s="216"/>
      <c r="R817" s="216"/>
      <c r="S817" s="216"/>
      <c r="T817" s="217"/>
      <c r="AT817" s="218" t="s">
        <v>169</v>
      </c>
      <c r="AU817" s="218" t="s">
        <v>81</v>
      </c>
      <c r="AV817" s="12" t="s">
        <v>81</v>
      </c>
      <c r="AW817" s="12" t="s">
        <v>37</v>
      </c>
      <c r="AX817" s="12" t="s">
        <v>73</v>
      </c>
      <c r="AY817" s="218" t="s">
        <v>162</v>
      </c>
    </row>
    <row r="818" spans="2:51" s="11" customFormat="1" ht="13.5">
      <c r="B818" s="196"/>
      <c r="C818" s="197"/>
      <c r="D818" s="198" t="s">
        <v>169</v>
      </c>
      <c r="E818" s="199" t="s">
        <v>20</v>
      </c>
      <c r="F818" s="200" t="s">
        <v>818</v>
      </c>
      <c r="G818" s="197"/>
      <c r="H818" s="201" t="s">
        <v>20</v>
      </c>
      <c r="I818" s="202"/>
      <c r="J818" s="197"/>
      <c r="K818" s="197"/>
      <c r="L818" s="203"/>
      <c r="M818" s="204"/>
      <c r="N818" s="205"/>
      <c r="O818" s="205"/>
      <c r="P818" s="205"/>
      <c r="Q818" s="205"/>
      <c r="R818" s="205"/>
      <c r="S818" s="205"/>
      <c r="T818" s="206"/>
      <c r="AT818" s="207" t="s">
        <v>169</v>
      </c>
      <c r="AU818" s="207" t="s">
        <v>81</v>
      </c>
      <c r="AV818" s="11" t="s">
        <v>22</v>
      </c>
      <c r="AW818" s="11" t="s">
        <v>37</v>
      </c>
      <c r="AX818" s="11" t="s">
        <v>73</v>
      </c>
      <c r="AY818" s="207" t="s">
        <v>162</v>
      </c>
    </row>
    <row r="819" spans="2:51" s="12" customFormat="1" ht="13.5">
      <c r="B819" s="208"/>
      <c r="C819" s="209"/>
      <c r="D819" s="198" t="s">
        <v>169</v>
      </c>
      <c r="E819" s="210" t="s">
        <v>20</v>
      </c>
      <c r="F819" s="211" t="s">
        <v>819</v>
      </c>
      <c r="G819" s="209"/>
      <c r="H819" s="212">
        <v>188.834</v>
      </c>
      <c r="I819" s="213"/>
      <c r="J819" s="209"/>
      <c r="K819" s="209"/>
      <c r="L819" s="214"/>
      <c r="M819" s="215"/>
      <c r="N819" s="216"/>
      <c r="O819" s="216"/>
      <c r="P819" s="216"/>
      <c r="Q819" s="216"/>
      <c r="R819" s="216"/>
      <c r="S819" s="216"/>
      <c r="T819" s="217"/>
      <c r="AT819" s="218" t="s">
        <v>169</v>
      </c>
      <c r="AU819" s="218" t="s">
        <v>81</v>
      </c>
      <c r="AV819" s="12" t="s">
        <v>81</v>
      </c>
      <c r="AW819" s="12" t="s">
        <v>37</v>
      </c>
      <c r="AX819" s="12" t="s">
        <v>73</v>
      </c>
      <c r="AY819" s="218" t="s">
        <v>162</v>
      </c>
    </row>
    <row r="820" spans="2:51" s="12" customFormat="1" ht="13.5">
      <c r="B820" s="208"/>
      <c r="C820" s="209"/>
      <c r="D820" s="198" t="s">
        <v>169</v>
      </c>
      <c r="E820" s="210" t="s">
        <v>20</v>
      </c>
      <c r="F820" s="211" t="s">
        <v>820</v>
      </c>
      <c r="G820" s="209"/>
      <c r="H820" s="212">
        <v>18.3</v>
      </c>
      <c r="I820" s="213"/>
      <c r="J820" s="209"/>
      <c r="K820" s="209"/>
      <c r="L820" s="214"/>
      <c r="M820" s="215"/>
      <c r="N820" s="216"/>
      <c r="O820" s="216"/>
      <c r="P820" s="216"/>
      <c r="Q820" s="216"/>
      <c r="R820" s="216"/>
      <c r="S820" s="216"/>
      <c r="T820" s="217"/>
      <c r="AT820" s="218" t="s">
        <v>169</v>
      </c>
      <c r="AU820" s="218" t="s">
        <v>81</v>
      </c>
      <c r="AV820" s="12" t="s">
        <v>81</v>
      </c>
      <c r="AW820" s="12" t="s">
        <v>37</v>
      </c>
      <c r="AX820" s="12" t="s">
        <v>73</v>
      </c>
      <c r="AY820" s="218" t="s">
        <v>162</v>
      </c>
    </row>
    <row r="821" spans="2:51" s="12" customFormat="1" ht="13.5">
      <c r="B821" s="208"/>
      <c r="C821" s="209"/>
      <c r="D821" s="198" t="s">
        <v>169</v>
      </c>
      <c r="E821" s="210" t="s">
        <v>20</v>
      </c>
      <c r="F821" s="211" t="s">
        <v>821</v>
      </c>
      <c r="G821" s="209"/>
      <c r="H821" s="212">
        <v>14.299</v>
      </c>
      <c r="I821" s="213"/>
      <c r="J821" s="209"/>
      <c r="K821" s="209"/>
      <c r="L821" s="214"/>
      <c r="M821" s="215"/>
      <c r="N821" s="216"/>
      <c r="O821" s="216"/>
      <c r="P821" s="216"/>
      <c r="Q821" s="216"/>
      <c r="R821" s="216"/>
      <c r="S821" s="216"/>
      <c r="T821" s="217"/>
      <c r="AT821" s="218" t="s">
        <v>169</v>
      </c>
      <c r="AU821" s="218" t="s">
        <v>81</v>
      </c>
      <c r="AV821" s="12" t="s">
        <v>81</v>
      </c>
      <c r="AW821" s="12" t="s">
        <v>37</v>
      </c>
      <c r="AX821" s="12" t="s">
        <v>73</v>
      </c>
      <c r="AY821" s="218" t="s">
        <v>162</v>
      </c>
    </row>
    <row r="822" spans="2:51" s="12" customFormat="1" ht="13.5">
      <c r="B822" s="208"/>
      <c r="C822" s="209"/>
      <c r="D822" s="198" t="s">
        <v>169</v>
      </c>
      <c r="E822" s="210" t="s">
        <v>20</v>
      </c>
      <c r="F822" s="211" t="s">
        <v>822</v>
      </c>
      <c r="G822" s="209"/>
      <c r="H822" s="212">
        <v>2.697</v>
      </c>
      <c r="I822" s="213"/>
      <c r="J822" s="209"/>
      <c r="K822" s="209"/>
      <c r="L822" s="214"/>
      <c r="M822" s="215"/>
      <c r="N822" s="216"/>
      <c r="O822" s="216"/>
      <c r="P822" s="216"/>
      <c r="Q822" s="216"/>
      <c r="R822" s="216"/>
      <c r="S822" s="216"/>
      <c r="T822" s="217"/>
      <c r="AT822" s="218" t="s">
        <v>169</v>
      </c>
      <c r="AU822" s="218" t="s">
        <v>81</v>
      </c>
      <c r="AV822" s="12" t="s">
        <v>81</v>
      </c>
      <c r="AW822" s="12" t="s">
        <v>37</v>
      </c>
      <c r="AX822" s="12" t="s">
        <v>73</v>
      </c>
      <c r="AY822" s="218" t="s">
        <v>162</v>
      </c>
    </row>
    <row r="823" spans="2:51" s="12" customFormat="1" ht="13.5">
      <c r="B823" s="208"/>
      <c r="C823" s="209"/>
      <c r="D823" s="198" t="s">
        <v>169</v>
      </c>
      <c r="E823" s="210" t="s">
        <v>20</v>
      </c>
      <c r="F823" s="211" t="s">
        <v>823</v>
      </c>
      <c r="G823" s="209"/>
      <c r="H823" s="212">
        <v>-1.514</v>
      </c>
      <c r="I823" s="213"/>
      <c r="J823" s="209"/>
      <c r="K823" s="209"/>
      <c r="L823" s="214"/>
      <c r="M823" s="215"/>
      <c r="N823" s="216"/>
      <c r="O823" s="216"/>
      <c r="P823" s="216"/>
      <c r="Q823" s="216"/>
      <c r="R823" s="216"/>
      <c r="S823" s="216"/>
      <c r="T823" s="217"/>
      <c r="AT823" s="218" t="s">
        <v>169</v>
      </c>
      <c r="AU823" s="218" t="s">
        <v>81</v>
      </c>
      <c r="AV823" s="12" t="s">
        <v>81</v>
      </c>
      <c r="AW823" s="12" t="s">
        <v>37</v>
      </c>
      <c r="AX823" s="12" t="s">
        <v>73</v>
      </c>
      <c r="AY823" s="218" t="s">
        <v>162</v>
      </c>
    </row>
    <row r="824" spans="2:51" s="12" customFormat="1" ht="13.5">
      <c r="B824" s="208"/>
      <c r="C824" s="209"/>
      <c r="D824" s="198" t="s">
        <v>169</v>
      </c>
      <c r="E824" s="210" t="s">
        <v>20</v>
      </c>
      <c r="F824" s="211" t="s">
        <v>824</v>
      </c>
      <c r="G824" s="209"/>
      <c r="H824" s="212">
        <v>0.64</v>
      </c>
      <c r="I824" s="213"/>
      <c r="J824" s="209"/>
      <c r="K824" s="209"/>
      <c r="L824" s="214"/>
      <c r="M824" s="215"/>
      <c r="N824" s="216"/>
      <c r="O824" s="216"/>
      <c r="P824" s="216"/>
      <c r="Q824" s="216"/>
      <c r="R824" s="216"/>
      <c r="S824" s="216"/>
      <c r="T824" s="217"/>
      <c r="AT824" s="218" t="s">
        <v>169</v>
      </c>
      <c r="AU824" s="218" t="s">
        <v>81</v>
      </c>
      <c r="AV824" s="12" t="s">
        <v>81</v>
      </c>
      <c r="AW824" s="12" t="s">
        <v>37</v>
      </c>
      <c r="AX824" s="12" t="s">
        <v>73</v>
      </c>
      <c r="AY824" s="218" t="s">
        <v>162</v>
      </c>
    </row>
    <row r="825" spans="2:51" s="12" customFormat="1" ht="13.5">
      <c r="B825" s="208"/>
      <c r="C825" s="209"/>
      <c r="D825" s="198" t="s">
        <v>169</v>
      </c>
      <c r="E825" s="210" t="s">
        <v>20</v>
      </c>
      <c r="F825" s="211" t="s">
        <v>825</v>
      </c>
      <c r="G825" s="209"/>
      <c r="H825" s="212">
        <v>-0.239</v>
      </c>
      <c r="I825" s="213"/>
      <c r="J825" s="209"/>
      <c r="K825" s="209"/>
      <c r="L825" s="214"/>
      <c r="M825" s="215"/>
      <c r="N825" s="216"/>
      <c r="O825" s="216"/>
      <c r="P825" s="216"/>
      <c r="Q825" s="216"/>
      <c r="R825" s="216"/>
      <c r="S825" s="216"/>
      <c r="T825" s="217"/>
      <c r="AT825" s="218" t="s">
        <v>169</v>
      </c>
      <c r="AU825" s="218" t="s">
        <v>81</v>
      </c>
      <c r="AV825" s="12" t="s">
        <v>81</v>
      </c>
      <c r="AW825" s="12" t="s">
        <v>37</v>
      </c>
      <c r="AX825" s="12" t="s">
        <v>73</v>
      </c>
      <c r="AY825" s="218" t="s">
        <v>162</v>
      </c>
    </row>
    <row r="826" spans="2:51" s="12" customFormat="1" ht="13.5">
      <c r="B826" s="208"/>
      <c r="C826" s="209"/>
      <c r="D826" s="198" t="s">
        <v>169</v>
      </c>
      <c r="E826" s="210" t="s">
        <v>20</v>
      </c>
      <c r="F826" s="211" t="s">
        <v>826</v>
      </c>
      <c r="G826" s="209"/>
      <c r="H826" s="212">
        <v>-3.834</v>
      </c>
      <c r="I826" s="213"/>
      <c r="J826" s="209"/>
      <c r="K826" s="209"/>
      <c r="L826" s="214"/>
      <c r="M826" s="215"/>
      <c r="N826" s="216"/>
      <c r="O826" s="216"/>
      <c r="P826" s="216"/>
      <c r="Q826" s="216"/>
      <c r="R826" s="216"/>
      <c r="S826" s="216"/>
      <c r="T826" s="217"/>
      <c r="AT826" s="218" t="s">
        <v>169</v>
      </c>
      <c r="AU826" s="218" t="s">
        <v>81</v>
      </c>
      <c r="AV826" s="12" t="s">
        <v>81</v>
      </c>
      <c r="AW826" s="12" t="s">
        <v>37</v>
      </c>
      <c r="AX826" s="12" t="s">
        <v>73</v>
      </c>
      <c r="AY826" s="218" t="s">
        <v>162</v>
      </c>
    </row>
    <row r="827" spans="2:51" s="12" customFormat="1" ht="13.5">
      <c r="B827" s="208"/>
      <c r="C827" s="209"/>
      <c r="D827" s="198" t="s">
        <v>169</v>
      </c>
      <c r="E827" s="210" t="s">
        <v>20</v>
      </c>
      <c r="F827" s="211" t="s">
        <v>827</v>
      </c>
      <c r="G827" s="209"/>
      <c r="H827" s="212">
        <v>3.745</v>
      </c>
      <c r="I827" s="213"/>
      <c r="J827" s="209"/>
      <c r="K827" s="209"/>
      <c r="L827" s="214"/>
      <c r="M827" s="215"/>
      <c r="N827" s="216"/>
      <c r="O827" s="216"/>
      <c r="P827" s="216"/>
      <c r="Q827" s="216"/>
      <c r="R827" s="216"/>
      <c r="S827" s="216"/>
      <c r="T827" s="217"/>
      <c r="AT827" s="218" t="s">
        <v>169</v>
      </c>
      <c r="AU827" s="218" t="s">
        <v>81</v>
      </c>
      <c r="AV827" s="12" t="s">
        <v>81</v>
      </c>
      <c r="AW827" s="12" t="s">
        <v>37</v>
      </c>
      <c r="AX827" s="12" t="s">
        <v>73</v>
      </c>
      <c r="AY827" s="218" t="s">
        <v>162</v>
      </c>
    </row>
    <row r="828" spans="2:51" s="12" customFormat="1" ht="13.5">
      <c r="B828" s="208"/>
      <c r="C828" s="209"/>
      <c r="D828" s="198" t="s">
        <v>169</v>
      </c>
      <c r="E828" s="210" t="s">
        <v>20</v>
      </c>
      <c r="F828" s="211" t="s">
        <v>828</v>
      </c>
      <c r="G828" s="209"/>
      <c r="H828" s="212">
        <v>-3.763</v>
      </c>
      <c r="I828" s="213"/>
      <c r="J828" s="209"/>
      <c r="K828" s="209"/>
      <c r="L828" s="214"/>
      <c r="M828" s="215"/>
      <c r="N828" s="216"/>
      <c r="O828" s="216"/>
      <c r="P828" s="216"/>
      <c r="Q828" s="216"/>
      <c r="R828" s="216"/>
      <c r="S828" s="216"/>
      <c r="T828" s="217"/>
      <c r="AT828" s="218" t="s">
        <v>169</v>
      </c>
      <c r="AU828" s="218" t="s">
        <v>81</v>
      </c>
      <c r="AV828" s="12" t="s">
        <v>81</v>
      </c>
      <c r="AW828" s="12" t="s">
        <v>37</v>
      </c>
      <c r="AX828" s="12" t="s">
        <v>73</v>
      </c>
      <c r="AY828" s="218" t="s">
        <v>162</v>
      </c>
    </row>
    <row r="829" spans="2:51" s="12" customFormat="1" ht="13.5">
      <c r="B829" s="208"/>
      <c r="C829" s="209"/>
      <c r="D829" s="198" t="s">
        <v>169</v>
      </c>
      <c r="E829" s="210" t="s">
        <v>20</v>
      </c>
      <c r="F829" s="211" t="s">
        <v>829</v>
      </c>
      <c r="G829" s="209"/>
      <c r="H829" s="212">
        <v>-11.199</v>
      </c>
      <c r="I829" s="213"/>
      <c r="J829" s="209"/>
      <c r="K829" s="209"/>
      <c r="L829" s="214"/>
      <c r="M829" s="215"/>
      <c r="N829" s="216"/>
      <c r="O829" s="216"/>
      <c r="P829" s="216"/>
      <c r="Q829" s="216"/>
      <c r="R829" s="216"/>
      <c r="S829" s="216"/>
      <c r="T829" s="217"/>
      <c r="AT829" s="218" t="s">
        <v>169</v>
      </c>
      <c r="AU829" s="218" t="s">
        <v>81</v>
      </c>
      <c r="AV829" s="12" t="s">
        <v>81</v>
      </c>
      <c r="AW829" s="12" t="s">
        <v>37</v>
      </c>
      <c r="AX829" s="12" t="s">
        <v>73</v>
      </c>
      <c r="AY829" s="218" t="s">
        <v>162</v>
      </c>
    </row>
    <row r="830" spans="2:51" s="12" customFormat="1" ht="13.5">
      <c r="B830" s="208"/>
      <c r="C830" s="209"/>
      <c r="D830" s="198" t="s">
        <v>169</v>
      </c>
      <c r="E830" s="210" t="s">
        <v>20</v>
      </c>
      <c r="F830" s="211" t="s">
        <v>830</v>
      </c>
      <c r="G830" s="209"/>
      <c r="H830" s="212">
        <v>16.142</v>
      </c>
      <c r="I830" s="213"/>
      <c r="J830" s="209"/>
      <c r="K830" s="209"/>
      <c r="L830" s="214"/>
      <c r="M830" s="215"/>
      <c r="N830" s="216"/>
      <c r="O830" s="216"/>
      <c r="P830" s="216"/>
      <c r="Q830" s="216"/>
      <c r="R830" s="216"/>
      <c r="S830" s="216"/>
      <c r="T830" s="217"/>
      <c r="AT830" s="218" t="s">
        <v>169</v>
      </c>
      <c r="AU830" s="218" t="s">
        <v>81</v>
      </c>
      <c r="AV830" s="12" t="s">
        <v>81</v>
      </c>
      <c r="AW830" s="12" t="s">
        <v>37</v>
      </c>
      <c r="AX830" s="12" t="s">
        <v>73</v>
      </c>
      <c r="AY830" s="218" t="s">
        <v>162</v>
      </c>
    </row>
    <row r="831" spans="2:51" s="12" customFormat="1" ht="13.5">
      <c r="B831" s="208"/>
      <c r="C831" s="209"/>
      <c r="D831" s="198" t="s">
        <v>169</v>
      </c>
      <c r="E831" s="210" t="s">
        <v>20</v>
      </c>
      <c r="F831" s="211" t="s">
        <v>831</v>
      </c>
      <c r="G831" s="209"/>
      <c r="H831" s="212">
        <v>-4.03</v>
      </c>
      <c r="I831" s="213"/>
      <c r="J831" s="209"/>
      <c r="K831" s="209"/>
      <c r="L831" s="214"/>
      <c r="M831" s="215"/>
      <c r="N831" s="216"/>
      <c r="O831" s="216"/>
      <c r="P831" s="216"/>
      <c r="Q831" s="216"/>
      <c r="R831" s="216"/>
      <c r="S831" s="216"/>
      <c r="T831" s="217"/>
      <c r="AT831" s="218" t="s">
        <v>169</v>
      </c>
      <c r="AU831" s="218" t="s">
        <v>81</v>
      </c>
      <c r="AV831" s="12" t="s">
        <v>81</v>
      </c>
      <c r="AW831" s="12" t="s">
        <v>37</v>
      </c>
      <c r="AX831" s="12" t="s">
        <v>73</v>
      </c>
      <c r="AY831" s="218" t="s">
        <v>162</v>
      </c>
    </row>
    <row r="832" spans="2:51" s="12" customFormat="1" ht="13.5">
      <c r="B832" s="208"/>
      <c r="C832" s="209"/>
      <c r="D832" s="198" t="s">
        <v>169</v>
      </c>
      <c r="E832" s="210" t="s">
        <v>20</v>
      </c>
      <c r="F832" s="211" t="s">
        <v>832</v>
      </c>
      <c r="G832" s="209"/>
      <c r="H832" s="212">
        <v>3.34</v>
      </c>
      <c r="I832" s="213"/>
      <c r="J832" s="209"/>
      <c r="K832" s="209"/>
      <c r="L832" s="214"/>
      <c r="M832" s="215"/>
      <c r="N832" s="216"/>
      <c r="O832" s="216"/>
      <c r="P832" s="216"/>
      <c r="Q832" s="216"/>
      <c r="R832" s="216"/>
      <c r="S832" s="216"/>
      <c r="T832" s="217"/>
      <c r="AT832" s="218" t="s">
        <v>169</v>
      </c>
      <c r="AU832" s="218" t="s">
        <v>81</v>
      </c>
      <c r="AV832" s="12" t="s">
        <v>81</v>
      </c>
      <c r="AW832" s="12" t="s">
        <v>37</v>
      </c>
      <c r="AX832" s="12" t="s">
        <v>73</v>
      </c>
      <c r="AY832" s="218" t="s">
        <v>162</v>
      </c>
    </row>
    <row r="833" spans="2:51" s="11" customFormat="1" ht="13.5">
      <c r="B833" s="196"/>
      <c r="C833" s="197"/>
      <c r="D833" s="198" t="s">
        <v>169</v>
      </c>
      <c r="E833" s="199" t="s">
        <v>20</v>
      </c>
      <c r="F833" s="200" t="s">
        <v>731</v>
      </c>
      <c r="G833" s="197"/>
      <c r="H833" s="201" t="s">
        <v>20</v>
      </c>
      <c r="I833" s="202"/>
      <c r="J833" s="197"/>
      <c r="K833" s="197"/>
      <c r="L833" s="203"/>
      <c r="M833" s="204"/>
      <c r="N833" s="205"/>
      <c r="O833" s="205"/>
      <c r="P833" s="205"/>
      <c r="Q833" s="205"/>
      <c r="R833" s="205"/>
      <c r="S833" s="205"/>
      <c r="T833" s="206"/>
      <c r="AT833" s="207" t="s">
        <v>169</v>
      </c>
      <c r="AU833" s="207" t="s">
        <v>81</v>
      </c>
      <c r="AV833" s="11" t="s">
        <v>22</v>
      </c>
      <c r="AW833" s="11" t="s">
        <v>37</v>
      </c>
      <c r="AX833" s="11" t="s">
        <v>73</v>
      </c>
      <c r="AY833" s="207" t="s">
        <v>162</v>
      </c>
    </row>
    <row r="834" spans="2:51" s="12" customFormat="1" ht="13.5">
      <c r="B834" s="208"/>
      <c r="C834" s="209"/>
      <c r="D834" s="198" t="s">
        <v>169</v>
      </c>
      <c r="E834" s="210" t="s">
        <v>20</v>
      </c>
      <c r="F834" s="211" t="s">
        <v>833</v>
      </c>
      <c r="G834" s="209"/>
      <c r="H834" s="212">
        <v>83.57</v>
      </c>
      <c r="I834" s="213"/>
      <c r="J834" s="209"/>
      <c r="K834" s="209"/>
      <c r="L834" s="214"/>
      <c r="M834" s="215"/>
      <c r="N834" s="216"/>
      <c r="O834" s="216"/>
      <c r="P834" s="216"/>
      <c r="Q834" s="216"/>
      <c r="R834" s="216"/>
      <c r="S834" s="216"/>
      <c r="T834" s="217"/>
      <c r="AT834" s="218" t="s">
        <v>169</v>
      </c>
      <c r="AU834" s="218" t="s">
        <v>81</v>
      </c>
      <c r="AV834" s="12" t="s">
        <v>81</v>
      </c>
      <c r="AW834" s="12" t="s">
        <v>37</v>
      </c>
      <c r="AX834" s="12" t="s">
        <v>73</v>
      </c>
      <c r="AY834" s="218" t="s">
        <v>162</v>
      </c>
    </row>
    <row r="835" spans="2:51" s="12" customFormat="1" ht="13.5">
      <c r="B835" s="208"/>
      <c r="C835" s="209"/>
      <c r="D835" s="198" t="s">
        <v>169</v>
      </c>
      <c r="E835" s="210" t="s">
        <v>20</v>
      </c>
      <c r="F835" s="211" t="s">
        <v>834</v>
      </c>
      <c r="G835" s="209"/>
      <c r="H835" s="212">
        <v>-3.392</v>
      </c>
      <c r="I835" s="213"/>
      <c r="J835" s="209"/>
      <c r="K835" s="209"/>
      <c r="L835" s="214"/>
      <c r="M835" s="215"/>
      <c r="N835" s="216"/>
      <c r="O835" s="216"/>
      <c r="P835" s="216"/>
      <c r="Q835" s="216"/>
      <c r="R835" s="216"/>
      <c r="S835" s="216"/>
      <c r="T835" s="217"/>
      <c r="AT835" s="218" t="s">
        <v>169</v>
      </c>
      <c r="AU835" s="218" t="s">
        <v>81</v>
      </c>
      <c r="AV835" s="12" t="s">
        <v>81</v>
      </c>
      <c r="AW835" s="12" t="s">
        <v>37</v>
      </c>
      <c r="AX835" s="12" t="s">
        <v>73</v>
      </c>
      <c r="AY835" s="218" t="s">
        <v>162</v>
      </c>
    </row>
    <row r="836" spans="2:51" s="12" customFormat="1" ht="13.5">
      <c r="B836" s="208"/>
      <c r="C836" s="209"/>
      <c r="D836" s="198" t="s">
        <v>169</v>
      </c>
      <c r="E836" s="210" t="s">
        <v>20</v>
      </c>
      <c r="F836" s="211" t="s">
        <v>835</v>
      </c>
      <c r="G836" s="209"/>
      <c r="H836" s="212">
        <v>3.433</v>
      </c>
      <c r="I836" s="213"/>
      <c r="J836" s="209"/>
      <c r="K836" s="209"/>
      <c r="L836" s="214"/>
      <c r="M836" s="215"/>
      <c r="N836" s="216"/>
      <c r="O836" s="216"/>
      <c r="P836" s="216"/>
      <c r="Q836" s="216"/>
      <c r="R836" s="216"/>
      <c r="S836" s="216"/>
      <c r="T836" s="217"/>
      <c r="AT836" s="218" t="s">
        <v>169</v>
      </c>
      <c r="AU836" s="218" t="s">
        <v>81</v>
      </c>
      <c r="AV836" s="12" t="s">
        <v>81</v>
      </c>
      <c r="AW836" s="12" t="s">
        <v>37</v>
      </c>
      <c r="AX836" s="12" t="s">
        <v>73</v>
      </c>
      <c r="AY836" s="218" t="s">
        <v>162</v>
      </c>
    </row>
    <row r="837" spans="2:51" s="12" customFormat="1" ht="13.5">
      <c r="B837" s="208"/>
      <c r="C837" s="209"/>
      <c r="D837" s="198" t="s">
        <v>169</v>
      </c>
      <c r="E837" s="210" t="s">
        <v>20</v>
      </c>
      <c r="F837" s="211" t="s">
        <v>836</v>
      </c>
      <c r="G837" s="209"/>
      <c r="H837" s="212">
        <v>3.265</v>
      </c>
      <c r="I837" s="213"/>
      <c r="J837" s="209"/>
      <c r="K837" s="209"/>
      <c r="L837" s="214"/>
      <c r="M837" s="215"/>
      <c r="N837" s="216"/>
      <c r="O837" s="216"/>
      <c r="P837" s="216"/>
      <c r="Q837" s="216"/>
      <c r="R837" s="216"/>
      <c r="S837" s="216"/>
      <c r="T837" s="217"/>
      <c r="AT837" s="218" t="s">
        <v>169</v>
      </c>
      <c r="AU837" s="218" t="s">
        <v>81</v>
      </c>
      <c r="AV837" s="12" t="s">
        <v>81</v>
      </c>
      <c r="AW837" s="12" t="s">
        <v>37</v>
      </c>
      <c r="AX837" s="12" t="s">
        <v>73</v>
      </c>
      <c r="AY837" s="218" t="s">
        <v>162</v>
      </c>
    </row>
    <row r="838" spans="2:51" s="12" customFormat="1" ht="13.5">
      <c r="B838" s="208"/>
      <c r="C838" s="209"/>
      <c r="D838" s="198" t="s">
        <v>169</v>
      </c>
      <c r="E838" s="210" t="s">
        <v>20</v>
      </c>
      <c r="F838" s="211" t="s">
        <v>837</v>
      </c>
      <c r="G838" s="209"/>
      <c r="H838" s="212">
        <v>-1.773</v>
      </c>
      <c r="I838" s="213"/>
      <c r="J838" s="209"/>
      <c r="K838" s="209"/>
      <c r="L838" s="214"/>
      <c r="M838" s="215"/>
      <c r="N838" s="216"/>
      <c r="O838" s="216"/>
      <c r="P838" s="216"/>
      <c r="Q838" s="216"/>
      <c r="R838" s="216"/>
      <c r="S838" s="216"/>
      <c r="T838" s="217"/>
      <c r="AT838" s="218" t="s">
        <v>169</v>
      </c>
      <c r="AU838" s="218" t="s">
        <v>81</v>
      </c>
      <c r="AV838" s="12" t="s">
        <v>81</v>
      </c>
      <c r="AW838" s="12" t="s">
        <v>37</v>
      </c>
      <c r="AX838" s="12" t="s">
        <v>73</v>
      </c>
      <c r="AY838" s="218" t="s">
        <v>162</v>
      </c>
    </row>
    <row r="839" spans="2:51" s="11" customFormat="1" ht="13.5">
      <c r="B839" s="196"/>
      <c r="C839" s="197"/>
      <c r="D839" s="198" t="s">
        <v>169</v>
      </c>
      <c r="E839" s="199" t="s">
        <v>20</v>
      </c>
      <c r="F839" s="200" t="s">
        <v>342</v>
      </c>
      <c r="G839" s="197"/>
      <c r="H839" s="201" t="s">
        <v>20</v>
      </c>
      <c r="I839" s="202"/>
      <c r="J839" s="197"/>
      <c r="K839" s="197"/>
      <c r="L839" s="203"/>
      <c r="M839" s="204"/>
      <c r="N839" s="205"/>
      <c r="O839" s="205"/>
      <c r="P839" s="205"/>
      <c r="Q839" s="205"/>
      <c r="R839" s="205"/>
      <c r="S839" s="205"/>
      <c r="T839" s="206"/>
      <c r="AT839" s="207" t="s">
        <v>169</v>
      </c>
      <c r="AU839" s="207" t="s">
        <v>81</v>
      </c>
      <c r="AV839" s="11" t="s">
        <v>22</v>
      </c>
      <c r="AW839" s="11" t="s">
        <v>37</v>
      </c>
      <c r="AX839" s="11" t="s">
        <v>73</v>
      </c>
      <c r="AY839" s="207" t="s">
        <v>162</v>
      </c>
    </row>
    <row r="840" spans="2:51" s="12" customFormat="1" ht="13.5">
      <c r="B840" s="208"/>
      <c r="C840" s="209"/>
      <c r="D840" s="198" t="s">
        <v>169</v>
      </c>
      <c r="E840" s="210" t="s">
        <v>20</v>
      </c>
      <c r="F840" s="211" t="s">
        <v>838</v>
      </c>
      <c r="G840" s="209"/>
      <c r="H840" s="212">
        <v>184.75</v>
      </c>
      <c r="I840" s="213"/>
      <c r="J840" s="209"/>
      <c r="K840" s="209"/>
      <c r="L840" s="214"/>
      <c r="M840" s="215"/>
      <c r="N840" s="216"/>
      <c r="O840" s="216"/>
      <c r="P840" s="216"/>
      <c r="Q840" s="216"/>
      <c r="R840" s="216"/>
      <c r="S840" s="216"/>
      <c r="T840" s="217"/>
      <c r="AT840" s="218" t="s">
        <v>169</v>
      </c>
      <c r="AU840" s="218" t="s">
        <v>81</v>
      </c>
      <c r="AV840" s="12" t="s">
        <v>81</v>
      </c>
      <c r="AW840" s="12" t="s">
        <v>37</v>
      </c>
      <c r="AX840" s="12" t="s">
        <v>73</v>
      </c>
      <c r="AY840" s="218" t="s">
        <v>162</v>
      </c>
    </row>
    <row r="841" spans="2:51" s="12" customFormat="1" ht="13.5">
      <c r="B841" s="208"/>
      <c r="C841" s="209"/>
      <c r="D841" s="198" t="s">
        <v>169</v>
      </c>
      <c r="E841" s="210" t="s">
        <v>20</v>
      </c>
      <c r="F841" s="211" t="s">
        <v>839</v>
      </c>
      <c r="G841" s="209"/>
      <c r="H841" s="212">
        <v>39.143</v>
      </c>
      <c r="I841" s="213"/>
      <c r="J841" s="209"/>
      <c r="K841" s="209"/>
      <c r="L841" s="214"/>
      <c r="M841" s="215"/>
      <c r="N841" s="216"/>
      <c r="O841" s="216"/>
      <c r="P841" s="216"/>
      <c r="Q841" s="216"/>
      <c r="R841" s="216"/>
      <c r="S841" s="216"/>
      <c r="T841" s="217"/>
      <c r="AT841" s="218" t="s">
        <v>169</v>
      </c>
      <c r="AU841" s="218" t="s">
        <v>81</v>
      </c>
      <c r="AV841" s="12" t="s">
        <v>81</v>
      </c>
      <c r="AW841" s="12" t="s">
        <v>37</v>
      </c>
      <c r="AX841" s="12" t="s">
        <v>73</v>
      </c>
      <c r="AY841" s="218" t="s">
        <v>162</v>
      </c>
    </row>
    <row r="842" spans="2:51" s="12" customFormat="1" ht="13.5">
      <c r="B842" s="208"/>
      <c r="C842" s="209"/>
      <c r="D842" s="198" t="s">
        <v>169</v>
      </c>
      <c r="E842" s="210" t="s">
        <v>20</v>
      </c>
      <c r="F842" s="211" t="s">
        <v>840</v>
      </c>
      <c r="G842" s="209"/>
      <c r="H842" s="212">
        <v>47.104</v>
      </c>
      <c r="I842" s="213"/>
      <c r="J842" s="209"/>
      <c r="K842" s="209"/>
      <c r="L842" s="214"/>
      <c r="M842" s="215"/>
      <c r="N842" s="216"/>
      <c r="O842" s="216"/>
      <c r="P842" s="216"/>
      <c r="Q842" s="216"/>
      <c r="R842" s="216"/>
      <c r="S842" s="216"/>
      <c r="T842" s="217"/>
      <c r="AT842" s="218" t="s">
        <v>169</v>
      </c>
      <c r="AU842" s="218" t="s">
        <v>81</v>
      </c>
      <c r="AV842" s="12" t="s">
        <v>81</v>
      </c>
      <c r="AW842" s="12" t="s">
        <v>37</v>
      </c>
      <c r="AX842" s="12" t="s">
        <v>73</v>
      </c>
      <c r="AY842" s="218" t="s">
        <v>162</v>
      </c>
    </row>
    <row r="843" spans="2:51" s="12" customFormat="1" ht="13.5">
      <c r="B843" s="208"/>
      <c r="C843" s="209"/>
      <c r="D843" s="198" t="s">
        <v>169</v>
      </c>
      <c r="E843" s="210" t="s">
        <v>20</v>
      </c>
      <c r="F843" s="211" t="s">
        <v>841</v>
      </c>
      <c r="G843" s="209"/>
      <c r="H843" s="212">
        <v>18.285</v>
      </c>
      <c r="I843" s="213"/>
      <c r="J843" s="209"/>
      <c r="K843" s="209"/>
      <c r="L843" s="214"/>
      <c r="M843" s="215"/>
      <c r="N843" s="216"/>
      <c r="O843" s="216"/>
      <c r="P843" s="216"/>
      <c r="Q843" s="216"/>
      <c r="R843" s="216"/>
      <c r="S843" s="216"/>
      <c r="T843" s="217"/>
      <c r="AT843" s="218" t="s">
        <v>169</v>
      </c>
      <c r="AU843" s="218" t="s">
        <v>81</v>
      </c>
      <c r="AV843" s="12" t="s">
        <v>81</v>
      </c>
      <c r="AW843" s="12" t="s">
        <v>37</v>
      </c>
      <c r="AX843" s="12" t="s">
        <v>73</v>
      </c>
      <c r="AY843" s="218" t="s">
        <v>162</v>
      </c>
    </row>
    <row r="844" spans="2:51" s="12" customFormat="1" ht="13.5">
      <c r="B844" s="208"/>
      <c r="C844" s="209"/>
      <c r="D844" s="198" t="s">
        <v>169</v>
      </c>
      <c r="E844" s="210" t="s">
        <v>20</v>
      </c>
      <c r="F844" s="211" t="s">
        <v>842</v>
      </c>
      <c r="G844" s="209"/>
      <c r="H844" s="212">
        <v>54.34</v>
      </c>
      <c r="I844" s="213"/>
      <c r="J844" s="209"/>
      <c r="K844" s="209"/>
      <c r="L844" s="214"/>
      <c r="M844" s="215"/>
      <c r="N844" s="216"/>
      <c r="O844" s="216"/>
      <c r="P844" s="216"/>
      <c r="Q844" s="216"/>
      <c r="R844" s="216"/>
      <c r="S844" s="216"/>
      <c r="T844" s="217"/>
      <c r="AT844" s="218" t="s">
        <v>169</v>
      </c>
      <c r="AU844" s="218" t="s">
        <v>81</v>
      </c>
      <c r="AV844" s="12" t="s">
        <v>81</v>
      </c>
      <c r="AW844" s="12" t="s">
        <v>37</v>
      </c>
      <c r="AX844" s="12" t="s">
        <v>73</v>
      </c>
      <c r="AY844" s="218" t="s">
        <v>162</v>
      </c>
    </row>
    <row r="845" spans="2:51" s="12" customFormat="1" ht="13.5">
      <c r="B845" s="208"/>
      <c r="C845" s="209"/>
      <c r="D845" s="198" t="s">
        <v>169</v>
      </c>
      <c r="E845" s="210" t="s">
        <v>20</v>
      </c>
      <c r="F845" s="211" t="s">
        <v>843</v>
      </c>
      <c r="G845" s="209"/>
      <c r="H845" s="212">
        <v>-1.291</v>
      </c>
      <c r="I845" s="213"/>
      <c r="J845" s="209"/>
      <c r="K845" s="209"/>
      <c r="L845" s="214"/>
      <c r="M845" s="215"/>
      <c r="N845" s="216"/>
      <c r="O845" s="216"/>
      <c r="P845" s="216"/>
      <c r="Q845" s="216"/>
      <c r="R845" s="216"/>
      <c r="S845" s="216"/>
      <c r="T845" s="217"/>
      <c r="AT845" s="218" t="s">
        <v>169</v>
      </c>
      <c r="AU845" s="218" t="s">
        <v>81</v>
      </c>
      <c r="AV845" s="12" t="s">
        <v>81</v>
      </c>
      <c r="AW845" s="12" t="s">
        <v>37</v>
      </c>
      <c r="AX845" s="12" t="s">
        <v>73</v>
      </c>
      <c r="AY845" s="218" t="s">
        <v>162</v>
      </c>
    </row>
    <row r="846" spans="2:51" s="12" customFormat="1" ht="13.5">
      <c r="B846" s="208"/>
      <c r="C846" s="209"/>
      <c r="D846" s="198" t="s">
        <v>169</v>
      </c>
      <c r="E846" s="210" t="s">
        <v>20</v>
      </c>
      <c r="F846" s="211" t="s">
        <v>844</v>
      </c>
      <c r="G846" s="209"/>
      <c r="H846" s="212">
        <v>-0.526</v>
      </c>
      <c r="I846" s="213"/>
      <c r="J846" s="209"/>
      <c r="K846" s="209"/>
      <c r="L846" s="214"/>
      <c r="M846" s="215"/>
      <c r="N846" s="216"/>
      <c r="O846" s="216"/>
      <c r="P846" s="216"/>
      <c r="Q846" s="216"/>
      <c r="R846" s="216"/>
      <c r="S846" s="216"/>
      <c r="T846" s="217"/>
      <c r="AT846" s="218" t="s">
        <v>169</v>
      </c>
      <c r="AU846" s="218" t="s">
        <v>81</v>
      </c>
      <c r="AV846" s="12" t="s">
        <v>81</v>
      </c>
      <c r="AW846" s="12" t="s">
        <v>37</v>
      </c>
      <c r="AX846" s="12" t="s">
        <v>73</v>
      </c>
      <c r="AY846" s="218" t="s">
        <v>162</v>
      </c>
    </row>
    <row r="847" spans="2:51" s="12" customFormat="1" ht="13.5">
      <c r="B847" s="208"/>
      <c r="C847" s="209"/>
      <c r="D847" s="198" t="s">
        <v>169</v>
      </c>
      <c r="E847" s="210" t="s">
        <v>20</v>
      </c>
      <c r="F847" s="211" t="s">
        <v>845</v>
      </c>
      <c r="G847" s="209"/>
      <c r="H847" s="212">
        <v>-16.314</v>
      </c>
      <c r="I847" s="213"/>
      <c r="J847" s="209"/>
      <c r="K847" s="209"/>
      <c r="L847" s="214"/>
      <c r="M847" s="215"/>
      <c r="N847" s="216"/>
      <c r="O847" s="216"/>
      <c r="P847" s="216"/>
      <c r="Q847" s="216"/>
      <c r="R847" s="216"/>
      <c r="S847" s="216"/>
      <c r="T847" s="217"/>
      <c r="AT847" s="218" t="s">
        <v>169</v>
      </c>
      <c r="AU847" s="218" t="s">
        <v>81</v>
      </c>
      <c r="AV847" s="12" t="s">
        <v>81</v>
      </c>
      <c r="AW847" s="12" t="s">
        <v>37</v>
      </c>
      <c r="AX847" s="12" t="s">
        <v>73</v>
      </c>
      <c r="AY847" s="218" t="s">
        <v>162</v>
      </c>
    </row>
    <row r="848" spans="2:51" s="12" customFormat="1" ht="13.5">
      <c r="B848" s="208"/>
      <c r="C848" s="209"/>
      <c r="D848" s="198" t="s">
        <v>169</v>
      </c>
      <c r="E848" s="210" t="s">
        <v>20</v>
      </c>
      <c r="F848" s="211" t="s">
        <v>846</v>
      </c>
      <c r="G848" s="209"/>
      <c r="H848" s="212">
        <v>-4.194</v>
      </c>
      <c r="I848" s="213"/>
      <c r="J848" s="209"/>
      <c r="K848" s="209"/>
      <c r="L848" s="214"/>
      <c r="M848" s="215"/>
      <c r="N848" s="216"/>
      <c r="O848" s="216"/>
      <c r="P848" s="216"/>
      <c r="Q848" s="216"/>
      <c r="R848" s="216"/>
      <c r="S848" s="216"/>
      <c r="T848" s="217"/>
      <c r="AT848" s="218" t="s">
        <v>169</v>
      </c>
      <c r="AU848" s="218" t="s">
        <v>81</v>
      </c>
      <c r="AV848" s="12" t="s">
        <v>81</v>
      </c>
      <c r="AW848" s="12" t="s">
        <v>37</v>
      </c>
      <c r="AX848" s="12" t="s">
        <v>73</v>
      </c>
      <c r="AY848" s="218" t="s">
        <v>162</v>
      </c>
    </row>
    <row r="849" spans="2:51" s="14" customFormat="1" ht="13.5">
      <c r="B849" s="244"/>
      <c r="C849" s="245"/>
      <c r="D849" s="198" t="s">
        <v>169</v>
      </c>
      <c r="E849" s="246" t="s">
        <v>20</v>
      </c>
      <c r="F849" s="247" t="s">
        <v>483</v>
      </c>
      <c r="G849" s="245"/>
      <c r="H849" s="248">
        <v>1151.789</v>
      </c>
      <c r="I849" s="249"/>
      <c r="J849" s="245"/>
      <c r="K849" s="245"/>
      <c r="L849" s="250"/>
      <c r="M849" s="251"/>
      <c r="N849" s="252"/>
      <c r="O849" s="252"/>
      <c r="P849" s="252"/>
      <c r="Q849" s="252"/>
      <c r="R849" s="252"/>
      <c r="S849" s="252"/>
      <c r="T849" s="253"/>
      <c r="AT849" s="254" t="s">
        <v>169</v>
      </c>
      <c r="AU849" s="254" t="s">
        <v>81</v>
      </c>
      <c r="AV849" s="14" t="s">
        <v>180</v>
      </c>
      <c r="AW849" s="14" t="s">
        <v>37</v>
      </c>
      <c r="AX849" s="14" t="s">
        <v>73</v>
      </c>
      <c r="AY849" s="254" t="s">
        <v>162</v>
      </c>
    </row>
    <row r="850" spans="2:51" s="11" customFormat="1" ht="13.5">
      <c r="B850" s="196"/>
      <c r="C850" s="197"/>
      <c r="D850" s="198" t="s">
        <v>169</v>
      </c>
      <c r="E850" s="199" t="s">
        <v>20</v>
      </c>
      <c r="F850" s="200" t="s">
        <v>847</v>
      </c>
      <c r="G850" s="197"/>
      <c r="H850" s="201" t="s">
        <v>20</v>
      </c>
      <c r="I850" s="202"/>
      <c r="J850" s="197"/>
      <c r="K850" s="197"/>
      <c r="L850" s="203"/>
      <c r="M850" s="204"/>
      <c r="N850" s="205"/>
      <c r="O850" s="205"/>
      <c r="P850" s="205"/>
      <c r="Q850" s="205"/>
      <c r="R850" s="205"/>
      <c r="S850" s="205"/>
      <c r="T850" s="206"/>
      <c r="AT850" s="207" t="s">
        <v>169</v>
      </c>
      <c r="AU850" s="207" t="s">
        <v>81</v>
      </c>
      <c r="AV850" s="11" t="s">
        <v>22</v>
      </c>
      <c r="AW850" s="11" t="s">
        <v>37</v>
      </c>
      <c r="AX850" s="11" t="s">
        <v>73</v>
      </c>
      <c r="AY850" s="207" t="s">
        <v>162</v>
      </c>
    </row>
    <row r="851" spans="2:51" s="12" customFormat="1" ht="13.5">
      <c r="B851" s="208"/>
      <c r="C851" s="209"/>
      <c r="D851" s="198" t="s">
        <v>169</v>
      </c>
      <c r="E851" s="210" t="s">
        <v>20</v>
      </c>
      <c r="F851" s="211" t="s">
        <v>848</v>
      </c>
      <c r="G851" s="209"/>
      <c r="H851" s="212">
        <v>-447.06</v>
      </c>
      <c r="I851" s="213"/>
      <c r="J851" s="209"/>
      <c r="K851" s="209"/>
      <c r="L851" s="214"/>
      <c r="M851" s="215"/>
      <c r="N851" s="216"/>
      <c r="O851" s="216"/>
      <c r="P851" s="216"/>
      <c r="Q851" s="216"/>
      <c r="R851" s="216"/>
      <c r="S851" s="216"/>
      <c r="T851" s="217"/>
      <c r="AT851" s="218" t="s">
        <v>169</v>
      </c>
      <c r="AU851" s="218" t="s">
        <v>81</v>
      </c>
      <c r="AV851" s="12" t="s">
        <v>81</v>
      </c>
      <c r="AW851" s="12" t="s">
        <v>37</v>
      </c>
      <c r="AX851" s="12" t="s">
        <v>73</v>
      </c>
      <c r="AY851" s="218" t="s">
        <v>162</v>
      </c>
    </row>
    <row r="852" spans="2:51" s="11" customFormat="1" ht="13.5">
      <c r="B852" s="196"/>
      <c r="C852" s="197"/>
      <c r="D852" s="198" t="s">
        <v>169</v>
      </c>
      <c r="E852" s="199" t="s">
        <v>20</v>
      </c>
      <c r="F852" s="200" t="s">
        <v>849</v>
      </c>
      <c r="G852" s="197"/>
      <c r="H852" s="201" t="s">
        <v>20</v>
      </c>
      <c r="I852" s="202"/>
      <c r="J852" s="197"/>
      <c r="K852" s="197"/>
      <c r="L852" s="203"/>
      <c r="M852" s="204"/>
      <c r="N852" s="205"/>
      <c r="O852" s="205"/>
      <c r="P852" s="205"/>
      <c r="Q852" s="205"/>
      <c r="R852" s="205"/>
      <c r="S852" s="205"/>
      <c r="T852" s="206"/>
      <c r="AT852" s="207" t="s">
        <v>169</v>
      </c>
      <c r="AU852" s="207" t="s">
        <v>81</v>
      </c>
      <c r="AV852" s="11" t="s">
        <v>22</v>
      </c>
      <c r="AW852" s="11" t="s">
        <v>37</v>
      </c>
      <c r="AX852" s="11" t="s">
        <v>73</v>
      </c>
      <c r="AY852" s="207" t="s">
        <v>162</v>
      </c>
    </row>
    <row r="853" spans="2:51" s="12" customFormat="1" ht="13.5">
      <c r="B853" s="208"/>
      <c r="C853" s="209"/>
      <c r="D853" s="198" t="s">
        <v>169</v>
      </c>
      <c r="E853" s="210" t="s">
        <v>20</v>
      </c>
      <c r="F853" s="211" t="s">
        <v>850</v>
      </c>
      <c r="G853" s="209"/>
      <c r="H853" s="212">
        <v>-105.42</v>
      </c>
      <c r="I853" s="213"/>
      <c r="J853" s="209"/>
      <c r="K853" s="209"/>
      <c r="L853" s="214"/>
      <c r="M853" s="215"/>
      <c r="N853" s="216"/>
      <c r="O853" s="216"/>
      <c r="P853" s="216"/>
      <c r="Q853" s="216"/>
      <c r="R853" s="216"/>
      <c r="S853" s="216"/>
      <c r="T853" s="217"/>
      <c r="AT853" s="218" t="s">
        <v>169</v>
      </c>
      <c r="AU853" s="218" t="s">
        <v>81</v>
      </c>
      <c r="AV853" s="12" t="s">
        <v>81</v>
      </c>
      <c r="AW853" s="12" t="s">
        <v>37</v>
      </c>
      <c r="AX853" s="12" t="s">
        <v>73</v>
      </c>
      <c r="AY853" s="218" t="s">
        <v>162</v>
      </c>
    </row>
    <row r="854" spans="2:51" s="14" customFormat="1" ht="13.5">
      <c r="B854" s="244"/>
      <c r="C854" s="245"/>
      <c r="D854" s="198" t="s">
        <v>169</v>
      </c>
      <c r="E854" s="246" t="s">
        <v>20</v>
      </c>
      <c r="F854" s="247" t="s">
        <v>483</v>
      </c>
      <c r="G854" s="245"/>
      <c r="H854" s="248">
        <v>-552.48</v>
      </c>
      <c r="I854" s="249"/>
      <c r="J854" s="245"/>
      <c r="K854" s="245"/>
      <c r="L854" s="250"/>
      <c r="M854" s="251"/>
      <c r="N854" s="252"/>
      <c r="O854" s="252"/>
      <c r="P854" s="252"/>
      <c r="Q854" s="252"/>
      <c r="R854" s="252"/>
      <c r="S854" s="252"/>
      <c r="T854" s="253"/>
      <c r="AT854" s="254" t="s">
        <v>169</v>
      </c>
      <c r="AU854" s="254" t="s">
        <v>81</v>
      </c>
      <c r="AV854" s="14" t="s">
        <v>180</v>
      </c>
      <c r="AW854" s="14" t="s">
        <v>37</v>
      </c>
      <c r="AX854" s="14" t="s">
        <v>73</v>
      </c>
      <c r="AY854" s="254" t="s">
        <v>162</v>
      </c>
    </row>
    <row r="855" spans="2:51" s="13" customFormat="1" ht="13.5">
      <c r="B855" s="219"/>
      <c r="C855" s="220"/>
      <c r="D855" s="221" t="s">
        <v>169</v>
      </c>
      <c r="E855" s="222" t="s">
        <v>20</v>
      </c>
      <c r="F855" s="223" t="s">
        <v>174</v>
      </c>
      <c r="G855" s="220"/>
      <c r="H855" s="224">
        <v>599.309</v>
      </c>
      <c r="I855" s="225"/>
      <c r="J855" s="220"/>
      <c r="K855" s="220"/>
      <c r="L855" s="226"/>
      <c r="M855" s="227"/>
      <c r="N855" s="228"/>
      <c r="O855" s="228"/>
      <c r="P855" s="228"/>
      <c r="Q855" s="228"/>
      <c r="R855" s="228"/>
      <c r="S855" s="228"/>
      <c r="T855" s="229"/>
      <c r="AT855" s="230" t="s">
        <v>169</v>
      </c>
      <c r="AU855" s="230" t="s">
        <v>81</v>
      </c>
      <c r="AV855" s="13" t="s">
        <v>168</v>
      </c>
      <c r="AW855" s="13" t="s">
        <v>37</v>
      </c>
      <c r="AX855" s="13" t="s">
        <v>22</v>
      </c>
      <c r="AY855" s="230" t="s">
        <v>162</v>
      </c>
    </row>
    <row r="856" spans="2:65" s="1" customFormat="1" ht="22.5" customHeight="1">
      <c r="B856" s="36"/>
      <c r="C856" s="184" t="s">
        <v>851</v>
      </c>
      <c r="D856" s="184" t="s">
        <v>164</v>
      </c>
      <c r="E856" s="185" t="s">
        <v>852</v>
      </c>
      <c r="F856" s="186" t="s">
        <v>853</v>
      </c>
      <c r="G856" s="187" t="s">
        <v>218</v>
      </c>
      <c r="H856" s="188">
        <v>1151.79</v>
      </c>
      <c r="I856" s="189"/>
      <c r="J856" s="190">
        <f>ROUND(I856*H856,2)</f>
        <v>0</v>
      </c>
      <c r="K856" s="186" t="s">
        <v>20</v>
      </c>
      <c r="L856" s="56"/>
      <c r="M856" s="191" t="s">
        <v>20</v>
      </c>
      <c r="N856" s="192" t="s">
        <v>44</v>
      </c>
      <c r="O856" s="37"/>
      <c r="P856" s="193">
        <f>O856*H856</f>
        <v>0</v>
      </c>
      <c r="Q856" s="193">
        <v>0</v>
      </c>
      <c r="R856" s="193">
        <f>Q856*H856</f>
        <v>0</v>
      </c>
      <c r="S856" s="193">
        <v>0</v>
      </c>
      <c r="T856" s="194">
        <f>S856*H856</f>
        <v>0</v>
      </c>
      <c r="AR856" s="19" t="s">
        <v>168</v>
      </c>
      <c r="AT856" s="19" t="s">
        <v>164</v>
      </c>
      <c r="AU856" s="19" t="s">
        <v>81</v>
      </c>
      <c r="AY856" s="19" t="s">
        <v>162</v>
      </c>
      <c r="BE856" s="195">
        <f>IF(N856="základní",J856,0)</f>
        <v>0</v>
      </c>
      <c r="BF856" s="195">
        <f>IF(N856="snížená",J856,0)</f>
        <v>0</v>
      </c>
      <c r="BG856" s="195">
        <f>IF(N856="zákl. přenesená",J856,0)</f>
        <v>0</v>
      </c>
      <c r="BH856" s="195">
        <f>IF(N856="sníž. přenesená",J856,0)</f>
        <v>0</v>
      </c>
      <c r="BI856" s="195">
        <f>IF(N856="nulová",J856,0)</f>
        <v>0</v>
      </c>
      <c r="BJ856" s="19" t="s">
        <v>22</v>
      </c>
      <c r="BK856" s="195">
        <f>ROUND(I856*H856,2)</f>
        <v>0</v>
      </c>
      <c r="BL856" s="19" t="s">
        <v>168</v>
      </c>
      <c r="BM856" s="19" t="s">
        <v>851</v>
      </c>
    </row>
    <row r="857" spans="2:65" s="1" customFormat="1" ht="31.5" customHeight="1">
      <c r="B857" s="36"/>
      <c r="C857" s="184" t="s">
        <v>854</v>
      </c>
      <c r="D857" s="184" t="s">
        <v>164</v>
      </c>
      <c r="E857" s="185" t="s">
        <v>855</v>
      </c>
      <c r="F857" s="186" t="s">
        <v>856</v>
      </c>
      <c r="G857" s="187" t="s">
        <v>218</v>
      </c>
      <c r="H857" s="188">
        <v>557.093</v>
      </c>
      <c r="I857" s="189"/>
      <c r="J857" s="190">
        <f>ROUND(I857*H857,2)</f>
        <v>0</v>
      </c>
      <c r="K857" s="186" t="s">
        <v>20</v>
      </c>
      <c r="L857" s="56"/>
      <c r="M857" s="191" t="s">
        <v>20</v>
      </c>
      <c r="N857" s="192" t="s">
        <v>44</v>
      </c>
      <c r="O857" s="37"/>
      <c r="P857" s="193">
        <f>O857*H857</f>
        <v>0</v>
      </c>
      <c r="Q857" s="193">
        <v>0</v>
      </c>
      <c r="R857" s="193">
        <f>Q857*H857</f>
        <v>0</v>
      </c>
      <c r="S857" s="193">
        <v>0</v>
      </c>
      <c r="T857" s="194">
        <f>S857*H857</f>
        <v>0</v>
      </c>
      <c r="AR857" s="19" t="s">
        <v>168</v>
      </c>
      <c r="AT857" s="19" t="s">
        <v>164</v>
      </c>
      <c r="AU857" s="19" t="s">
        <v>81</v>
      </c>
      <c r="AY857" s="19" t="s">
        <v>162</v>
      </c>
      <c r="BE857" s="195">
        <f>IF(N857="základní",J857,0)</f>
        <v>0</v>
      </c>
      <c r="BF857" s="195">
        <f>IF(N857="snížená",J857,0)</f>
        <v>0</v>
      </c>
      <c r="BG857" s="195">
        <f>IF(N857="zákl. přenesená",J857,0)</f>
        <v>0</v>
      </c>
      <c r="BH857" s="195">
        <f>IF(N857="sníž. přenesená",J857,0)</f>
        <v>0</v>
      </c>
      <c r="BI857" s="195">
        <f>IF(N857="nulová",J857,0)</f>
        <v>0</v>
      </c>
      <c r="BJ857" s="19" t="s">
        <v>22</v>
      </c>
      <c r="BK857" s="195">
        <f>ROUND(I857*H857,2)</f>
        <v>0</v>
      </c>
      <c r="BL857" s="19" t="s">
        <v>168</v>
      </c>
      <c r="BM857" s="19" t="s">
        <v>854</v>
      </c>
    </row>
    <row r="858" spans="2:51" s="11" customFormat="1" ht="13.5">
      <c r="B858" s="196"/>
      <c r="C858" s="197"/>
      <c r="D858" s="198" t="s">
        <v>169</v>
      </c>
      <c r="E858" s="199" t="s">
        <v>20</v>
      </c>
      <c r="F858" s="200" t="s">
        <v>747</v>
      </c>
      <c r="G858" s="197"/>
      <c r="H858" s="201" t="s">
        <v>20</v>
      </c>
      <c r="I858" s="202"/>
      <c r="J858" s="197"/>
      <c r="K858" s="197"/>
      <c r="L858" s="203"/>
      <c r="M858" s="204"/>
      <c r="N858" s="205"/>
      <c r="O858" s="205"/>
      <c r="P858" s="205"/>
      <c r="Q858" s="205"/>
      <c r="R858" s="205"/>
      <c r="S858" s="205"/>
      <c r="T858" s="206"/>
      <c r="AT858" s="207" t="s">
        <v>169</v>
      </c>
      <c r="AU858" s="207" t="s">
        <v>81</v>
      </c>
      <c r="AV858" s="11" t="s">
        <v>22</v>
      </c>
      <c r="AW858" s="11" t="s">
        <v>37</v>
      </c>
      <c r="AX858" s="11" t="s">
        <v>73</v>
      </c>
      <c r="AY858" s="207" t="s">
        <v>162</v>
      </c>
    </row>
    <row r="859" spans="2:51" s="11" customFormat="1" ht="13.5">
      <c r="B859" s="196"/>
      <c r="C859" s="197"/>
      <c r="D859" s="198" t="s">
        <v>169</v>
      </c>
      <c r="E859" s="199" t="s">
        <v>20</v>
      </c>
      <c r="F859" s="200" t="s">
        <v>291</v>
      </c>
      <c r="G859" s="197"/>
      <c r="H859" s="201" t="s">
        <v>20</v>
      </c>
      <c r="I859" s="202"/>
      <c r="J859" s="197"/>
      <c r="K859" s="197"/>
      <c r="L859" s="203"/>
      <c r="M859" s="204"/>
      <c r="N859" s="205"/>
      <c r="O859" s="205"/>
      <c r="P859" s="205"/>
      <c r="Q859" s="205"/>
      <c r="R859" s="205"/>
      <c r="S859" s="205"/>
      <c r="T859" s="206"/>
      <c r="AT859" s="207" t="s">
        <v>169</v>
      </c>
      <c r="AU859" s="207" t="s">
        <v>81</v>
      </c>
      <c r="AV859" s="11" t="s">
        <v>22</v>
      </c>
      <c r="AW859" s="11" t="s">
        <v>37</v>
      </c>
      <c r="AX859" s="11" t="s">
        <v>73</v>
      </c>
      <c r="AY859" s="207" t="s">
        <v>162</v>
      </c>
    </row>
    <row r="860" spans="2:51" s="12" customFormat="1" ht="13.5">
      <c r="B860" s="208"/>
      <c r="C860" s="209"/>
      <c r="D860" s="198" t="s">
        <v>169</v>
      </c>
      <c r="E860" s="210" t="s">
        <v>20</v>
      </c>
      <c r="F860" s="211" t="s">
        <v>748</v>
      </c>
      <c r="G860" s="209"/>
      <c r="H860" s="212">
        <v>18.536</v>
      </c>
      <c r="I860" s="213"/>
      <c r="J860" s="209"/>
      <c r="K860" s="209"/>
      <c r="L860" s="214"/>
      <c r="M860" s="215"/>
      <c r="N860" s="216"/>
      <c r="O860" s="216"/>
      <c r="P860" s="216"/>
      <c r="Q860" s="216"/>
      <c r="R860" s="216"/>
      <c r="S860" s="216"/>
      <c r="T860" s="217"/>
      <c r="AT860" s="218" t="s">
        <v>169</v>
      </c>
      <c r="AU860" s="218" t="s">
        <v>81</v>
      </c>
      <c r="AV860" s="12" t="s">
        <v>81</v>
      </c>
      <c r="AW860" s="12" t="s">
        <v>37</v>
      </c>
      <c r="AX860" s="12" t="s">
        <v>73</v>
      </c>
      <c r="AY860" s="218" t="s">
        <v>162</v>
      </c>
    </row>
    <row r="861" spans="2:51" s="11" customFormat="1" ht="13.5">
      <c r="B861" s="196"/>
      <c r="C861" s="197"/>
      <c r="D861" s="198" t="s">
        <v>169</v>
      </c>
      <c r="E861" s="199" t="s">
        <v>20</v>
      </c>
      <c r="F861" s="200" t="s">
        <v>293</v>
      </c>
      <c r="G861" s="197"/>
      <c r="H861" s="201" t="s">
        <v>20</v>
      </c>
      <c r="I861" s="202"/>
      <c r="J861" s="197"/>
      <c r="K861" s="197"/>
      <c r="L861" s="203"/>
      <c r="M861" s="204"/>
      <c r="N861" s="205"/>
      <c r="O861" s="205"/>
      <c r="P861" s="205"/>
      <c r="Q861" s="205"/>
      <c r="R861" s="205"/>
      <c r="S861" s="205"/>
      <c r="T861" s="206"/>
      <c r="AT861" s="207" t="s">
        <v>169</v>
      </c>
      <c r="AU861" s="207" t="s">
        <v>81</v>
      </c>
      <c r="AV861" s="11" t="s">
        <v>22</v>
      </c>
      <c r="AW861" s="11" t="s">
        <v>37</v>
      </c>
      <c r="AX861" s="11" t="s">
        <v>73</v>
      </c>
      <c r="AY861" s="207" t="s">
        <v>162</v>
      </c>
    </row>
    <row r="862" spans="2:51" s="12" customFormat="1" ht="13.5">
      <c r="B862" s="208"/>
      <c r="C862" s="209"/>
      <c r="D862" s="198" t="s">
        <v>169</v>
      </c>
      <c r="E862" s="210" t="s">
        <v>20</v>
      </c>
      <c r="F862" s="211" t="s">
        <v>749</v>
      </c>
      <c r="G862" s="209"/>
      <c r="H862" s="212">
        <v>37.981</v>
      </c>
      <c r="I862" s="213"/>
      <c r="J862" s="209"/>
      <c r="K862" s="209"/>
      <c r="L862" s="214"/>
      <c r="M862" s="215"/>
      <c r="N862" s="216"/>
      <c r="O862" s="216"/>
      <c r="P862" s="216"/>
      <c r="Q862" s="216"/>
      <c r="R862" s="216"/>
      <c r="S862" s="216"/>
      <c r="T862" s="217"/>
      <c r="AT862" s="218" t="s">
        <v>169</v>
      </c>
      <c r="AU862" s="218" t="s">
        <v>81</v>
      </c>
      <c r="AV862" s="12" t="s">
        <v>81</v>
      </c>
      <c r="AW862" s="12" t="s">
        <v>37</v>
      </c>
      <c r="AX862" s="12" t="s">
        <v>73</v>
      </c>
      <c r="AY862" s="218" t="s">
        <v>162</v>
      </c>
    </row>
    <row r="863" spans="2:51" s="12" customFormat="1" ht="13.5">
      <c r="B863" s="208"/>
      <c r="C863" s="209"/>
      <c r="D863" s="198" t="s">
        <v>169</v>
      </c>
      <c r="E863" s="210" t="s">
        <v>20</v>
      </c>
      <c r="F863" s="211" t="s">
        <v>750</v>
      </c>
      <c r="G863" s="209"/>
      <c r="H863" s="212">
        <v>-4.312</v>
      </c>
      <c r="I863" s="213"/>
      <c r="J863" s="209"/>
      <c r="K863" s="209"/>
      <c r="L863" s="214"/>
      <c r="M863" s="215"/>
      <c r="N863" s="216"/>
      <c r="O863" s="216"/>
      <c r="P863" s="216"/>
      <c r="Q863" s="216"/>
      <c r="R863" s="216"/>
      <c r="S863" s="216"/>
      <c r="T863" s="217"/>
      <c r="AT863" s="218" t="s">
        <v>169</v>
      </c>
      <c r="AU863" s="218" t="s">
        <v>81</v>
      </c>
      <c r="AV863" s="12" t="s">
        <v>81</v>
      </c>
      <c r="AW863" s="12" t="s">
        <v>37</v>
      </c>
      <c r="AX863" s="12" t="s">
        <v>73</v>
      </c>
      <c r="AY863" s="218" t="s">
        <v>162</v>
      </c>
    </row>
    <row r="864" spans="2:51" s="11" customFormat="1" ht="13.5">
      <c r="B864" s="196"/>
      <c r="C864" s="197"/>
      <c r="D864" s="198" t="s">
        <v>169</v>
      </c>
      <c r="E864" s="199" t="s">
        <v>20</v>
      </c>
      <c r="F864" s="200" t="s">
        <v>270</v>
      </c>
      <c r="G864" s="197"/>
      <c r="H864" s="201" t="s">
        <v>20</v>
      </c>
      <c r="I864" s="202"/>
      <c r="J864" s="197"/>
      <c r="K864" s="197"/>
      <c r="L864" s="203"/>
      <c r="M864" s="204"/>
      <c r="N864" s="205"/>
      <c r="O864" s="205"/>
      <c r="P864" s="205"/>
      <c r="Q864" s="205"/>
      <c r="R864" s="205"/>
      <c r="S864" s="205"/>
      <c r="T864" s="206"/>
      <c r="AT864" s="207" t="s">
        <v>169</v>
      </c>
      <c r="AU864" s="207" t="s">
        <v>81</v>
      </c>
      <c r="AV864" s="11" t="s">
        <v>22</v>
      </c>
      <c r="AW864" s="11" t="s">
        <v>37</v>
      </c>
      <c r="AX864" s="11" t="s">
        <v>73</v>
      </c>
      <c r="AY864" s="207" t="s">
        <v>162</v>
      </c>
    </row>
    <row r="865" spans="2:51" s="12" customFormat="1" ht="13.5">
      <c r="B865" s="208"/>
      <c r="C865" s="209"/>
      <c r="D865" s="198" t="s">
        <v>169</v>
      </c>
      <c r="E865" s="210" t="s">
        <v>20</v>
      </c>
      <c r="F865" s="211" t="s">
        <v>751</v>
      </c>
      <c r="G865" s="209"/>
      <c r="H865" s="212">
        <v>35.443</v>
      </c>
      <c r="I865" s="213"/>
      <c r="J865" s="209"/>
      <c r="K865" s="209"/>
      <c r="L865" s="214"/>
      <c r="M865" s="215"/>
      <c r="N865" s="216"/>
      <c r="O865" s="216"/>
      <c r="P865" s="216"/>
      <c r="Q865" s="216"/>
      <c r="R865" s="216"/>
      <c r="S865" s="216"/>
      <c r="T865" s="217"/>
      <c r="AT865" s="218" t="s">
        <v>169</v>
      </c>
      <c r="AU865" s="218" t="s">
        <v>81</v>
      </c>
      <c r="AV865" s="12" t="s">
        <v>81</v>
      </c>
      <c r="AW865" s="12" t="s">
        <v>37</v>
      </c>
      <c r="AX865" s="12" t="s">
        <v>73</v>
      </c>
      <c r="AY865" s="218" t="s">
        <v>162</v>
      </c>
    </row>
    <row r="866" spans="2:51" s="11" customFormat="1" ht="13.5">
      <c r="B866" s="196"/>
      <c r="C866" s="197"/>
      <c r="D866" s="198" t="s">
        <v>169</v>
      </c>
      <c r="E866" s="199" t="s">
        <v>20</v>
      </c>
      <c r="F866" s="200" t="s">
        <v>306</v>
      </c>
      <c r="G866" s="197"/>
      <c r="H866" s="201" t="s">
        <v>20</v>
      </c>
      <c r="I866" s="202"/>
      <c r="J866" s="197"/>
      <c r="K866" s="197"/>
      <c r="L866" s="203"/>
      <c r="M866" s="204"/>
      <c r="N866" s="205"/>
      <c r="O866" s="205"/>
      <c r="P866" s="205"/>
      <c r="Q866" s="205"/>
      <c r="R866" s="205"/>
      <c r="S866" s="205"/>
      <c r="T866" s="206"/>
      <c r="AT866" s="207" t="s">
        <v>169</v>
      </c>
      <c r="AU866" s="207" t="s">
        <v>81</v>
      </c>
      <c r="AV866" s="11" t="s">
        <v>22</v>
      </c>
      <c r="AW866" s="11" t="s">
        <v>37</v>
      </c>
      <c r="AX866" s="11" t="s">
        <v>73</v>
      </c>
      <c r="AY866" s="207" t="s">
        <v>162</v>
      </c>
    </row>
    <row r="867" spans="2:51" s="12" customFormat="1" ht="13.5">
      <c r="B867" s="208"/>
      <c r="C867" s="209"/>
      <c r="D867" s="198" t="s">
        <v>169</v>
      </c>
      <c r="E867" s="210" t="s">
        <v>20</v>
      </c>
      <c r="F867" s="211" t="s">
        <v>752</v>
      </c>
      <c r="G867" s="209"/>
      <c r="H867" s="212">
        <v>4.926</v>
      </c>
      <c r="I867" s="213"/>
      <c r="J867" s="209"/>
      <c r="K867" s="209"/>
      <c r="L867" s="214"/>
      <c r="M867" s="215"/>
      <c r="N867" s="216"/>
      <c r="O867" s="216"/>
      <c r="P867" s="216"/>
      <c r="Q867" s="216"/>
      <c r="R867" s="216"/>
      <c r="S867" s="216"/>
      <c r="T867" s="217"/>
      <c r="AT867" s="218" t="s">
        <v>169</v>
      </c>
      <c r="AU867" s="218" t="s">
        <v>81</v>
      </c>
      <c r="AV867" s="12" t="s">
        <v>81</v>
      </c>
      <c r="AW867" s="12" t="s">
        <v>37</v>
      </c>
      <c r="AX867" s="12" t="s">
        <v>73</v>
      </c>
      <c r="AY867" s="218" t="s">
        <v>162</v>
      </c>
    </row>
    <row r="868" spans="2:51" s="11" customFormat="1" ht="13.5">
      <c r="B868" s="196"/>
      <c r="C868" s="197"/>
      <c r="D868" s="198" t="s">
        <v>169</v>
      </c>
      <c r="E868" s="199" t="s">
        <v>20</v>
      </c>
      <c r="F868" s="200" t="s">
        <v>479</v>
      </c>
      <c r="G868" s="197"/>
      <c r="H868" s="201" t="s">
        <v>20</v>
      </c>
      <c r="I868" s="202"/>
      <c r="J868" s="197"/>
      <c r="K868" s="197"/>
      <c r="L868" s="203"/>
      <c r="M868" s="204"/>
      <c r="N868" s="205"/>
      <c r="O868" s="205"/>
      <c r="P868" s="205"/>
      <c r="Q868" s="205"/>
      <c r="R868" s="205"/>
      <c r="S868" s="205"/>
      <c r="T868" s="206"/>
      <c r="AT868" s="207" t="s">
        <v>169</v>
      </c>
      <c r="AU868" s="207" t="s">
        <v>81</v>
      </c>
      <c r="AV868" s="11" t="s">
        <v>22</v>
      </c>
      <c r="AW868" s="11" t="s">
        <v>37</v>
      </c>
      <c r="AX868" s="11" t="s">
        <v>73</v>
      </c>
      <c r="AY868" s="207" t="s">
        <v>162</v>
      </c>
    </row>
    <row r="869" spans="2:51" s="12" customFormat="1" ht="13.5">
      <c r="B869" s="208"/>
      <c r="C869" s="209"/>
      <c r="D869" s="198" t="s">
        <v>169</v>
      </c>
      <c r="E869" s="210" t="s">
        <v>20</v>
      </c>
      <c r="F869" s="211" t="s">
        <v>753</v>
      </c>
      <c r="G869" s="209"/>
      <c r="H869" s="212">
        <v>15.281</v>
      </c>
      <c r="I869" s="213"/>
      <c r="J869" s="209"/>
      <c r="K869" s="209"/>
      <c r="L869" s="214"/>
      <c r="M869" s="215"/>
      <c r="N869" s="216"/>
      <c r="O869" s="216"/>
      <c r="P869" s="216"/>
      <c r="Q869" s="216"/>
      <c r="R869" s="216"/>
      <c r="S869" s="216"/>
      <c r="T869" s="217"/>
      <c r="AT869" s="218" t="s">
        <v>169</v>
      </c>
      <c r="AU869" s="218" t="s">
        <v>81</v>
      </c>
      <c r="AV869" s="12" t="s">
        <v>81</v>
      </c>
      <c r="AW869" s="12" t="s">
        <v>37</v>
      </c>
      <c r="AX869" s="12" t="s">
        <v>73</v>
      </c>
      <c r="AY869" s="218" t="s">
        <v>162</v>
      </c>
    </row>
    <row r="870" spans="2:51" s="11" customFormat="1" ht="13.5">
      <c r="B870" s="196"/>
      <c r="C870" s="197"/>
      <c r="D870" s="198" t="s">
        <v>169</v>
      </c>
      <c r="E870" s="199" t="s">
        <v>20</v>
      </c>
      <c r="F870" s="200" t="s">
        <v>297</v>
      </c>
      <c r="G870" s="197"/>
      <c r="H870" s="201" t="s">
        <v>20</v>
      </c>
      <c r="I870" s="202"/>
      <c r="J870" s="197"/>
      <c r="K870" s="197"/>
      <c r="L870" s="203"/>
      <c r="M870" s="204"/>
      <c r="N870" s="205"/>
      <c r="O870" s="205"/>
      <c r="P870" s="205"/>
      <c r="Q870" s="205"/>
      <c r="R870" s="205"/>
      <c r="S870" s="205"/>
      <c r="T870" s="206"/>
      <c r="AT870" s="207" t="s">
        <v>169</v>
      </c>
      <c r="AU870" s="207" t="s">
        <v>81</v>
      </c>
      <c r="AV870" s="11" t="s">
        <v>22</v>
      </c>
      <c r="AW870" s="11" t="s">
        <v>37</v>
      </c>
      <c r="AX870" s="11" t="s">
        <v>73</v>
      </c>
      <c r="AY870" s="207" t="s">
        <v>162</v>
      </c>
    </row>
    <row r="871" spans="2:51" s="12" customFormat="1" ht="13.5">
      <c r="B871" s="208"/>
      <c r="C871" s="209"/>
      <c r="D871" s="198" t="s">
        <v>169</v>
      </c>
      <c r="E871" s="210" t="s">
        <v>20</v>
      </c>
      <c r="F871" s="211" t="s">
        <v>754</v>
      </c>
      <c r="G871" s="209"/>
      <c r="H871" s="212">
        <v>26.712</v>
      </c>
      <c r="I871" s="213"/>
      <c r="J871" s="209"/>
      <c r="K871" s="209"/>
      <c r="L871" s="214"/>
      <c r="M871" s="215"/>
      <c r="N871" s="216"/>
      <c r="O871" s="216"/>
      <c r="P871" s="216"/>
      <c r="Q871" s="216"/>
      <c r="R871" s="216"/>
      <c r="S871" s="216"/>
      <c r="T871" s="217"/>
      <c r="AT871" s="218" t="s">
        <v>169</v>
      </c>
      <c r="AU871" s="218" t="s">
        <v>81</v>
      </c>
      <c r="AV871" s="12" t="s">
        <v>81</v>
      </c>
      <c r="AW871" s="12" t="s">
        <v>37</v>
      </c>
      <c r="AX871" s="12" t="s">
        <v>73</v>
      </c>
      <c r="AY871" s="218" t="s">
        <v>162</v>
      </c>
    </row>
    <row r="872" spans="2:51" s="12" customFormat="1" ht="13.5">
      <c r="B872" s="208"/>
      <c r="C872" s="209"/>
      <c r="D872" s="198" t="s">
        <v>169</v>
      </c>
      <c r="E872" s="210" t="s">
        <v>20</v>
      </c>
      <c r="F872" s="211" t="s">
        <v>755</v>
      </c>
      <c r="G872" s="209"/>
      <c r="H872" s="212">
        <v>-4.075</v>
      </c>
      <c r="I872" s="213"/>
      <c r="J872" s="209"/>
      <c r="K872" s="209"/>
      <c r="L872" s="214"/>
      <c r="M872" s="215"/>
      <c r="N872" s="216"/>
      <c r="O872" s="216"/>
      <c r="P872" s="216"/>
      <c r="Q872" s="216"/>
      <c r="R872" s="216"/>
      <c r="S872" s="216"/>
      <c r="T872" s="217"/>
      <c r="AT872" s="218" t="s">
        <v>169</v>
      </c>
      <c r="AU872" s="218" t="s">
        <v>81</v>
      </c>
      <c r="AV872" s="12" t="s">
        <v>81</v>
      </c>
      <c r="AW872" s="12" t="s">
        <v>37</v>
      </c>
      <c r="AX872" s="12" t="s">
        <v>73</v>
      </c>
      <c r="AY872" s="218" t="s">
        <v>162</v>
      </c>
    </row>
    <row r="873" spans="2:51" s="12" customFormat="1" ht="13.5">
      <c r="B873" s="208"/>
      <c r="C873" s="209"/>
      <c r="D873" s="198" t="s">
        <v>169</v>
      </c>
      <c r="E873" s="210" t="s">
        <v>20</v>
      </c>
      <c r="F873" s="211" t="s">
        <v>756</v>
      </c>
      <c r="G873" s="209"/>
      <c r="H873" s="212">
        <v>19.6</v>
      </c>
      <c r="I873" s="213"/>
      <c r="J873" s="209"/>
      <c r="K873" s="209"/>
      <c r="L873" s="214"/>
      <c r="M873" s="215"/>
      <c r="N873" s="216"/>
      <c r="O873" s="216"/>
      <c r="P873" s="216"/>
      <c r="Q873" s="216"/>
      <c r="R873" s="216"/>
      <c r="S873" s="216"/>
      <c r="T873" s="217"/>
      <c r="AT873" s="218" t="s">
        <v>169</v>
      </c>
      <c r="AU873" s="218" t="s">
        <v>81</v>
      </c>
      <c r="AV873" s="12" t="s">
        <v>81</v>
      </c>
      <c r="AW873" s="12" t="s">
        <v>37</v>
      </c>
      <c r="AX873" s="12" t="s">
        <v>73</v>
      </c>
      <c r="AY873" s="218" t="s">
        <v>162</v>
      </c>
    </row>
    <row r="874" spans="2:51" s="11" customFormat="1" ht="13.5">
      <c r="B874" s="196"/>
      <c r="C874" s="197"/>
      <c r="D874" s="198" t="s">
        <v>169</v>
      </c>
      <c r="E874" s="199" t="s">
        <v>20</v>
      </c>
      <c r="F874" s="200" t="s">
        <v>304</v>
      </c>
      <c r="G874" s="197"/>
      <c r="H874" s="201" t="s">
        <v>20</v>
      </c>
      <c r="I874" s="202"/>
      <c r="J874" s="197"/>
      <c r="K874" s="197"/>
      <c r="L874" s="203"/>
      <c r="M874" s="204"/>
      <c r="N874" s="205"/>
      <c r="O874" s="205"/>
      <c r="P874" s="205"/>
      <c r="Q874" s="205"/>
      <c r="R874" s="205"/>
      <c r="S874" s="205"/>
      <c r="T874" s="206"/>
      <c r="AT874" s="207" t="s">
        <v>169</v>
      </c>
      <c r="AU874" s="207" t="s">
        <v>81</v>
      </c>
      <c r="AV874" s="11" t="s">
        <v>22</v>
      </c>
      <c r="AW874" s="11" t="s">
        <v>37</v>
      </c>
      <c r="AX874" s="11" t="s">
        <v>73</v>
      </c>
      <c r="AY874" s="207" t="s">
        <v>162</v>
      </c>
    </row>
    <row r="875" spans="2:51" s="12" customFormat="1" ht="13.5">
      <c r="B875" s="208"/>
      <c r="C875" s="209"/>
      <c r="D875" s="198" t="s">
        <v>169</v>
      </c>
      <c r="E875" s="210" t="s">
        <v>20</v>
      </c>
      <c r="F875" s="211" t="s">
        <v>757</v>
      </c>
      <c r="G875" s="209"/>
      <c r="H875" s="212">
        <v>8.566</v>
      </c>
      <c r="I875" s="213"/>
      <c r="J875" s="209"/>
      <c r="K875" s="209"/>
      <c r="L875" s="214"/>
      <c r="M875" s="215"/>
      <c r="N875" s="216"/>
      <c r="O875" s="216"/>
      <c r="P875" s="216"/>
      <c r="Q875" s="216"/>
      <c r="R875" s="216"/>
      <c r="S875" s="216"/>
      <c r="T875" s="217"/>
      <c r="AT875" s="218" t="s">
        <v>169</v>
      </c>
      <c r="AU875" s="218" t="s">
        <v>81</v>
      </c>
      <c r="AV875" s="12" t="s">
        <v>81</v>
      </c>
      <c r="AW875" s="12" t="s">
        <v>37</v>
      </c>
      <c r="AX875" s="12" t="s">
        <v>73</v>
      </c>
      <c r="AY875" s="218" t="s">
        <v>162</v>
      </c>
    </row>
    <row r="876" spans="2:51" s="14" customFormat="1" ht="13.5">
      <c r="B876" s="244"/>
      <c r="C876" s="245"/>
      <c r="D876" s="198" t="s">
        <v>169</v>
      </c>
      <c r="E876" s="246" t="s">
        <v>20</v>
      </c>
      <c r="F876" s="247" t="s">
        <v>483</v>
      </c>
      <c r="G876" s="245"/>
      <c r="H876" s="248">
        <v>158.658</v>
      </c>
      <c r="I876" s="249"/>
      <c r="J876" s="245"/>
      <c r="K876" s="245"/>
      <c r="L876" s="250"/>
      <c r="M876" s="251"/>
      <c r="N876" s="252"/>
      <c r="O876" s="252"/>
      <c r="P876" s="252"/>
      <c r="Q876" s="252"/>
      <c r="R876" s="252"/>
      <c r="S876" s="252"/>
      <c r="T876" s="253"/>
      <c r="AT876" s="254" t="s">
        <v>169</v>
      </c>
      <c r="AU876" s="254" t="s">
        <v>81</v>
      </c>
      <c r="AV876" s="14" t="s">
        <v>180</v>
      </c>
      <c r="AW876" s="14" t="s">
        <v>37</v>
      </c>
      <c r="AX876" s="14" t="s">
        <v>73</v>
      </c>
      <c r="AY876" s="254" t="s">
        <v>162</v>
      </c>
    </row>
    <row r="877" spans="2:51" s="11" customFormat="1" ht="13.5">
      <c r="B877" s="196"/>
      <c r="C877" s="197"/>
      <c r="D877" s="198" t="s">
        <v>169</v>
      </c>
      <c r="E877" s="199" t="s">
        <v>20</v>
      </c>
      <c r="F877" s="200" t="s">
        <v>758</v>
      </c>
      <c r="G877" s="197"/>
      <c r="H877" s="201" t="s">
        <v>20</v>
      </c>
      <c r="I877" s="202"/>
      <c r="J877" s="197"/>
      <c r="K877" s="197"/>
      <c r="L877" s="203"/>
      <c r="M877" s="204"/>
      <c r="N877" s="205"/>
      <c r="O877" s="205"/>
      <c r="P877" s="205"/>
      <c r="Q877" s="205"/>
      <c r="R877" s="205"/>
      <c r="S877" s="205"/>
      <c r="T877" s="206"/>
      <c r="AT877" s="207" t="s">
        <v>169</v>
      </c>
      <c r="AU877" s="207" t="s">
        <v>81</v>
      </c>
      <c r="AV877" s="11" t="s">
        <v>22</v>
      </c>
      <c r="AW877" s="11" t="s">
        <v>37</v>
      </c>
      <c r="AX877" s="11" t="s">
        <v>73</v>
      </c>
      <c r="AY877" s="207" t="s">
        <v>162</v>
      </c>
    </row>
    <row r="878" spans="2:51" s="11" customFormat="1" ht="13.5">
      <c r="B878" s="196"/>
      <c r="C878" s="197"/>
      <c r="D878" s="198" t="s">
        <v>169</v>
      </c>
      <c r="E878" s="199" t="s">
        <v>20</v>
      </c>
      <c r="F878" s="200" t="s">
        <v>293</v>
      </c>
      <c r="G878" s="197"/>
      <c r="H878" s="201" t="s">
        <v>20</v>
      </c>
      <c r="I878" s="202"/>
      <c r="J878" s="197"/>
      <c r="K878" s="197"/>
      <c r="L878" s="203"/>
      <c r="M878" s="204"/>
      <c r="N878" s="205"/>
      <c r="O878" s="205"/>
      <c r="P878" s="205"/>
      <c r="Q878" s="205"/>
      <c r="R878" s="205"/>
      <c r="S878" s="205"/>
      <c r="T878" s="206"/>
      <c r="AT878" s="207" t="s">
        <v>169</v>
      </c>
      <c r="AU878" s="207" t="s">
        <v>81</v>
      </c>
      <c r="AV878" s="11" t="s">
        <v>22</v>
      </c>
      <c r="AW878" s="11" t="s">
        <v>37</v>
      </c>
      <c r="AX878" s="11" t="s">
        <v>73</v>
      </c>
      <c r="AY878" s="207" t="s">
        <v>162</v>
      </c>
    </row>
    <row r="879" spans="2:51" s="12" customFormat="1" ht="13.5">
      <c r="B879" s="208"/>
      <c r="C879" s="209"/>
      <c r="D879" s="198" t="s">
        <v>169</v>
      </c>
      <c r="E879" s="210" t="s">
        <v>20</v>
      </c>
      <c r="F879" s="211" t="s">
        <v>759</v>
      </c>
      <c r="G879" s="209"/>
      <c r="H879" s="212">
        <v>3.404</v>
      </c>
      <c r="I879" s="213"/>
      <c r="J879" s="209"/>
      <c r="K879" s="209"/>
      <c r="L879" s="214"/>
      <c r="M879" s="215"/>
      <c r="N879" s="216"/>
      <c r="O879" s="216"/>
      <c r="P879" s="216"/>
      <c r="Q879" s="216"/>
      <c r="R879" s="216"/>
      <c r="S879" s="216"/>
      <c r="T879" s="217"/>
      <c r="AT879" s="218" t="s">
        <v>169</v>
      </c>
      <c r="AU879" s="218" t="s">
        <v>81</v>
      </c>
      <c r="AV879" s="12" t="s">
        <v>81</v>
      </c>
      <c r="AW879" s="12" t="s">
        <v>37</v>
      </c>
      <c r="AX879" s="12" t="s">
        <v>73</v>
      </c>
      <c r="AY879" s="218" t="s">
        <v>162</v>
      </c>
    </row>
    <row r="880" spans="2:51" s="11" customFormat="1" ht="13.5">
      <c r="B880" s="196"/>
      <c r="C880" s="197"/>
      <c r="D880" s="198" t="s">
        <v>169</v>
      </c>
      <c r="E880" s="199" t="s">
        <v>20</v>
      </c>
      <c r="F880" s="200" t="s">
        <v>270</v>
      </c>
      <c r="G880" s="197"/>
      <c r="H880" s="201" t="s">
        <v>20</v>
      </c>
      <c r="I880" s="202"/>
      <c r="J880" s="197"/>
      <c r="K880" s="197"/>
      <c r="L880" s="203"/>
      <c r="M880" s="204"/>
      <c r="N880" s="205"/>
      <c r="O880" s="205"/>
      <c r="P880" s="205"/>
      <c r="Q880" s="205"/>
      <c r="R880" s="205"/>
      <c r="S880" s="205"/>
      <c r="T880" s="206"/>
      <c r="AT880" s="207" t="s">
        <v>169</v>
      </c>
      <c r="AU880" s="207" t="s">
        <v>81</v>
      </c>
      <c r="AV880" s="11" t="s">
        <v>22</v>
      </c>
      <c r="AW880" s="11" t="s">
        <v>37</v>
      </c>
      <c r="AX880" s="11" t="s">
        <v>73</v>
      </c>
      <c r="AY880" s="207" t="s">
        <v>162</v>
      </c>
    </row>
    <row r="881" spans="2:51" s="12" customFormat="1" ht="13.5">
      <c r="B881" s="208"/>
      <c r="C881" s="209"/>
      <c r="D881" s="198" t="s">
        <v>169</v>
      </c>
      <c r="E881" s="210" t="s">
        <v>20</v>
      </c>
      <c r="F881" s="211" t="s">
        <v>760</v>
      </c>
      <c r="G881" s="209"/>
      <c r="H881" s="212">
        <v>2.982</v>
      </c>
      <c r="I881" s="213"/>
      <c r="J881" s="209"/>
      <c r="K881" s="209"/>
      <c r="L881" s="214"/>
      <c r="M881" s="215"/>
      <c r="N881" s="216"/>
      <c r="O881" s="216"/>
      <c r="P881" s="216"/>
      <c r="Q881" s="216"/>
      <c r="R881" s="216"/>
      <c r="S881" s="216"/>
      <c r="T881" s="217"/>
      <c r="AT881" s="218" t="s">
        <v>169</v>
      </c>
      <c r="AU881" s="218" t="s">
        <v>81</v>
      </c>
      <c r="AV881" s="12" t="s">
        <v>81</v>
      </c>
      <c r="AW881" s="12" t="s">
        <v>37</v>
      </c>
      <c r="AX881" s="12" t="s">
        <v>73</v>
      </c>
      <c r="AY881" s="218" t="s">
        <v>162</v>
      </c>
    </row>
    <row r="882" spans="2:51" s="11" customFormat="1" ht="13.5">
      <c r="B882" s="196"/>
      <c r="C882" s="197"/>
      <c r="D882" s="198" t="s">
        <v>169</v>
      </c>
      <c r="E882" s="199" t="s">
        <v>20</v>
      </c>
      <c r="F882" s="200" t="s">
        <v>360</v>
      </c>
      <c r="G882" s="197"/>
      <c r="H882" s="201" t="s">
        <v>20</v>
      </c>
      <c r="I882" s="202"/>
      <c r="J882" s="197"/>
      <c r="K882" s="197"/>
      <c r="L882" s="203"/>
      <c r="M882" s="204"/>
      <c r="N882" s="205"/>
      <c r="O882" s="205"/>
      <c r="P882" s="205"/>
      <c r="Q882" s="205"/>
      <c r="R882" s="205"/>
      <c r="S882" s="205"/>
      <c r="T882" s="206"/>
      <c r="AT882" s="207" t="s">
        <v>169</v>
      </c>
      <c r="AU882" s="207" t="s">
        <v>81</v>
      </c>
      <c r="AV882" s="11" t="s">
        <v>22</v>
      </c>
      <c r="AW882" s="11" t="s">
        <v>37</v>
      </c>
      <c r="AX882" s="11" t="s">
        <v>73</v>
      </c>
      <c r="AY882" s="207" t="s">
        <v>162</v>
      </c>
    </row>
    <row r="883" spans="2:51" s="12" customFormat="1" ht="13.5">
      <c r="B883" s="208"/>
      <c r="C883" s="209"/>
      <c r="D883" s="198" t="s">
        <v>169</v>
      </c>
      <c r="E883" s="210" t="s">
        <v>20</v>
      </c>
      <c r="F883" s="211" t="s">
        <v>761</v>
      </c>
      <c r="G883" s="209"/>
      <c r="H883" s="212">
        <v>38.148</v>
      </c>
      <c r="I883" s="213"/>
      <c r="J883" s="209"/>
      <c r="K883" s="209"/>
      <c r="L883" s="214"/>
      <c r="M883" s="215"/>
      <c r="N883" s="216"/>
      <c r="O883" s="216"/>
      <c r="P883" s="216"/>
      <c r="Q883" s="216"/>
      <c r="R883" s="216"/>
      <c r="S883" s="216"/>
      <c r="T883" s="217"/>
      <c r="AT883" s="218" t="s">
        <v>169</v>
      </c>
      <c r="AU883" s="218" t="s">
        <v>81</v>
      </c>
      <c r="AV883" s="12" t="s">
        <v>81</v>
      </c>
      <c r="AW883" s="12" t="s">
        <v>37</v>
      </c>
      <c r="AX883" s="12" t="s">
        <v>73</v>
      </c>
      <c r="AY883" s="218" t="s">
        <v>162</v>
      </c>
    </row>
    <row r="884" spans="2:51" s="12" customFormat="1" ht="13.5">
      <c r="B884" s="208"/>
      <c r="C884" s="209"/>
      <c r="D884" s="198" t="s">
        <v>169</v>
      </c>
      <c r="E884" s="210" t="s">
        <v>20</v>
      </c>
      <c r="F884" s="211" t="s">
        <v>762</v>
      </c>
      <c r="G884" s="209"/>
      <c r="H884" s="212">
        <v>-3.22</v>
      </c>
      <c r="I884" s="213"/>
      <c r="J884" s="209"/>
      <c r="K884" s="209"/>
      <c r="L884" s="214"/>
      <c r="M884" s="215"/>
      <c r="N884" s="216"/>
      <c r="O884" s="216"/>
      <c r="P884" s="216"/>
      <c r="Q884" s="216"/>
      <c r="R884" s="216"/>
      <c r="S884" s="216"/>
      <c r="T884" s="217"/>
      <c r="AT884" s="218" t="s">
        <v>169</v>
      </c>
      <c r="AU884" s="218" t="s">
        <v>81</v>
      </c>
      <c r="AV884" s="12" t="s">
        <v>81</v>
      </c>
      <c r="AW884" s="12" t="s">
        <v>37</v>
      </c>
      <c r="AX884" s="12" t="s">
        <v>73</v>
      </c>
      <c r="AY884" s="218" t="s">
        <v>162</v>
      </c>
    </row>
    <row r="885" spans="2:51" s="12" customFormat="1" ht="13.5">
      <c r="B885" s="208"/>
      <c r="C885" s="209"/>
      <c r="D885" s="198" t="s">
        <v>169</v>
      </c>
      <c r="E885" s="210" t="s">
        <v>20</v>
      </c>
      <c r="F885" s="211" t="s">
        <v>763</v>
      </c>
      <c r="G885" s="209"/>
      <c r="H885" s="212">
        <v>131.655</v>
      </c>
      <c r="I885" s="213"/>
      <c r="J885" s="209"/>
      <c r="K885" s="209"/>
      <c r="L885" s="214"/>
      <c r="M885" s="215"/>
      <c r="N885" s="216"/>
      <c r="O885" s="216"/>
      <c r="P885" s="216"/>
      <c r="Q885" s="216"/>
      <c r="R885" s="216"/>
      <c r="S885" s="216"/>
      <c r="T885" s="217"/>
      <c r="AT885" s="218" t="s">
        <v>169</v>
      </c>
      <c r="AU885" s="218" t="s">
        <v>81</v>
      </c>
      <c r="AV885" s="12" t="s">
        <v>81</v>
      </c>
      <c r="AW885" s="12" t="s">
        <v>37</v>
      </c>
      <c r="AX885" s="12" t="s">
        <v>73</v>
      </c>
      <c r="AY885" s="218" t="s">
        <v>162</v>
      </c>
    </row>
    <row r="886" spans="2:51" s="12" customFormat="1" ht="13.5">
      <c r="B886" s="208"/>
      <c r="C886" s="209"/>
      <c r="D886" s="198" t="s">
        <v>169</v>
      </c>
      <c r="E886" s="210" t="s">
        <v>20</v>
      </c>
      <c r="F886" s="211" t="s">
        <v>764</v>
      </c>
      <c r="G886" s="209"/>
      <c r="H886" s="212">
        <v>-15.36</v>
      </c>
      <c r="I886" s="213"/>
      <c r="J886" s="209"/>
      <c r="K886" s="209"/>
      <c r="L886" s="214"/>
      <c r="M886" s="215"/>
      <c r="N886" s="216"/>
      <c r="O886" s="216"/>
      <c r="P886" s="216"/>
      <c r="Q886" s="216"/>
      <c r="R886" s="216"/>
      <c r="S886" s="216"/>
      <c r="T886" s="217"/>
      <c r="AT886" s="218" t="s">
        <v>169</v>
      </c>
      <c r="AU886" s="218" t="s">
        <v>81</v>
      </c>
      <c r="AV886" s="12" t="s">
        <v>81</v>
      </c>
      <c r="AW886" s="12" t="s">
        <v>37</v>
      </c>
      <c r="AX886" s="12" t="s">
        <v>73</v>
      </c>
      <c r="AY886" s="218" t="s">
        <v>162</v>
      </c>
    </row>
    <row r="887" spans="2:51" s="12" customFormat="1" ht="13.5">
      <c r="B887" s="208"/>
      <c r="C887" s="209"/>
      <c r="D887" s="198" t="s">
        <v>169</v>
      </c>
      <c r="E887" s="210" t="s">
        <v>20</v>
      </c>
      <c r="F887" s="211" t="s">
        <v>363</v>
      </c>
      <c r="G887" s="209"/>
      <c r="H887" s="212">
        <v>-3.36</v>
      </c>
      <c r="I887" s="213"/>
      <c r="J887" s="209"/>
      <c r="K887" s="209"/>
      <c r="L887" s="214"/>
      <c r="M887" s="215"/>
      <c r="N887" s="216"/>
      <c r="O887" s="216"/>
      <c r="P887" s="216"/>
      <c r="Q887" s="216"/>
      <c r="R887" s="216"/>
      <c r="S887" s="216"/>
      <c r="T887" s="217"/>
      <c r="AT887" s="218" t="s">
        <v>169</v>
      </c>
      <c r="AU887" s="218" t="s">
        <v>81</v>
      </c>
      <c r="AV887" s="12" t="s">
        <v>81</v>
      </c>
      <c r="AW887" s="12" t="s">
        <v>37</v>
      </c>
      <c r="AX887" s="12" t="s">
        <v>73</v>
      </c>
      <c r="AY887" s="218" t="s">
        <v>162</v>
      </c>
    </row>
    <row r="888" spans="2:51" s="11" customFormat="1" ht="13.5">
      <c r="B888" s="196"/>
      <c r="C888" s="197"/>
      <c r="D888" s="198" t="s">
        <v>169</v>
      </c>
      <c r="E888" s="199" t="s">
        <v>20</v>
      </c>
      <c r="F888" s="200" t="s">
        <v>297</v>
      </c>
      <c r="G888" s="197"/>
      <c r="H888" s="201" t="s">
        <v>20</v>
      </c>
      <c r="I888" s="202"/>
      <c r="J888" s="197"/>
      <c r="K888" s="197"/>
      <c r="L888" s="203"/>
      <c r="M888" s="204"/>
      <c r="N888" s="205"/>
      <c r="O888" s="205"/>
      <c r="P888" s="205"/>
      <c r="Q888" s="205"/>
      <c r="R888" s="205"/>
      <c r="S888" s="205"/>
      <c r="T888" s="206"/>
      <c r="AT888" s="207" t="s">
        <v>169</v>
      </c>
      <c r="AU888" s="207" t="s">
        <v>81</v>
      </c>
      <c r="AV888" s="11" t="s">
        <v>22</v>
      </c>
      <c r="AW888" s="11" t="s">
        <v>37</v>
      </c>
      <c r="AX888" s="11" t="s">
        <v>73</v>
      </c>
      <c r="AY888" s="207" t="s">
        <v>162</v>
      </c>
    </row>
    <row r="889" spans="2:51" s="12" customFormat="1" ht="13.5">
      <c r="B889" s="208"/>
      <c r="C889" s="209"/>
      <c r="D889" s="198" t="s">
        <v>169</v>
      </c>
      <c r="E889" s="210" t="s">
        <v>20</v>
      </c>
      <c r="F889" s="211" t="s">
        <v>765</v>
      </c>
      <c r="G889" s="209"/>
      <c r="H889" s="212">
        <v>18.3</v>
      </c>
      <c r="I889" s="213"/>
      <c r="J889" s="209"/>
      <c r="K889" s="209"/>
      <c r="L889" s="214"/>
      <c r="M889" s="215"/>
      <c r="N889" s="216"/>
      <c r="O889" s="216"/>
      <c r="P889" s="216"/>
      <c r="Q889" s="216"/>
      <c r="R889" s="216"/>
      <c r="S889" s="216"/>
      <c r="T889" s="217"/>
      <c r="AT889" s="218" t="s">
        <v>169</v>
      </c>
      <c r="AU889" s="218" t="s">
        <v>81</v>
      </c>
      <c r="AV889" s="12" t="s">
        <v>81</v>
      </c>
      <c r="AW889" s="12" t="s">
        <v>37</v>
      </c>
      <c r="AX889" s="12" t="s">
        <v>73</v>
      </c>
      <c r="AY889" s="218" t="s">
        <v>162</v>
      </c>
    </row>
    <row r="890" spans="2:51" s="12" customFormat="1" ht="13.5">
      <c r="B890" s="208"/>
      <c r="C890" s="209"/>
      <c r="D890" s="198" t="s">
        <v>169</v>
      </c>
      <c r="E890" s="210" t="s">
        <v>20</v>
      </c>
      <c r="F890" s="211" t="s">
        <v>766</v>
      </c>
      <c r="G890" s="209"/>
      <c r="H890" s="212">
        <v>20.13</v>
      </c>
      <c r="I890" s="213"/>
      <c r="J890" s="209"/>
      <c r="K890" s="209"/>
      <c r="L890" s="214"/>
      <c r="M890" s="215"/>
      <c r="N890" s="216"/>
      <c r="O890" s="216"/>
      <c r="P890" s="216"/>
      <c r="Q890" s="216"/>
      <c r="R890" s="216"/>
      <c r="S890" s="216"/>
      <c r="T890" s="217"/>
      <c r="AT890" s="218" t="s">
        <v>169</v>
      </c>
      <c r="AU890" s="218" t="s">
        <v>81</v>
      </c>
      <c r="AV890" s="12" t="s">
        <v>81</v>
      </c>
      <c r="AW890" s="12" t="s">
        <v>37</v>
      </c>
      <c r="AX890" s="12" t="s">
        <v>73</v>
      </c>
      <c r="AY890" s="218" t="s">
        <v>162</v>
      </c>
    </row>
    <row r="891" spans="2:51" s="11" customFormat="1" ht="13.5">
      <c r="B891" s="196"/>
      <c r="C891" s="197"/>
      <c r="D891" s="198" t="s">
        <v>169</v>
      </c>
      <c r="E891" s="199" t="s">
        <v>20</v>
      </c>
      <c r="F891" s="200" t="s">
        <v>340</v>
      </c>
      <c r="G891" s="197"/>
      <c r="H891" s="201" t="s">
        <v>20</v>
      </c>
      <c r="I891" s="202"/>
      <c r="J891" s="197"/>
      <c r="K891" s="197"/>
      <c r="L891" s="203"/>
      <c r="M891" s="204"/>
      <c r="N891" s="205"/>
      <c r="O891" s="205"/>
      <c r="P891" s="205"/>
      <c r="Q891" s="205"/>
      <c r="R891" s="205"/>
      <c r="S891" s="205"/>
      <c r="T891" s="206"/>
      <c r="AT891" s="207" t="s">
        <v>169</v>
      </c>
      <c r="AU891" s="207" t="s">
        <v>81</v>
      </c>
      <c r="AV891" s="11" t="s">
        <v>22</v>
      </c>
      <c r="AW891" s="11" t="s">
        <v>37</v>
      </c>
      <c r="AX891" s="11" t="s">
        <v>73</v>
      </c>
      <c r="AY891" s="207" t="s">
        <v>162</v>
      </c>
    </row>
    <row r="892" spans="2:51" s="12" customFormat="1" ht="13.5">
      <c r="B892" s="208"/>
      <c r="C892" s="209"/>
      <c r="D892" s="198" t="s">
        <v>169</v>
      </c>
      <c r="E892" s="210" t="s">
        <v>20</v>
      </c>
      <c r="F892" s="211" t="s">
        <v>442</v>
      </c>
      <c r="G892" s="209"/>
      <c r="H892" s="212">
        <v>1.577</v>
      </c>
      <c r="I892" s="213"/>
      <c r="J892" s="209"/>
      <c r="K892" s="209"/>
      <c r="L892" s="214"/>
      <c r="M892" s="215"/>
      <c r="N892" s="216"/>
      <c r="O892" s="216"/>
      <c r="P892" s="216"/>
      <c r="Q892" s="216"/>
      <c r="R892" s="216"/>
      <c r="S892" s="216"/>
      <c r="T892" s="217"/>
      <c r="AT892" s="218" t="s">
        <v>169</v>
      </c>
      <c r="AU892" s="218" t="s">
        <v>81</v>
      </c>
      <c r="AV892" s="12" t="s">
        <v>81</v>
      </c>
      <c r="AW892" s="12" t="s">
        <v>37</v>
      </c>
      <c r="AX892" s="12" t="s">
        <v>73</v>
      </c>
      <c r="AY892" s="218" t="s">
        <v>162</v>
      </c>
    </row>
    <row r="893" spans="2:51" s="12" customFormat="1" ht="13.5">
      <c r="B893" s="208"/>
      <c r="C893" s="209"/>
      <c r="D893" s="198" t="s">
        <v>169</v>
      </c>
      <c r="E893" s="210" t="s">
        <v>20</v>
      </c>
      <c r="F893" s="211" t="s">
        <v>767</v>
      </c>
      <c r="G893" s="209"/>
      <c r="H893" s="212">
        <v>24.455</v>
      </c>
      <c r="I893" s="213"/>
      <c r="J893" s="209"/>
      <c r="K893" s="209"/>
      <c r="L893" s="214"/>
      <c r="M893" s="215"/>
      <c r="N893" s="216"/>
      <c r="O893" s="216"/>
      <c r="P893" s="216"/>
      <c r="Q893" s="216"/>
      <c r="R893" s="216"/>
      <c r="S893" s="216"/>
      <c r="T893" s="217"/>
      <c r="AT893" s="218" t="s">
        <v>169</v>
      </c>
      <c r="AU893" s="218" t="s">
        <v>81</v>
      </c>
      <c r="AV893" s="12" t="s">
        <v>81</v>
      </c>
      <c r="AW893" s="12" t="s">
        <v>37</v>
      </c>
      <c r="AX893" s="12" t="s">
        <v>73</v>
      </c>
      <c r="AY893" s="218" t="s">
        <v>162</v>
      </c>
    </row>
    <row r="894" spans="2:51" s="12" customFormat="1" ht="13.5">
      <c r="B894" s="208"/>
      <c r="C894" s="209"/>
      <c r="D894" s="198" t="s">
        <v>169</v>
      </c>
      <c r="E894" s="210" t="s">
        <v>20</v>
      </c>
      <c r="F894" s="211" t="s">
        <v>768</v>
      </c>
      <c r="G894" s="209"/>
      <c r="H894" s="212">
        <v>87.657</v>
      </c>
      <c r="I894" s="213"/>
      <c r="J894" s="209"/>
      <c r="K894" s="209"/>
      <c r="L894" s="214"/>
      <c r="M894" s="215"/>
      <c r="N894" s="216"/>
      <c r="O894" s="216"/>
      <c r="P894" s="216"/>
      <c r="Q894" s="216"/>
      <c r="R894" s="216"/>
      <c r="S894" s="216"/>
      <c r="T894" s="217"/>
      <c r="AT894" s="218" t="s">
        <v>169</v>
      </c>
      <c r="AU894" s="218" t="s">
        <v>81</v>
      </c>
      <c r="AV894" s="12" t="s">
        <v>81</v>
      </c>
      <c r="AW894" s="12" t="s">
        <v>37</v>
      </c>
      <c r="AX894" s="12" t="s">
        <v>73</v>
      </c>
      <c r="AY894" s="218" t="s">
        <v>162</v>
      </c>
    </row>
    <row r="895" spans="2:51" s="12" customFormat="1" ht="13.5">
      <c r="B895" s="208"/>
      <c r="C895" s="209"/>
      <c r="D895" s="198" t="s">
        <v>169</v>
      </c>
      <c r="E895" s="210" t="s">
        <v>20</v>
      </c>
      <c r="F895" s="211" t="s">
        <v>769</v>
      </c>
      <c r="G895" s="209"/>
      <c r="H895" s="212">
        <v>-10.867</v>
      </c>
      <c r="I895" s="213"/>
      <c r="J895" s="209"/>
      <c r="K895" s="209"/>
      <c r="L895" s="214"/>
      <c r="M895" s="215"/>
      <c r="N895" s="216"/>
      <c r="O895" s="216"/>
      <c r="P895" s="216"/>
      <c r="Q895" s="216"/>
      <c r="R895" s="216"/>
      <c r="S895" s="216"/>
      <c r="T895" s="217"/>
      <c r="AT895" s="218" t="s">
        <v>169</v>
      </c>
      <c r="AU895" s="218" t="s">
        <v>81</v>
      </c>
      <c r="AV895" s="12" t="s">
        <v>81</v>
      </c>
      <c r="AW895" s="12" t="s">
        <v>37</v>
      </c>
      <c r="AX895" s="12" t="s">
        <v>73</v>
      </c>
      <c r="AY895" s="218" t="s">
        <v>162</v>
      </c>
    </row>
    <row r="896" spans="2:51" s="11" customFormat="1" ht="13.5">
      <c r="B896" s="196"/>
      <c r="C896" s="197"/>
      <c r="D896" s="198" t="s">
        <v>169</v>
      </c>
      <c r="E896" s="199" t="s">
        <v>20</v>
      </c>
      <c r="F896" s="200" t="s">
        <v>342</v>
      </c>
      <c r="G896" s="197"/>
      <c r="H896" s="201" t="s">
        <v>20</v>
      </c>
      <c r="I896" s="202"/>
      <c r="J896" s="197"/>
      <c r="K896" s="197"/>
      <c r="L896" s="203"/>
      <c r="M896" s="204"/>
      <c r="N896" s="205"/>
      <c r="O896" s="205"/>
      <c r="P896" s="205"/>
      <c r="Q896" s="205"/>
      <c r="R896" s="205"/>
      <c r="S896" s="205"/>
      <c r="T896" s="206"/>
      <c r="AT896" s="207" t="s">
        <v>169</v>
      </c>
      <c r="AU896" s="207" t="s">
        <v>81</v>
      </c>
      <c r="AV896" s="11" t="s">
        <v>22</v>
      </c>
      <c r="AW896" s="11" t="s">
        <v>37</v>
      </c>
      <c r="AX896" s="11" t="s">
        <v>73</v>
      </c>
      <c r="AY896" s="207" t="s">
        <v>162</v>
      </c>
    </row>
    <row r="897" spans="2:51" s="12" customFormat="1" ht="13.5">
      <c r="B897" s="208"/>
      <c r="C897" s="209"/>
      <c r="D897" s="198" t="s">
        <v>169</v>
      </c>
      <c r="E897" s="210" t="s">
        <v>20</v>
      </c>
      <c r="F897" s="211" t="s">
        <v>770</v>
      </c>
      <c r="G897" s="209"/>
      <c r="H897" s="212">
        <v>13.788</v>
      </c>
      <c r="I897" s="213"/>
      <c r="J897" s="209"/>
      <c r="K897" s="209"/>
      <c r="L897" s="214"/>
      <c r="M897" s="215"/>
      <c r="N897" s="216"/>
      <c r="O897" s="216"/>
      <c r="P897" s="216"/>
      <c r="Q897" s="216"/>
      <c r="R897" s="216"/>
      <c r="S897" s="216"/>
      <c r="T897" s="217"/>
      <c r="AT897" s="218" t="s">
        <v>169</v>
      </c>
      <c r="AU897" s="218" t="s">
        <v>81</v>
      </c>
      <c r="AV897" s="12" t="s">
        <v>81</v>
      </c>
      <c r="AW897" s="12" t="s">
        <v>37</v>
      </c>
      <c r="AX897" s="12" t="s">
        <v>73</v>
      </c>
      <c r="AY897" s="218" t="s">
        <v>162</v>
      </c>
    </row>
    <row r="898" spans="2:51" s="12" customFormat="1" ht="13.5">
      <c r="B898" s="208"/>
      <c r="C898" s="209"/>
      <c r="D898" s="198" t="s">
        <v>169</v>
      </c>
      <c r="E898" s="210" t="s">
        <v>20</v>
      </c>
      <c r="F898" s="211" t="s">
        <v>771</v>
      </c>
      <c r="G898" s="209"/>
      <c r="H898" s="212">
        <v>34.828</v>
      </c>
      <c r="I898" s="213"/>
      <c r="J898" s="209"/>
      <c r="K898" s="209"/>
      <c r="L898" s="214"/>
      <c r="M898" s="215"/>
      <c r="N898" s="216"/>
      <c r="O898" s="216"/>
      <c r="P898" s="216"/>
      <c r="Q898" s="216"/>
      <c r="R898" s="216"/>
      <c r="S898" s="216"/>
      <c r="T898" s="217"/>
      <c r="AT898" s="218" t="s">
        <v>169</v>
      </c>
      <c r="AU898" s="218" t="s">
        <v>81</v>
      </c>
      <c r="AV898" s="12" t="s">
        <v>81</v>
      </c>
      <c r="AW898" s="12" t="s">
        <v>37</v>
      </c>
      <c r="AX898" s="12" t="s">
        <v>73</v>
      </c>
      <c r="AY898" s="218" t="s">
        <v>162</v>
      </c>
    </row>
    <row r="899" spans="2:51" s="12" customFormat="1" ht="13.5">
      <c r="B899" s="208"/>
      <c r="C899" s="209"/>
      <c r="D899" s="198" t="s">
        <v>169</v>
      </c>
      <c r="E899" s="210" t="s">
        <v>20</v>
      </c>
      <c r="F899" s="211" t="s">
        <v>772</v>
      </c>
      <c r="G899" s="209"/>
      <c r="H899" s="212">
        <v>7.868</v>
      </c>
      <c r="I899" s="213"/>
      <c r="J899" s="209"/>
      <c r="K899" s="209"/>
      <c r="L899" s="214"/>
      <c r="M899" s="215"/>
      <c r="N899" s="216"/>
      <c r="O899" s="216"/>
      <c r="P899" s="216"/>
      <c r="Q899" s="216"/>
      <c r="R899" s="216"/>
      <c r="S899" s="216"/>
      <c r="T899" s="217"/>
      <c r="AT899" s="218" t="s">
        <v>169</v>
      </c>
      <c r="AU899" s="218" t="s">
        <v>81</v>
      </c>
      <c r="AV899" s="12" t="s">
        <v>81</v>
      </c>
      <c r="AW899" s="12" t="s">
        <v>37</v>
      </c>
      <c r="AX899" s="12" t="s">
        <v>73</v>
      </c>
      <c r="AY899" s="218" t="s">
        <v>162</v>
      </c>
    </row>
    <row r="900" spans="2:51" s="12" customFormat="1" ht="13.5">
      <c r="B900" s="208"/>
      <c r="C900" s="209"/>
      <c r="D900" s="198" t="s">
        <v>169</v>
      </c>
      <c r="E900" s="210" t="s">
        <v>20</v>
      </c>
      <c r="F900" s="211" t="s">
        <v>773</v>
      </c>
      <c r="G900" s="209"/>
      <c r="H900" s="212">
        <v>103.44</v>
      </c>
      <c r="I900" s="213"/>
      <c r="J900" s="209"/>
      <c r="K900" s="209"/>
      <c r="L900" s="214"/>
      <c r="M900" s="215"/>
      <c r="N900" s="216"/>
      <c r="O900" s="216"/>
      <c r="P900" s="216"/>
      <c r="Q900" s="216"/>
      <c r="R900" s="216"/>
      <c r="S900" s="216"/>
      <c r="T900" s="217"/>
      <c r="AT900" s="218" t="s">
        <v>169</v>
      </c>
      <c r="AU900" s="218" t="s">
        <v>81</v>
      </c>
      <c r="AV900" s="12" t="s">
        <v>81</v>
      </c>
      <c r="AW900" s="12" t="s">
        <v>37</v>
      </c>
      <c r="AX900" s="12" t="s">
        <v>73</v>
      </c>
      <c r="AY900" s="218" t="s">
        <v>162</v>
      </c>
    </row>
    <row r="901" spans="2:51" s="12" customFormat="1" ht="13.5">
      <c r="B901" s="208"/>
      <c r="C901" s="209"/>
      <c r="D901" s="198" t="s">
        <v>169</v>
      </c>
      <c r="E901" s="210" t="s">
        <v>20</v>
      </c>
      <c r="F901" s="211" t="s">
        <v>774</v>
      </c>
      <c r="G901" s="209"/>
      <c r="H901" s="212">
        <v>-2.64</v>
      </c>
      <c r="I901" s="213"/>
      <c r="J901" s="209"/>
      <c r="K901" s="209"/>
      <c r="L901" s="214"/>
      <c r="M901" s="215"/>
      <c r="N901" s="216"/>
      <c r="O901" s="216"/>
      <c r="P901" s="216"/>
      <c r="Q901" s="216"/>
      <c r="R901" s="216"/>
      <c r="S901" s="216"/>
      <c r="T901" s="217"/>
      <c r="AT901" s="218" t="s">
        <v>169</v>
      </c>
      <c r="AU901" s="218" t="s">
        <v>81</v>
      </c>
      <c r="AV901" s="12" t="s">
        <v>81</v>
      </c>
      <c r="AW901" s="12" t="s">
        <v>37</v>
      </c>
      <c r="AX901" s="12" t="s">
        <v>73</v>
      </c>
      <c r="AY901" s="218" t="s">
        <v>162</v>
      </c>
    </row>
    <row r="902" spans="2:51" s="12" customFormat="1" ht="13.5">
      <c r="B902" s="208"/>
      <c r="C902" s="209"/>
      <c r="D902" s="198" t="s">
        <v>169</v>
      </c>
      <c r="E902" s="210" t="s">
        <v>20</v>
      </c>
      <c r="F902" s="211" t="s">
        <v>775</v>
      </c>
      <c r="G902" s="209"/>
      <c r="H902" s="212">
        <v>6.544</v>
      </c>
      <c r="I902" s="213"/>
      <c r="J902" s="209"/>
      <c r="K902" s="209"/>
      <c r="L902" s="214"/>
      <c r="M902" s="215"/>
      <c r="N902" s="216"/>
      <c r="O902" s="216"/>
      <c r="P902" s="216"/>
      <c r="Q902" s="216"/>
      <c r="R902" s="216"/>
      <c r="S902" s="216"/>
      <c r="T902" s="217"/>
      <c r="AT902" s="218" t="s">
        <v>169</v>
      </c>
      <c r="AU902" s="218" t="s">
        <v>81</v>
      </c>
      <c r="AV902" s="12" t="s">
        <v>81</v>
      </c>
      <c r="AW902" s="12" t="s">
        <v>37</v>
      </c>
      <c r="AX902" s="12" t="s">
        <v>73</v>
      </c>
      <c r="AY902" s="218" t="s">
        <v>162</v>
      </c>
    </row>
    <row r="903" spans="2:51" s="12" customFormat="1" ht="13.5">
      <c r="B903" s="208"/>
      <c r="C903" s="209"/>
      <c r="D903" s="198" t="s">
        <v>169</v>
      </c>
      <c r="E903" s="210" t="s">
        <v>20</v>
      </c>
      <c r="F903" s="211" t="s">
        <v>776</v>
      </c>
      <c r="G903" s="209"/>
      <c r="H903" s="212">
        <v>9.306</v>
      </c>
      <c r="I903" s="213"/>
      <c r="J903" s="209"/>
      <c r="K903" s="209"/>
      <c r="L903" s="214"/>
      <c r="M903" s="215"/>
      <c r="N903" s="216"/>
      <c r="O903" s="216"/>
      <c r="P903" s="216"/>
      <c r="Q903" s="216"/>
      <c r="R903" s="216"/>
      <c r="S903" s="216"/>
      <c r="T903" s="217"/>
      <c r="AT903" s="218" t="s">
        <v>169</v>
      </c>
      <c r="AU903" s="218" t="s">
        <v>81</v>
      </c>
      <c r="AV903" s="12" t="s">
        <v>81</v>
      </c>
      <c r="AW903" s="12" t="s">
        <v>37</v>
      </c>
      <c r="AX903" s="12" t="s">
        <v>73</v>
      </c>
      <c r="AY903" s="218" t="s">
        <v>162</v>
      </c>
    </row>
    <row r="904" spans="2:51" s="14" customFormat="1" ht="13.5">
      <c r="B904" s="244"/>
      <c r="C904" s="245"/>
      <c r="D904" s="198" t="s">
        <v>169</v>
      </c>
      <c r="E904" s="246" t="s">
        <v>20</v>
      </c>
      <c r="F904" s="247" t="s">
        <v>483</v>
      </c>
      <c r="G904" s="245"/>
      <c r="H904" s="248">
        <v>468.635</v>
      </c>
      <c r="I904" s="249"/>
      <c r="J904" s="245"/>
      <c r="K904" s="245"/>
      <c r="L904" s="250"/>
      <c r="M904" s="251"/>
      <c r="N904" s="252"/>
      <c r="O904" s="252"/>
      <c r="P904" s="252"/>
      <c r="Q904" s="252"/>
      <c r="R904" s="252"/>
      <c r="S904" s="252"/>
      <c r="T904" s="253"/>
      <c r="AT904" s="254" t="s">
        <v>169</v>
      </c>
      <c r="AU904" s="254" t="s">
        <v>81</v>
      </c>
      <c r="AV904" s="14" t="s">
        <v>180</v>
      </c>
      <c r="AW904" s="14" t="s">
        <v>37</v>
      </c>
      <c r="AX904" s="14" t="s">
        <v>73</v>
      </c>
      <c r="AY904" s="254" t="s">
        <v>162</v>
      </c>
    </row>
    <row r="905" spans="2:51" s="11" customFormat="1" ht="13.5">
      <c r="B905" s="196"/>
      <c r="C905" s="197"/>
      <c r="D905" s="198" t="s">
        <v>169</v>
      </c>
      <c r="E905" s="199" t="s">
        <v>20</v>
      </c>
      <c r="F905" s="200" t="s">
        <v>777</v>
      </c>
      <c r="G905" s="197"/>
      <c r="H905" s="201" t="s">
        <v>20</v>
      </c>
      <c r="I905" s="202"/>
      <c r="J905" s="197"/>
      <c r="K905" s="197"/>
      <c r="L905" s="203"/>
      <c r="M905" s="204"/>
      <c r="N905" s="205"/>
      <c r="O905" s="205"/>
      <c r="P905" s="205"/>
      <c r="Q905" s="205"/>
      <c r="R905" s="205"/>
      <c r="S905" s="205"/>
      <c r="T905" s="206"/>
      <c r="AT905" s="207" t="s">
        <v>169</v>
      </c>
      <c r="AU905" s="207" t="s">
        <v>81</v>
      </c>
      <c r="AV905" s="11" t="s">
        <v>22</v>
      </c>
      <c r="AW905" s="11" t="s">
        <v>37</v>
      </c>
      <c r="AX905" s="11" t="s">
        <v>73</v>
      </c>
      <c r="AY905" s="207" t="s">
        <v>162</v>
      </c>
    </row>
    <row r="906" spans="2:51" s="12" customFormat="1" ht="13.5">
      <c r="B906" s="208"/>
      <c r="C906" s="209"/>
      <c r="D906" s="198" t="s">
        <v>169</v>
      </c>
      <c r="E906" s="210" t="s">
        <v>20</v>
      </c>
      <c r="F906" s="211" t="s">
        <v>778</v>
      </c>
      <c r="G906" s="209"/>
      <c r="H906" s="212">
        <v>96.42</v>
      </c>
      <c r="I906" s="213"/>
      <c r="J906" s="209"/>
      <c r="K906" s="209"/>
      <c r="L906" s="214"/>
      <c r="M906" s="215"/>
      <c r="N906" s="216"/>
      <c r="O906" s="216"/>
      <c r="P906" s="216"/>
      <c r="Q906" s="216"/>
      <c r="R906" s="216"/>
      <c r="S906" s="216"/>
      <c r="T906" s="217"/>
      <c r="AT906" s="218" t="s">
        <v>169</v>
      </c>
      <c r="AU906" s="218" t="s">
        <v>81</v>
      </c>
      <c r="AV906" s="12" t="s">
        <v>81</v>
      </c>
      <c r="AW906" s="12" t="s">
        <v>37</v>
      </c>
      <c r="AX906" s="12" t="s">
        <v>73</v>
      </c>
      <c r="AY906" s="218" t="s">
        <v>162</v>
      </c>
    </row>
    <row r="907" spans="2:51" s="14" customFormat="1" ht="13.5">
      <c r="B907" s="244"/>
      <c r="C907" s="245"/>
      <c r="D907" s="198" t="s">
        <v>169</v>
      </c>
      <c r="E907" s="246" t="s">
        <v>20</v>
      </c>
      <c r="F907" s="247" t="s">
        <v>483</v>
      </c>
      <c r="G907" s="245"/>
      <c r="H907" s="248">
        <v>96.42</v>
      </c>
      <c r="I907" s="249"/>
      <c r="J907" s="245"/>
      <c r="K907" s="245"/>
      <c r="L907" s="250"/>
      <c r="M907" s="251"/>
      <c r="N907" s="252"/>
      <c r="O907" s="252"/>
      <c r="P907" s="252"/>
      <c r="Q907" s="252"/>
      <c r="R907" s="252"/>
      <c r="S907" s="252"/>
      <c r="T907" s="253"/>
      <c r="AT907" s="254" t="s">
        <v>169</v>
      </c>
      <c r="AU907" s="254" t="s">
        <v>81</v>
      </c>
      <c r="AV907" s="14" t="s">
        <v>180</v>
      </c>
      <c r="AW907" s="14" t="s">
        <v>37</v>
      </c>
      <c r="AX907" s="14" t="s">
        <v>73</v>
      </c>
      <c r="AY907" s="254" t="s">
        <v>162</v>
      </c>
    </row>
    <row r="908" spans="2:51" s="11" customFormat="1" ht="13.5">
      <c r="B908" s="196"/>
      <c r="C908" s="197"/>
      <c r="D908" s="198" t="s">
        <v>169</v>
      </c>
      <c r="E908" s="199" t="s">
        <v>20</v>
      </c>
      <c r="F908" s="200" t="s">
        <v>779</v>
      </c>
      <c r="G908" s="197"/>
      <c r="H908" s="201" t="s">
        <v>20</v>
      </c>
      <c r="I908" s="202"/>
      <c r="J908" s="197"/>
      <c r="K908" s="197"/>
      <c r="L908" s="203"/>
      <c r="M908" s="204"/>
      <c r="N908" s="205"/>
      <c r="O908" s="205"/>
      <c r="P908" s="205"/>
      <c r="Q908" s="205"/>
      <c r="R908" s="205"/>
      <c r="S908" s="205"/>
      <c r="T908" s="206"/>
      <c r="AT908" s="207" t="s">
        <v>169</v>
      </c>
      <c r="AU908" s="207" t="s">
        <v>81</v>
      </c>
      <c r="AV908" s="11" t="s">
        <v>22</v>
      </c>
      <c r="AW908" s="11" t="s">
        <v>37</v>
      </c>
      <c r="AX908" s="11" t="s">
        <v>73</v>
      </c>
      <c r="AY908" s="207" t="s">
        <v>162</v>
      </c>
    </row>
    <row r="909" spans="2:51" s="12" customFormat="1" ht="13.5">
      <c r="B909" s="208"/>
      <c r="C909" s="209"/>
      <c r="D909" s="198" t="s">
        <v>169</v>
      </c>
      <c r="E909" s="210" t="s">
        <v>20</v>
      </c>
      <c r="F909" s="211" t="s">
        <v>780</v>
      </c>
      <c r="G909" s="209"/>
      <c r="H909" s="212">
        <v>-166.62</v>
      </c>
      <c r="I909" s="213"/>
      <c r="J909" s="209"/>
      <c r="K909" s="209"/>
      <c r="L909" s="214"/>
      <c r="M909" s="215"/>
      <c r="N909" s="216"/>
      <c r="O909" s="216"/>
      <c r="P909" s="216"/>
      <c r="Q909" s="216"/>
      <c r="R909" s="216"/>
      <c r="S909" s="216"/>
      <c r="T909" s="217"/>
      <c r="AT909" s="218" t="s">
        <v>169</v>
      </c>
      <c r="AU909" s="218" t="s">
        <v>81</v>
      </c>
      <c r="AV909" s="12" t="s">
        <v>81</v>
      </c>
      <c r="AW909" s="12" t="s">
        <v>37</v>
      </c>
      <c r="AX909" s="12" t="s">
        <v>73</v>
      </c>
      <c r="AY909" s="218" t="s">
        <v>162</v>
      </c>
    </row>
    <row r="910" spans="2:51" s="14" customFormat="1" ht="13.5">
      <c r="B910" s="244"/>
      <c r="C910" s="245"/>
      <c r="D910" s="198" t="s">
        <v>169</v>
      </c>
      <c r="E910" s="246" t="s">
        <v>20</v>
      </c>
      <c r="F910" s="247" t="s">
        <v>483</v>
      </c>
      <c r="G910" s="245"/>
      <c r="H910" s="248">
        <v>-166.62</v>
      </c>
      <c r="I910" s="249"/>
      <c r="J910" s="245"/>
      <c r="K910" s="245"/>
      <c r="L910" s="250"/>
      <c r="M910" s="251"/>
      <c r="N910" s="252"/>
      <c r="O910" s="252"/>
      <c r="P910" s="252"/>
      <c r="Q910" s="252"/>
      <c r="R910" s="252"/>
      <c r="S910" s="252"/>
      <c r="T910" s="253"/>
      <c r="AT910" s="254" t="s">
        <v>169</v>
      </c>
      <c r="AU910" s="254" t="s">
        <v>81</v>
      </c>
      <c r="AV910" s="14" t="s">
        <v>180</v>
      </c>
      <c r="AW910" s="14" t="s">
        <v>37</v>
      </c>
      <c r="AX910" s="14" t="s">
        <v>73</v>
      </c>
      <c r="AY910" s="254" t="s">
        <v>162</v>
      </c>
    </row>
    <row r="911" spans="2:51" s="13" customFormat="1" ht="13.5">
      <c r="B911" s="219"/>
      <c r="C911" s="220"/>
      <c r="D911" s="221" t="s">
        <v>169</v>
      </c>
      <c r="E911" s="222" t="s">
        <v>20</v>
      </c>
      <c r="F911" s="223" t="s">
        <v>174</v>
      </c>
      <c r="G911" s="220"/>
      <c r="H911" s="224">
        <v>557.093</v>
      </c>
      <c r="I911" s="225"/>
      <c r="J911" s="220"/>
      <c r="K911" s="220"/>
      <c r="L911" s="226"/>
      <c r="M911" s="227"/>
      <c r="N911" s="228"/>
      <c r="O911" s="228"/>
      <c r="P911" s="228"/>
      <c r="Q911" s="228"/>
      <c r="R911" s="228"/>
      <c r="S911" s="228"/>
      <c r="T911" s="229"/>
      <c r="AT911" s="230" t="s">
        <v>169</v>
      </c>
      <c r="AU911" s="230" t="s">
        <v>81</v>
      </c>
      <c r="AV911" s="13" t="s">
        <v>168</v>
      </c>
      <c r="AW911" s="13" t="s">
        <v>37</v>
      </c>
      <c r="AX911" s="13" t="s">
        <v>22</v>
      </c>
      <c r="AY911" s="230" t="s">
        <v>162</v>
      </c>
    </row>
    <row r="912" spans="2:65" s="1" customFormat="1" ht="22.5" customHeight="1">
      <c r="B912" s="36"/>
      <c r="C912" s="184" t="s">
        <v>857</v>
      </c>
      <c r="D912" s="184" t="s">
        <v>164</v>
      </c>
      <c r="E912" s="185" t="s">
        <v>858</v>
      </c>
      <c r="F912" s="186" t="s">
        <v>859</v>
      </c>
      <c r="G912" s="187" t="s">
        <v>218</v>
      </c>
      <c r="H912" s="188">
        <v>105.424</v>
      </c>
      <c r="I912" s="189"/>
      <c r="J912" s="190">
        <f>ROUND(I912*H912,2)</f>
        <v>0</v>
      </c>
      <c r="K912" s="186" t="s">
        <v>20</v>
      </c>
      <c r="L912" s="56"/>
      <c r="M912" s="191" t="s">
        <v>20</v>
      </c>
      <c r="N912" s="192" t="s">
        <v>44</v>
      </c>
      <c r="O912" s="37"/>
      <c r="P912" s="193">
        <f>O912*H912</f>
        <v>0</v>
      </c>
      <c r="Q912" s="193">
        <v>0</v>
      </c>
      <c r="R912" s="193">
        <f>Q912*H912</f>
        <v>0</v>
      </c>
      <c r="S912" s="193">
        <v>0</v>
      </c>
      <c r="T912" s="194">
        <f>S912*H912</f>
        <v>0</v>
      </c>
      <c r="AR912" s="19" t="s">
        <v>168</v>
      </c>
      <c r="AT912" s="19" t="s">
        <v>164</v>
      </c>
      <c r="AU912" s="19" t="s">
        <v>81</v>
      </c>
      <c r="AY912" s="19" t="s">
        <v>162</v>
      </c>
      <c r="BE912" s="195">
        <f>IF(N912="základní",J912,0)</f>
        <v>0</v>
      </c>
      <c r="BF912" s="195">
        <f>IF(N912="snížená",J912,0)</f>
        <v>0</v>
      </c>
      <c r="BG912" s="195">
        <f>IF(N912="zákl. přenesená",J912,0)</f>
        <v>0</v>
      </c>
      <c r="BH912" s="195">
        <f>IF(N912="sníž. přenesená",J912,0)</f>
        <v>0</v>
      </c>
      <c r="BI912" s="195">
        <f>IF(N912="nulová",J912,0)</f>
        <v>0</v>
      </c>
      <c r="BJ912" s="19" t="s">
        <v>22</v>
      </c>
      <c r="BK912" s="195">
        <f>ROUND(I912*H912,2)</f>
        <v>0</v>
      </c>
      <c r="BL912" s="19" t="s">
        <v>168</v>
      </c>
      <c r="BM912" s="19" t="s">
        <v>857</v>
      </c>
    </row>
    <row r="913" spans="2:51" s="11" customFormat="1" ht="13.5">
      <c r="B913" s="196"/>
      <c r="C913" s="197"/>
      <c r="D913" s="198" t="s">
        <v>169</v>
      </c>
      <c r="E913" s="199" t="s">
        <v>20</v>
      </c>
      <c r="F913" s="200" t="s">
        <v>860</v>
      </c>
      <c r="G913" s="197"/>
      <c r="H913" s="201" t="s">
        <v>20</v>
      </c>
      <c r="I913" s="202"/>
      <c r="J913" s="197"/>
      <c r="K913" s="197"/>
      <c r="L913" s="203"/>
      <c r="M913" s="204"/>
      <c r="N913" s="205"/>
      <c r="O913" s="205"/>
      <c r="P913" s="205"/>
      <c r="Q913" s="205"/>
      <c r="R913" s="205"/>
      <c r="S913" s="205"/>
      <c r="T913" s="206"/>
      <c r="AT913" s="207" t="s">
        <v>169</v>
      </c>
      <c r="AU913" s="207" t="s">
        <v>81</v>
      </c>
      <c r="AV913" s="11" t="s">
        <v>22</v>
      </c>
      <c r="AW913" s="11" t="s">
        <v>37</v>
      </c>
      <c r="AX913" s="11" t="s">
        <v>73</v>
      </c>
      <c r="AY913" s="207" t="s">
        <v>162</v>
      </c>
    </row>
    <row r="914" spans="2:51" s="12" customFormat="1" ht="13.5">
      <c r="B914" s="208"/>
      <c r="C914" s="209"/>
      <c r="D914" s="198" t="s">
        <v>169</v>
      </c>
      <c r="E914" s="210" t="s">
        <v>20</v>
      </c>
      <c r="F914" s="211" t="s">
        <v>861</v>
      </c>
      <c r="G914" s="209"/>
      <c r="H914" s="212">
        <v>4.71</v>
      </c>
      <c r="I914" s="213"/>
      <c r="J914" s="209"/>
      <c r="K914" s="209"/>
      <c r="L914" s="214"/>
      <c r="M914" s="215"/>
      <c r="N914" s="216"/>
      <c r="O914" s="216"/>
      <c r="P914" s="216"/>
      <c r="Q914" s="216"/>
      <c r="R914" s="216"/>
      <c r="S914" s="216"/>
      <c r="T914" s="217"/>
      <c r="AT914" s="218" t="s">
        <v>169</v>
      </c>
      <c r="AU914" s="218" t="s">
        <v>81</v>
      </c>
      <c r="AV914" s="12" t="s">
        <v>81</v>
      </c>
      <c r="AW914" s="12" t="s">
        <v>37</v>
      </c>
      <c r="AX914" s="12" t="s">
        <v>73</v>
      </c>
      <c r="AY914" s="218" t="s">
        <v>162</v>
      </c>
    </row>
    <row r="915" spans="2:51" s="12" customFormat="1" ht="13.5">
      <c r="B915" s="208"/>
      <c r="C915" s="209"/>
      <c r="D915" s="198" t="s">
        <v>169</v>
      </c>
      <c r="E915" s="210" t="s">
        <v>20</v>
      </c>
      <c r="F915" s="211" t="s">
        <v>862</v>
      </c>
      <c r="G915" s="209"/>
      <c r="H915" s="212">
        <v>4.28</v>
      </c>
      <c r="I915" s="213"/>
      <c r="J915" s="209"/>
      <c r="K915" s="209"/>
      <c r="L915" s="214"/>
      <c r="M915" s="215"/>
      <c r="N915" s="216"/>
      <c r="O915" s="216"/>
      <c r="P915" s="216"/>
      <c r="Q915" s="216"/>
      <c r="R915" s="216"/>
      <c r="S915" s="216"/>
      <c r="T915" s="217"/>
      <c r="AT915" s="218" t="s">
        <v>169</v>
      </c>
      <c r="AU915" s="218" t="s">
        <v>81</v>
      </c>
      <c r="AV915" s="12" t="s">
        <v>81</v>
      </c>
      <c r="AW915" s="12" t="s">
        <v>37</v>
      </c>
      <c r="AX915" s="12" t="s">
        <v>73</v>
      </c>
      <c r="AY915" s="218" t="s">
        <v>162</v>
      </c>
    </row>
    <row r="916" spans="2:51" s="12" customFormat="1" ht="13.5">
      <c r="B916" s="208"/>
      <c r="C916" s="209"/>
      <c r="D916" s="198" t="s">
        <v>169</v>
      </c>
      <c r="E916" s="210" t="s">
        <v>20</v>
      </c>
      <c r="F916" s="211" t="s">
        <v>863</v>
      </c>
      <c r="G916" s="209"/>
      <c r="H916" s="212">
        <v>2.19</v>
      </c>
      <c r="I916" s="213"/>
      <c r="J916" s="209"/>
      <c r="K916" s="209"/>
      <c r="L916" s="214"/>
      <c r="M916" s="215"/>
      <c r="N916" s="216"/>
      <c r="O916" s="216"/>
      <c r="P916" s="216"/>
      <c r="Q916" s="216"/>
      <c r="R916" s="216"/>
      <c r="S916" s="216"/>
      <c r="T916" s="217"/>
      <c r="AT916" s="218" t="s">
        <v>169</v>
      </c>
      <c r="AU916" s="218" t="s">
        <v>81</v>
      </c>
      <c r="AV916" s="12" t="s">
        <v>81</v>
      </c>
      <c r="AW916" s="12" t="s">
        <v>37</v>
      </c>
      <c r="AX916" s="12" t="s">
        <v>73</v>
      </c>
      <c r="AY916" s="218" t="s">
        <v>162</v>
      </c>
    </row>
    <row r="917" spans="2:51" s="12" customFormat="1" ht="13.5">
      <c r="B917" s="208"/>
      <c r="C917" s="209"/>
      <c r="D917" s="198" t="s">
        <v>169</v>
      </c>
      <c r="E917" s="210" t="s">
        <v>20</v>
      </c>
      <c r="F917" s="211" t="s">
        <v>864</v>
      </c>
      <c r="G917" s="209"/>
      <c r="H917" s="212">
        <v>1.467</v>
      </c>
      <c r="I917" s="213"/>
      <c r="J917" s="209"/>
      <c r="K917" s="209"/>
      <c r="L917" s="214"/>
      <c r="M917" s="215"/>
      <c r="N917" s="216"/>
      <c r="O917" s="216"/>
      <c r="P917" s="216"/>
      <c r="Q917" s="216"/>
      <c r="R917" s="216"/>
      <c r="S917" s="216"/>
      <c r="T917" s="217"/>
      <c r="AT917" s="218" t="s">
        <v>169</v>
      </c>
      <c r="AU917" s="218" t="s">
        <v>81</v>
      </c>
      <c r="AV917" s="12" t="s">
        <v>81</v>
      </c>
      <c r="AW917" s="12" t="s">
        <v>37</v>
      </c>
      <c r="AX917" s="12" t="s">
        <v>73</v>
      </c>
      <c r="AY917" s="218" t="s">
        <v>162</v>
      </c>
    </row>
    <row r="918" spans="2:51" s="12" customFormat="1" ht="13.5">
      <c r="B918" s="208"/>
      <c r="C918" s="209"/>
      <c r="D918" s="198" t="s">
        <v>169</v>
      </c>
      <c r="E918" s="210" t="s">
        <v>20</v>
      </c>
      <c r="F918" s="211" t="s">
        <v>865</v>
      </c>
      <c r="G918" s="209"/>
      <c r="H918" s="212">
        <v>1.458</v>
      </c>
      <c r="I918" s="213"/>
      <c r="J918" s="209"/>
      <c r="K918" s="209"/>
      <c r="L918" s="214"/>
      <c r="M918" s="215"/>
      <c r="N918" s="216"/>
      <c r="O918" s="216"/>
      <c r="P918" s="216"/>
      <c r="Q918" s="216"/>
      <c r="R918" s="216"/>
      <c r="S918" s="216"/>
      <c r="T918" s="217"/>
      <c r="AT918" s="218" t="s">
        <v>169</v>
      </c>
      <c r="AU918" s="218" t="s">
        <v>81</v>
      </c>
      <c r="AV918" s="12" t="s">
        <v>81</v>
      </c>
      <c r="AW918" s="12" t="s">
        <v>37</v>
      </c>
      <c r="AX918" s="12" t="s">
        <v>73</v>
      </c>
      <c r="AY918" s="218" t="s">
        <v>162</v>
      </c>
    </row>
    <row r="919" spans="2:51" s="12" customFormat="1" ht="13.5">
      <c r="B919" s="208"/>
      <c r="C919" s="209"/>
      <c r="D919" s="198" t="s">
        <v>169</v>
      </c>
      <c r="E919" s="210" t="s">
        <v>20</v>
      </c>
      <c r="F919" s="211" t="s">
        <v>866</v>
      </c>
      <c r="G919" s="209"/>
      <c r="H919" s="212">
        <v>2.591</v>
      </c>
      <c r="I919" s="213"/>
      <c r="J919" s="209"/>
      <c r="K919" s="209"/>
      <c r="L919" s="214"/>
      <c r="M919" s="215"/>
      <c r="N919" s="216"/>
      <c r="O919" s="216"/>
      <c r="P919" s="216"/>
      <c r="Q919" s="216"/>
      <c r="R919" s="216"/>
      <c r="S919" s="216"/>
      <c r="T919" s="217"/>
      <c r="AT919" s="218" t="s">
        <v>169</v>
      </c>
      <c r="AU919" s="218" t="s">
        <v>81</v>
      </c>
      <c r="AV919" s="12" t="s">
        <v>81</v>
      </c>
      <c r="AW919" s="12" t="s">
        <v>37</v>
      </c>
      <c r="AX919" s="12" t="s">
        <v>73</v>
      </c>
      <c r="AY919" s="218" t="s">
        <v>162</v>
      </c>
    </row>
    <row r="920" spans="2:51" s="12" customFormat="1" ht="13.5">
      <c r="B920" s="208"/>
      <c r="C920" s="209"/>
      <c r="D920" s="198" t="s">
        <v>169</v>
      </c>
      <c r="E920" s="210" t="s">
        <v>20</v>
      </c>
      <c r="F920" s="211" t="s">
        <v>867</v>
      </c>
      <c r="G920" s="209"/>
      <c r="H920" s="212">
        <v>1.912</v>
      </c>
      <c r="I920" s="213"/>
      <c r="J920" s="209"/>
      <c r="K920" s="209"/>
      <c r="L920" s="214"/>
      <c r="M920" s="215"/>
      <c r="N920" s="216"/>
      <c r="O920" s="216"/>
      <c r="P920" s="216"/>
      <c r="Q920" s="216"/>
      <c r="R920" s="216"/>
      <c r="S920" s="216"/>
      <c r="T920" s="217"/>
      <c r="AT920" s="218" t="s">
        <v>169</v>
      </c>
      <c r="AU920" s="218" t="s">
        <v>81</v>
      </c>
      <c r="AV920" s="12" t="s">
        <v>81</v>
      </c>
      <c r="AW920" s="12" t="s">
        <v>37</v>
      </c>
      <c r="AX920" s="12" t="s">
        <v>73</v>
      </c>
      <c r="AY920" s="218" t="s">
        <v>162</v>
      </c>
    </row>
    <row r="921" spans="2:51" s="12" customFormat="1" ht="13.5">
      <c r="B921" s="208"/>
      <c r="C921" s="209"/>
      <c r="D921" s="198" t="s">
        <v>169</v>
      </c>
      <c r="E921" s="210" t="s">
        <v>20</v>
      </c>
      <c r="F921" s="211" t="s">
        <v>868</v>
      </c>
      <c r="G921" s="209"/>
      <c r="H921" s="212">
        <v>13.188</v>
      </c>
      <c r="I921" s="213"/>
      <c r="J921" s="209"/>
      <c r="K921" s="209"/>
      <c r="L921" s="214"/>
      <c r="M921" s="215"/>
      <c r="N921" s="216"/>
      <c r="O921" s="216"/>
      <c r="P921" s="216"/>
      <c r="Q921" s="216"/>
      <c r="R921" s="216"/>
      <c r="S921" s="216"/>
      <c r="T921" s="217"/>
      <c r="AT921" s="218" t="s">
        <v>169</v>
      </c>
      <c r="AU921" s="218" t="s">
        <v>81</v>
      </c>
      <c r="AV921" s="12" t="s">
        <v>81</v>
      </c>
      <c r="AW921" s="12" t="s">
        <v>37</v>
      </c>
      <c r="AX921" s="12" t="s">
        <v>73</v>
      </c>
      <c r="AY921" s="218" t="s">
        <v>162</v>
      </c>
    </row>
    <row r="922" spans="2:51" s="12" customFormat="1" ht="13.5">
      <c r="B922" s="208"/>
      <c r="C922" s="209"/>
      <c r="D922" s="198" t="s">
        <v>169</v>
      </c>
      <c r="E922" s="210" t="s">
        <v>20</v>
      </c>
      <c r="F922" s="211" t="s">
        <v>869</v>
      </c>
      <c r="G922" s="209"/>
      <c r="H922" s="212">
        <v>32.97</v>
      </c>
      <c r="I922" s="213"/>
      <c r="J922" s="209"/>
      <c r="K922" s="209"/>
      <c r="L922" s="214"/>
      <c r="M922" s="215"/>
      <c r="N922" s="216"/>
      <c r="O922" s="216"/>
      <c r="P922" s="216"/>
      <c r="Q922" s="216"/>
      <c r="R922" s="216"/>
      <c r="S922" s="216"/>
      <c r="T922" s="217"/>
      <c r="AT922" s="218" t="s">
        <v>169</v>
      </c>
      <c r="AU922" s="218" t="s">
        <v>81</v>
      </c>
      <c r="AV922" s="12" t="s">
        <v>81</v>
      </c>
      <c r="AW922" s="12" t="s">
        <v>37</v>
      </c>
      <c r="AX922" s="12" t="s">
        <v>73</v>
      </c>
      <c r="AY922" s="218" t="s">
        <v>162</v>
      </c>
    </row>
    <row r="923" spans="2:51" s="12" customFormat="1" ht="13.5">
      <c r="B923" s="208"/>
      <c r="C923" s="209"/>
      <c r="D923" s="198" t="s">
        <v>169</v>
      </c>
      <c r="E923" s="210" t="s">
        <v>20</v>
      </c>
      <c r="F923" s="211" t="s">
        <v>870</v>
      </c>
      <c r="G923" s="209"/>
      <c r="H923" s="212">
        <v>5.81</v>
      </c>
      <c r="I923" s="213"/>
      <c r="J923" s="209"/>
      <c r="K923" s="209"/>
      <c r="L923" s="214"/>
      <c r="M923" s="215"/>
      <c r="N923" s="216"/>
      <c r="O923" s="216"/>
      <c r="P923" s="216"/>
      <c r="Q923" s="216"/>
      <c r="R923" s="216"/>
      <c r="S923" s="216"/>
      <c r="T923" s="217"/>
      <c r="AT923" s="218" t="s">
        <v>169</v>
      </c>
      <c r="AU923" s="218" t="s">
        <v>81</v>
      </c>
      <c r="AV923" s="12" t="s">
        <v>81</v>
      </c>
      <c r="AW923" s="12" t="s">
        <v>37</v>
      </c>
      <c r="AX923" s="12" t="s">
        <v>73</v>
      </c>
      <c r="AY923" s="218" t="s">
        <v>162</v>
      </c>
    </row>
    <row r="924" spans="2:51" s="12" customFormat="1" ht="13.5">
      <c r="B924" s="208"/>
      <c r="C924" s="209"/>
      <c r="D924" s="198" t="s">
        <v>169</v>
      </c>
      <c r="E924" s="210" t="s">
        <v>20</v>
      </c>
      <c r="F924" s="211" t="s">
        <v>871</v>
      </c>
      <c r="G924" s="209"/>
      <c r="H924" s="212">
        <v>3.408</v>
      </c>
      <c r="I924" s="213"/>
      <c r="J924" s="209"/>
      <c r="K924" s="209"/>
      <c r="L924" s="214"/>
      <c r="M924" s="215"/>
      <c r="N924" s="216"/>
      <c r="O924" s="216"/>
      <c r="P924" s="216"/>
      <c r="Q924" s="216"/>
      <c r="R924" s="216"/>
      <c r="S924" s="216"/>
      <c r="T924" s="217"/>
      <c r="AT924" s="218" t="s">
        <v>169</v>
      </c>
      <c r="AU924" s="218" t="s">
        <v>81</v>
      </c>
      <c r="AV924" s="12" t="s">
        <v>81</v>
      </c>
      <c r="AW924" s="12" t="s">
        <v>37</v>
      </c>
      <c r="AX924" s="12" t="s">
        <v>73</v>
      </c>
      <c r="AY924" s="218" t="s">
        <v>162</v>
      </c>
    </row>
    <row r="925" spans="2:51" s="12" customFormat="1" ht="13.5">
      <c r="B925" s="208"/>
      <c r="C925" s="209"/>
      <c r="D925" s="198" t="s">
        <v>169</v>
      </c>
      <c r="E925" s="210" t="s">
        <v>20</v>
      </c>
      <c r="F925" s="211" t="s">
        <v>872</v>
      </c>
      <c r="G925" s="209"/>
      <c r="H925" s="212">
        <v>1.464</v>
      </c>
      <c r="I925" s="213"/>
      <c r="J925" s="209"/>
      <c r="K925" s="209"/>
      <c r="L925" s="214"/>
      <c r="M925" s="215"/>
      <c r="N925" s="216"/>
      <c r="O925" s="216"/>
      <c r="P925" s="216"/>
      <c r="Q925" s="216"/>
      <c r="R925" s="216"/>
      <c r="S925" s="216"/>
      <c r="T925" s="217"/>
      <c r="AT925" s="218" t="s">
        <v>169</v>
      </c>
      <c r="AU925" s="218" t="s">
        <v>81</v>
      </c>
      <c r="AV925" s="12" t="s">
        <v>81</v>
      </c>
      <c r="AW925" s="12" t="s">
        <v>37</v>
      </c>
      <c r="AX925" s="12" t="s">
        <v>73</v>
      </c>
      <c r="AY925" s="218" t="s">
        <v>162</v>
      </c>
    </row>
    <row r="926" spans="2:51" s="12" customFormat="1" ht="13.5">
      <c r="B926" s="208"/>
      <c r="C926" s="209"/>
      <c r="D926" s="198" t="s">
        <v>169</v>
      </c>
      <c r="E926" s="210" t="s">
        <v>20</v>
      </c>
      <c r="F926" s="211" t="s">
        <v>873</v>
      </c>
      <c r="G926" s="209"/>
      <c r="H926" s="212">
        <v>4.753</v>
      </c>
      <c r="I926" s="213"/>
      <c r="J926" s="209"/>
      <c r="K926" s="209"/>
      <c r="L926" s="214"/>
      <c r="M926" s="215"/>
      <c r="N926" s="216"/>
      <c r="O926" s="216"/>
      <c r="P926" s="216"/>
      <c r="Q926" s="216"/>
      <c r="R926" s="216"/>
      <c r="S926" s="216"/>
      <c r="T926" s="217"/>
      <c r="AT926" s="218" t="s">
        <v>169</v>
      </c>
      <c r="AU926" s="218" t="s">
        <v>81</v>
      </c>
      <c r="AV926" s="12" t="s">
        <v>81</v>
      </c>
      <c r="AW926" s="12" t="s">
        <v>37</v>
      </c>
      <c r="AX926" s="12" t="s">
        <v>73</v>
      </c>
      <c r="AY926" s="218" t="s">
        <v>162</v>
      </c>
    </row>
    <row r="927" spans="2:51" s="12" customFormat="1" ht="13.5">
      <c r="B927" s="208"/>
      <c r="C927" s="209"/>
      <c r="D927" s="198" t="s">
        <v>169</v>
      </c>
      <c r="E927" s="210" t="s">
        <v>20</v>
      </c>
      <c r="F927" s="211" t="s">
        <v>874</v>
      </c>
      <c r="G927" s="209"/>
      <c r="H927" s="212">
        <v>12.992</v>
      </c>
      <c r="I927" s="213"/>
      <c r="J927" s="209"/>
      <c r="K927" s="209"/>
      <c r="L927" s="214"/>
      <c r="M927" s="215"/>
      <c r="N927" s="216"/>
      <c r="O927" s="216"/>
      <c r="P927" s="216"/>
      <c r="Q927" s="216"/>
      <c r="R927" s="216"/>
      <c r="S927" s="216"/>
      <c r="T927" s="217"/>
      <c r="AT927" s="218" t="s">
        <v>169</v>
      </c>
      <c r="AU927" s="218" t="s">
        <v>81</v>
      </c>
      <c r="AV927" s="12" t="s">
        <v>81</v>
      </c>
      <c r="AW927" s="12" t="s">
        <v>37</v>
      </c>
      <c r="AX927" s="12" t="s">
        <v>73</v>
      </c>
      <c r="AY927" s="218" t="s">
        <v>162</v>
      </c>
    </row>
    <row r="928" spans="2:51" s="12" customFormat="1" ht="13.5">
      <c r="B928" s="208"/>
      <c r="C928" s="209"/>
      <c r="D928" s="198" t="s">
        <v>169</v>
      </c>
      <c r="E928" s="210" t="s">
        <v>20</v>
      </c>
      <c r="F928" s="211" t="s">
        <v>875</v>
      </c>
      <c r="G928" s="209"/>
      <c r="H928" s="212">
        <v>3.248</v>
      </c>
      <c r="I928" s="213"/>
      <c r="J928" s="209"/>
      <c r="K928" s="209"/>
      <c r="L928" s="214"/>
      <c r="M928" s="215"/>
      <c r="N928" s="216"/>
      <c r="O928" s="216"/>
      <c r="P928" s="216"/>
      <c r="Q928" s="216"/>
      <c r="R928" s="216"/>
      <c r="S928" s="216"/>
      <c r="T928" s="217"/>
      <c r="AT928" s="218" t="s">
        <v>169</v>
      </c>
      <c r="AU928" s="218" t="s">
        <v>81</v>
      </c>
      <c r="AV928" s="12" t="s">
        <v>81</v>
      </c>
      <c r="AW928" s="12" t="s">
        <v>37</v>
      </c>
      <c r="AX928" s="12" t="s">
        <v>73</v>
      </c>
      <c r="AY928" s="218" t="s">
        <v>162</v>
      </c>
    </row>
    <row r="929" spans="2:51" s="12" customFormat="1" ht="13.5">
      <c r="B929" s="208"/>
      <c r="C929" s="209"/>
      <c r="D929" s="198" t="s">
        <v>169</v>
      </c>
      <c r="E929" s="210" t="s">
        <v>20</v>
      </c>
      <c r="F929" s="211" t="s">
        <v>876</v>
      </c>
      <c r="G929" s="209"/>
      <c r="H929" s="212">
        <v>3.592</v>
      </c>
      <c r="I929" s="213"/>
      <c r="J929" s="209"/>
      <c r="K929" s="209"/>
      <c r="L929" s="214"/>
      <c r="M929" s="215"/>
      <c r="N929" s="216"/>
      <c r="O929" s="216"/>
      <c r="P929" s="216"/>
      <c r="Q929" s="216"/>
      <c r="R929" s="216"/>
      <c r="S929" s="216"/>
      <c r="T929" s="217"/>
      <c r="AT929" s="218" t="s">
        <v>169</v>
      </c>
      <c r="AU929" s="218" t="s">
        <v>81</v>
      </c>
      <c r="AV929" s="12" t="s">
        <v>81</v>
      </c>
      <c r="AW929" s="12" t="s">
        <v>37</v>
      </c>
      <c r="AX929" s="12" t="s">
        <v>73</v>
      </c>
      <c r="AY929" s="218" t="s">
        <v>162</v>
      </c>
    </row>
    <row r="930" spans="2:51" s="12" customFormat="1" ht="13.5">
      <c r="B930" s="208"/>
      <c r="C930" s="209"/>
      <c r="D930" s="198" t="s">
        <v>169</v>
      </c>
      <c r="E930" s="210" t="s">
        <v>20</v>
      </c>
      <c r="F930" s="211" t="s">
        <v>877</v>
      </c>
      <c r="G930" s="209"/>
      <c r="H930" s="212">
        <v>5.391</v>
      </c>
      <c r="I930" s="213"/>
      <c r="J930" s="209"/>
      <c r="K930" s="209"/>
      <c r="L930" s="214"/>
      <c r="M930" s="215"/>
      <c r="N930" s="216"/>
      <c r="O930" s="216"/>
      <c r="P930" s="216"/>
      <c r="Q930" s="216"/>
      <c r="R930" s="216"/>
      <c r="S930" s="216"/>
      <c r="T930" s="217"/>
      <c r="AT930" s="218" t="s">
        <v>169</v>
      </c>
      <c r="AU930" s="218" t="s">
        <v>81</v>
      </c>
      <c r="AV930" s="12" t="s">
        <v>81</v>
      </c>
      <c r="AW930" s="12" t="s">
        <v>37</v>
      </c>
      <c r="AX930" s="12" t="s">
        <v>73</v>
      </c>
      <c r="AY930" s="218" t="s">
        <v>162</v>
      </c>
    </row>
    <row r="931" spans="2:51" s="13" customFormat="1" ht="13.5">
      <c r="B931" s="219"/>
      <c r="C931" s="220"/>
      <c r="D931" s="221" t="s">
        <v>169</v>
      </c>
      <c r="E931" s="222" t="s">
        <v>20</v>
      </c>
      <c r="F931" s="223" t="s">
        <v>174</v>
      </c>
      <c r="G931" s="220"/>
      <c r="H931" s="224">
        <v>105.424</v>
      </c>
      <c r="I931" s="225"/>
      <c r="J931" s="220"/>
      <c r="K931" s="220"/>
      <c r="L931" s="226"/>
      <c r="M931" s="227"/>
      <c r="N931" s="228"/>
      <c r="O931" s="228"/>
      <c r="P931" s="228"/>
      <c r="Q931" s="228"/>
      <c r="R931" s="228"/>
      <c r="S931" s="228"/>
      <c r="T931" s="229"/>
      <c r="AT931" s="230" t="s">
        <v>169</v>
      </c>
      <c r="AU931" s="230" t="s">
        <v>81</v>
      </c>
      <c r="AV931" s="13" t="s">
        <v>168</v>
      </c>
      <c r="AW931" s="13" t="s">
        <v>37</v>
      </c>
      <c r="AX931" s="13" t="s">
        <v>22</v>
      </c>
      <c r="AY931" s="230" t="s">
        <v>162</v>
      </c>
    </row>
    <row r="932" spans="2:65" s="1" customFormat="1" ht="22.5" customHeight="1">
      <c r="B932" s="36"/>
      <c r="C932" s="184" t="s">
        <v>878</v>
      </c>
      <c r="D932" s="184" t="s">
        <v>164</v>
      </c>
      <c r="E932" s="185" t="s">
        <v>879</v>
      </c>
      <c r="F932" s="186" t="s">
        <v>880</v>
      </c>
      <c r="G932" s="187" t="s">
        <v>218</v>
      </c>
      <c r="H932" s="188">
        <v>421.68</v>
      </c>
      <c r="I932" s="189"/>
      <c r="J932" s="190">
        <f>ROUND(I932*H932,2)</f>
        <v>0</v>
      </c>
      <c r="K932" s="186" t="s">
        <v>20</v>
      </c>
      <c r="L932" s="56"/>
      <c r="M932" s="191" t="s">
        <v>20</v>
      </c>
      <c r="N932" s="192" t="s">
        <v>44</v>
      </c>
      <c r="O932" s="37"/>
      <c r="P932" s="193">
        <f>O932*H932</f>
        <v>0</v>
      </c>
      <c r="Q932" s="193">
        <v>0</v>
      </c>
      <c r="R932" s="193">
        <f>Q932*H932</f>
        <v>0</v>
      </c>
      <c r="S932" s="193">
        <v>0</v>
      </c>
      <c r="T932" s="194">
        <f>S932*H932</f>
        <v>0</v>
      </c>
      <c r="AR932" s="19" t="s">
        <v>168</v>
      </c>
      <c r="AT932" s="19" t="s">
        <v>164</v>
      </c>
      <c r="AU932" s="19" t="s">
        <v>81</v>
      </c>
      <c r="AY932" s="19" t="s">
        <v>162</v>
      </c>
      <c r="BE932" s="195">
        <f>IF(N932="základní",J932,0)</f>
        <v>0</v>
      </c>
      <c r="BF932" s="195">
        <f>IF(N932="snížená",J932,0)</f>
        <v>0</v>
      </c>
      <c r="BG932" s="195">
        <f>IF(N932="zákl. přenesená",J932,0)</f>
        <v>0</v>
      </c>
      <c r="BH932" s="195">
        <f>IF(N932="sníž. přenesená",J932,0)</f>
        <v>0</v>
      </c>
      <c r="BI932" s="195">
        <f>IF(N932="nulová",J932,0)</f>
        <v>0</v>
      </c>
      <c r="BJ932" s="19" t="s">
        <v>22</v>
      </c>
      <c r="BK932" s="195">
        <f>ROUND(I932*H932,2)</f>
        <v>0</v>
      </c>
      <c r="BL932" s="19" t="s">
        <v>168</v>
      </c>
      <c r="BM932" s="19" t="s">
        <v>878</v>
      </c>
    </row>
    <row r="933" spans="2:51" s="11" customFormat="1" ht="13.5">
      <c r="B933" s="196"/>
      <c r="C933" s="197"/>
      <c r="D933" s="198" t="s">
        <v>169</v>
      </c>
      <c r="E933" s="199" t="s">
        <v>20</v>
      </c>
      <c r="F933" s="200" t="s">
        <v>881</v>
      </c>
      <c r="G933" s="197"/>
      <c r="H933" s="201" t="s">
        <v>20</v>
      </c>
      <c r="I933" s="202"/>
      <c r="J933" s="197"/>
      <c r="K933" s="197"/>
      <c r="L933" s="203"/>
      <c r="M933" s="204"/>
      <c r="N933" s="205"/>
      <c r="O933" s="205"/>
      <c r="P933" s="205"/>
      <c r="Q933" s="205"/>
      <c r="R933" s="205"/>
      <c r="S933" s="205"/>
      <c r="T933" s="206"/>
      <c r="AT933" s="207" t="s">
        <v>169</v>
      </c>
      <c r="AU933" s="207" t="s">
        <v>81</v>
      </c>
      <c r="AV933" s="11" t="s">
        <v>22</v>
      </c>
      <c r="AW933" s="11" t="s">
        <v>37</v>
      </c>
      <c r="AX933" s="11" t="s">
        <v>73</v>
      </c>
      <c r="AY933" s="207" t="s">
        <v>162</v>
      </c>
    </row>
    <row r="934" spans="2:51" s="12" customFormat="1" ht="13.5">
      <c r="B934" s="208"/>
      <c r="C934" s="209"/>
      <c r="D934" s="198" t="s">
        <v>169</v>
      </c>
      <c r="E934" s="210" t="s">
        <v>20</v>
      </c>
      <c r="F934" s="211" t="s">
        <v>882</v>
      </c>
      <c r="G934" s="209"/>
      <c r="H934" s="212">
        <v>421.68</v>
      </c>
      <c r="I934" s="213"/>
      <c r="J934" s="209"/>
      <c r="K934" s="209"/>
      <c r="L934" s="214"/>
      <c r="M934" s="215"/>
      <c r="N934" s="216"/>
      <c r="O934" s="216"/>
      <c r="P934" s="216"/>
      <c r="Q934" s="216"/>
      <c r="R934" s="216"/>
      <c r="S934" s="216"/>
      <c r="T934" s="217"/>
      <c r="AT934" s="218" t="s">
        <v>169</v>
      </c>
      <c r="AU934" s="218" t="s">
        <v>81</v>
      </c>
      <c r="AV934" s="12" t="s">
        <v>81</v>
      </c>
      <c r="AW934" s="12" t="s">
        <v>37</v>
      </c>
      <c r="AX934" s="12" t="s">
        <v>73</v>
      </c>
      <c r="AY934" s="218" t="s">
        <v>162</v>
      </c>
    </row>
    <row r="935" spans="2:51" s="13" customFormat="1" ht="13.5">
      <c r="B935" s="219"/>
      <c r="C935" s="220"/>
      <c r="D935" s="198" t="s">
        <v>169</v>
      </c>
      <c r="E935" s="241" t="s">
        <v>20</v>
      </c>
      <c r="F935" s="242" t="s">
        <v>174</v>
      </c>
      <c r="G935" s="220"/>
      <c r="H935" s="243">
        <v>421.68</v>
      </c>
      <c r="I935" s="225"/>
      <c r="J935" s="220"/>
      <c r="K935" s="220"/>
      <c r="L935" s="226"/>
      <c r="M935" s="227"/>
      <c r="N935" s="228"/>
      <c r="O935" s="228"/>
      <c r="P935" s="228"/>
      <c r="Q935" s="228"/>
      <c r="R935" s="228"/>
      <c r="S935" s="228"/>
      <c r="T935" s="229"/>
      <c r="AT935" s="230" t="s">
        <v>169</v>
      </c>
      <c r="AU935" s="230" t="s">
        <v>81</v>
      </c>
      <c r="AV935" s="13" t="s">
        <v>168</v>
      </c>
      <c r="AW935" s="13" t="s">
        <v>37</v>
      </c>
      <c r="AX935" s="13" t="s">
        <v>22</v>
      </c>
      <c r="AY935" s="230" t="s">
        <v>162</v>
      </c>
    </row>
    <row r="936" spans="2:63" s="10" customFormat="1" ht="29.85" customHeight="1">
      <c r="B936" s="167"/>
      <c r="C936" s="168"/>
      <c r="D936" s="181" t="s">
        <v>72</v>
      </c>
      <c r="E936" s="182" t="s">
        <v>562</v>
      </c>
      <c r="F936" s="182" t="s">
        <v>883</v>
      </c>
      <c r="G936" s="168"/>
      <c r="H936" s="168"/>
      <c r="I936" s="171"/>
      <c r="J936" s="183">
        <f>BK936</f>
        <v>0</v>
      </c>
      <c r="K936" s="168"/>
      <c r="L936" s="173"/>
      <c r="M936" s="174"/>
      <c r="N936" s="175"/>
      <c r="O936" s="175"/>
      <c r="P936" s="176">
        <f>SUM(P937:P971)</f>
        <v>0</v>
      </c>
      <c r="Q936" s="175"/>
      <c r="R936" s="176">
        <f>SUM(R937:R971)</f>
        <v>0</v>
      </c>
      <c r="S936" s="175"/>
      <c r="T936" s="177">
        <f>SUM(T937:T971)</f>
        <v>0</v>
      </c>
      <c r="AR936" s="178" t="s">
        <v>22</v>
      </c>
      <c r="AT936" s="179" t="s">
        <v>72</v>
      </c>
      <c r="AU936" s="179" t="s">
        <v>22</v>
      </c>
      <c r="AY936" s="178" t="s">
        <v>162</v>
      </c>
      <c r="BK936" s="180">
        <f>SUM(BK937:BK971)</f>
        <v>0</v>
      </c>
    </row>
    <row r="937" spans="2:65" s="1" customFormat="1" ht="22.5" customHeight="1">
      <c r="B937" s="36"/>
      <c r="C937" s="184" t="s">
        <v>884</v>
      </c>
      <c r="D937" s="184" t="s">
        <v>164</v>
      </c>
      <c r="E937" s="185" t="s">
        <v>885</v>
      </c>
      <c r="F937" s="186" t="s">
        <v>886</v>
      </c>
      <c r="G937" s="187" t="s">
        <v>218</v>
      </c>
      <c r="H937" s="188">
        <v>13.468</v>
      </c>
      <c r="I937" s="189"/>
      <c r="J937" s="190">
        <f>ROUND(I937*H937,2)</f>
        <v>0</v>
      </c>
      <c r="K937" s="186" t="s">
        <v>20</v>
      </c>
      <c r="L937" s="56"/>
      <c r="M937" s="191" t="s">
        <v>20</v>
      </c>
      <c r="N937" s="192" t="s">
        <v>44</v>
      </c>
      <c r="O937" s="37"/>
      <c r="P937" s="193">
        <f>O937*H937</f>
        <v>0</v>
      </c>
      <c r="Q937" s="193">
        <v>0</v>
      </c>
      <c r="R937" s="193">
        <f>Q937*H937</f>
        <v>0</v>
      </c>
      <c r="S937" s="193">
        <v>0</v>
      </c>
      <c r="T937" s="194">
        <f>S937*H937</f>
        <v>0</v>
      </c>
      <c r="AR937" s="19" t="s">
        <v>168</v>
      </c>
      <c r="AT937" s="19" t="s">
        <v>164</v>
      </c>
      <c r="AU937" s="19" t="s">
        <v>81</v>
      </c>
      <c r="AY937" s="19" t="s">
        <v>162</v>
      </c>
      <c r="BE937" s="195">
        <f>IF(N937="základní",J937,0)</f>
        <v>0</v>
      </c>
      <c r="BF937" s="195">
        <f>IF(N937="snížená",J937,0)</f>
        <v>0</v>
      </c>
      <c r="BG937" s="195">
        <f>IF(N937="zákl. přenesená",J937,0)</f>
        <v>0</v>
      </c>
      <c r="BH937" s="195">
        <f>IF(N937="sníž. přenesená",J937,0)</f>
        <v>0</v>
      </c>
      <c r="BI937" s="195">
        <f>IF(N937="nulová",J937,0)</f>
        <v>0</v>
      </c>
      <c r="BJ937" s="19" t="s">
        <v>22</v>
      </c>
      <c r="BK937" s="195">
        <f>ROUND(I937*H937,2)</f>
        <v>0</v>
      </c>
      <c r="BL937" s="19" t="s">
        <v>168</v>
      </c>
      <c r="BM937" s="19" t="s">
        <v>884</v>
      </c>
    </row>
    <row r="938" spans="2:51" s="11" customFormat="1" ht="13.5">
      <c r="B938" s="196"/>
      <c r="C938" s="197"/>
      <c r="D938" s="198" t="s">
        <v>169</v>
      </c>
      <c r="E938" s="199" t="s">
        <v>20</v>
      </c>
      <c r="F938" s="200" t="s">
        <v>887</v>
      </c>
      <c r="G938" s="197"/>
      <c r="H938" s="201" t="s">
        <v>20</v>
      </c>
      <c r="I938" s="202"/>
      <c r="J938" s="197"/>
      <c r="K938" s="197"/>
      <c r="L938" s="203"/>
      <c r="M938" s="204"/>
      <c r="N938" s="205"/>
      <c r="O938" s="205"/>
      <c r="P938" s="205"/>
      <c r="Q938" s="205"/>
      <c r="R938" s="205"/>
      <c r="S938" s="205"/>
      <c r="T938" s="206"/>
      <c r="AT938" s="207" t="s">
        <v>169</v>
      </c>
      <c r="AU938" s="207" t="s">
        <v>81</v>
      </c>
      <c r="AV938" s="11" t="s">
        <v>22</v>
      </c>
      <c r="AW938" s="11" t="s">
        <v>37</v>
      </c>
      <c r="AX938" s="11" t="s">
        <v>73</v>
      </c>
      <c r="AY938" s="207" t="s">
        <v>162</v>
      </c>
    </row>
    <row r="939" spans="2:51" s="11" customFormat="1" ht="13.5">
      <c r="B939" s="196"/>
      <c r="C939" s="197"/>
      <c r="D939" s="198" t="s">
        <v>169</v>
      </c>
      <c r="E939" s="199" t="s">
        <v>20</v>
      </c>
      <c r="F939" s="200" t="s">
        <v>266</v>
      </c>
      <c r="G939" s="197"/>
      <c r="H939" s="201" t="s">
        <v>20</v>
      </c>
      <c r="I939" s="202"/>
      <c r="J939" s="197"/>
      <c r="K939" s="197"/>
      <c r="L939" s="203"/>
      <c r="M939" s="204"/>
      <c r="N939" s="205"/>
      <c r="O939" s="205"/>
      <c r="P939" s="205"/>
      <c r="Q939" s="205"/>
      <c r="R939" s="205"/>
      <c r="S939" s="205"/>
      <c r="T939" s="206"/>
      <c r="AT939" s="207" t="s">
        <v>169</v>
      </c>
      <c r="AU939" s="207" t="s">
        <v>81</v>
      </c>
      <c r="AV939" s="11" t="s">
        <v>22</v>
      </c>
      <c r="AW939" s="11" t="s">
        <v>37</v>
      </c>
      <c r="AX939" s="11" t="s">
        <v>73</v>
      </c>
      <c r="AY939" s="207" t="s">
        <v>162</v>
      </c>
    </row>
    <row r="940" spans="2:51" s="12" customFormat="1" ht="13.5">
      <c r="B940" s="208"/>
      <c r="C940" s="209"/>
      <c r="D940" s="198" t="s">
        <v>169</v>
      </c>
      <c r="E940" s="210" t="s">
        <v>20</v>
      </c>
      <c r="F940" s="211" t="s">
        <v>888</v>
      </c>
      <c r="G940" s="209"/>
      <c r="H940" s="212">
        <v>1.359</v>
      </c>
      <c r="I940" s="213"/>
      <c r="J940" s="209"/>
      <c r="K940" s="209"/>
      <c r="L940" s="214"/>
      <c r="M940" s="215"/>
      <c r="N940" s="216"/>
      <c r="O940" s="216"/>
      <c r="P940" s="216"/>
      <c r="Q940" s="216"/>
      <c r="R940" s="216"/>
      <c r="S940" s="216"/>
      <c r="T940" s="217"/>
      <c r="AT940" s="218" t="s">
        <v>169</v>
      </c>
      <c r="AU940" s="218" t="s">
        <v>81</v>
      </c>
      <c r="AV940" s="12" t="s">
        <v>81</v>
      </c>
      <c r="AW940" s="12" t="s">
        <v>37</v>
      </c>
      <c r="AX940" s="12" t="s">
        <v>73</v>
      </c>
      <c r="AY940" s="218" t="s">
        <v>162</v>
      </c>
    </row>
    <row r="941" spans="2:51" s="11" customFormat="1" ht="13.5">
      <c r="B941" s="196"/>
      <c r="C941" s="197"/>
      <c r="D941" s="198" t="s">
        <v>169</v>
      </c>
      <c r="E941" s="199" t="s">
        <v>20</v>
      </c>
      <c r="F941" s="200" t="s">
        <v>268</v>
      </c>
      <c r="G941" s="197"/>
      <c r="H941" s="201" t="s">
        <v>20</v>
      </c>
      <c r="I941" s="202"/>
      <c r="J941" s="197"/>
      <c r="K941" s="197"/>
      <c r="L941" s="203"/>
      <c r="M941" s="204"/>
      <c r="N941" s="205"/>
      <c r="O941" s="205"/>
      <c r="P941" s="205"/>
      <c r="Q941" s="205"/>
      <c r="R941" s="205"/>
      <c r="S941" s="205"/>
      <c r="T941" s="206"/>
      <c r="AT941" s="207" t="s">
        <v>169</v>
      </c>
      <c r="AU941" s="207" t="s">
        <v>81</v>
      </c>
      <c r="AV941" s="11" t="s">
        <v>22</v>
      </c>
      <c r="AW941" s="11" t="s">
        <v>37</v>
      </c>
      <c r="AX941" s="11" t="s">
        <v>73</v>
      </c>
      <c r="AY941" s="207" t="s">
        <v>162</v>
      </c>
    </row>
    <row r="942" spans="2:51" s="12" customFormat="1" ht="13.5">
      <c r="B942" s="208"/>
      <c r="C942" s="209"/>
      <c r="D942" s="198" t="s">
        <v>169</v>
      </c>
      <c r="E942" s="210" t="s">
        <v>20</v>
      </c>
      <c r="F942" s="211" t="s">
        <v>889</v>
      </c>
      <c r="G942" s="209"/>
      <c r="H942" s="212">
        <v>1.485</v>
      </c>
      <c r="I942" s="213"/>
      <c r="J942" s="209"/>
      <c r="K942" s="209"/>
      <c r="L942" s="214"/>
      <c r="M942" s="215"/>
      <c r="N942" s="216"/>
      <c r="O942" s="216"/>
      <c r="P942" s="216"/>
      <c r="Q942" s="216"/>
      <c r="R942" s="216"/>
      <c r="S942" s="216"/>
      <c r="T942" s="217"/>
      <c r="AT942" s="218" t="s">
        <v>169</v>
      </c>
      <c r="AU942" s="218" t="s">
        <v>81</v>
      </c>
      <c r="AV942" s="12" t="s">
        <v>81</v>
      </c>
      <c r="AW942" s="12" t="s">
        <v>37</v>
      </c>
      <c r="AX942" s="12" t="s">
        <v>73</v>
      </c>
      <c r="AY942" s="218" t="s">
        <v>162</v>
      </c>
    </row>
    <row r="943" spans="2:51" s="11" customFormat="1" ht="13.5">
      <c r="B943" s="196"/>
      <c r="C943" s="197"/>
      <c r="D943" s="198" t="s">
        <v>169</v>
      </c>
      <c r="E943" s="199" t="s">
        <v>20</v>
      </c>
      <c r="F943" s="200" t="s">
        <v>270</v>
      </c>
      <c r="G943" s="197"/>
      <c r="H943" s="201" t="s">
        <v>20</v>
      </c>
      <c r="I943" s="202"/>
      <c r="J943" s="197"/>
      <c r="K943" s="197"/>
      <c r="L943" s="203"/>
      <c r="M943" s="204"/>
      <c r="N943" s="205"/>
      <c r="O943" s="205"/>
      <c r="P943" s="205"/>
      <c r="Q943" s="205"/>
      <c r="R943" s="205"/>
      <c r="S943" s="205"/>
      <c r="T943" s="206"/>
      <c r="AT943" s="207" t="s">
        <v>169</v>
      </c>
      <c r="AU943" s="207" t="s">
        <v>81</v>
      </c>
      <c r="AV943" s="11" t="s">
        <v>22</v>
      </c>
      <c r="AW943" s="11" t="s">
        <v>37</v>
      </c>
      <c r="AX943" s="11" t="s">
        <v>73</v>
      </c>
      <c r="AY943" s="207" t="s">
        <v>162</v>
      </c>
    </row>
    <row r="944" spans="2:51" s="12" customFormat="1" ht="13.5">
      <c r="B944" s="208"/>
      <c r="C944" s="209"/>
      <c r="D944" s="198" t="s">
        <v>169</v>
      </c>
      <c r="E944" s="210" t="s">
        <v>20</v>
      </c>
      <c r="F944" s="211" t="s">
        <v>890</v>
      </c>
      <c r="G944" s="209"/>
      <c r="H944" s="212">
        <v>2.664</v>
      </c>
      <c r="I944" s="213"/>
      <c r="J944" s="209"/>
      <c r="K944" s="209"/>
      <c r="L944" s="214"/>
      <c r="M944" s="215"/>
      <c r="N944" s="216"/>
      <c r="O944" s="216"/>
      <c r="P944" s="216"/>
      <c r="Q944" s="216"/>
      <c r="R944" s="216"/>
      <c r="S944" s="216"/>
      <c r="T944" s="217"/>
      <c r="AT944" s="218" t="s">
        <v>169</v>
      </c>
      <c r="AU944" s="218" t="s">
        <v>81</v>
      </c>
      <c r="AV944" s="12" t="s">
        <v>81</v>
      </c>
      <c r="AW944" s="12" t="s">
        <v>37</v>
      </c>
      <c r="AX944" s="12" t="s">
        <v>73</v>
      </c>
      <c r="AY944" s="218" t="s">
        <v>162</v>
      </c>
    </row>
    <row r="945" spans="2:51" s="11" customFormat="1" ht="13.5">
      <c r="B945" s="196"/>
      <c r="C945" s="197"/>
      <c r="D945" s="198" t="s">
        <v>169</v>
      </c>
      <c r="E945" s="199" t="s">
        <v>20</v>
      </c>
      <c r="F945" s="200" t="s">
        <v>687</v>
      </c>
      <c r="G945" s="197"/>
      <c r="H945" s="201" t="s">
        <v>20</v>
      </c>
      <c r="I945" s="202"/>
      <c r="J945" s="197"/>
      <c r="K945" s="197"/>
      <c r="L945" s="203"/>
      <c r="M945" s="204"/>
      <c r="N945" s="205"/>
      <c r="O945" s="205"/>
      <c r="P945" s="205"/>
      <c r="Q945" s="205"/>
      <c r="R945" s="205"/>
      <c r="S945" s="205"/>
      <c r="T945" s="206"/>
      <c r="AT945" s="207" t="s">
        <v>169</v>
      </c>
      <c r="AU945" s="207" t="s">
        <v>81</v>
      </c>
      <c r="AV945" s="11" t="s">
        <v>22</v>
      </c>
      <c r="AW945" s="11" t="s">
        <v>37</v>
      </c>
      <c r="AX945" s="11" t="s">
        <v>73</v>
      </c>
      <c r="AY945" s="207" t="s">
        <v>162</v>
      </c>
    </row>
    <row r="946" spans="2:51" s="12" customFormat="1" ht="13.5">
      <c r="B946" s="208"/>
      <c r="C946" s="209"/>
      <c r="D946" s="198" t="s">
        <v>169</v>
      </c>
      <c r="E946" s="210" t="s">
        <v>20</v>
      </c>
      <c r="F946" s="211" t="s">
        <v>891</v>
      </c>
      <c r="G946" s="209"/>
      <c r="H946" s="212">
        <v>0.96</v>
      </c>
      <c r="I946" s="213"/>
      <c r="J946" s="209"/>
      <c r="K946" s="209"/>
      <c r="L946" s="214"/>
      <c r="M946" s="215"/>
      <c r="N946" s="216"/>
      <c r="O946" s="216"/>
      <c r="P946" s="216"/>
      <c r="Q946" s="216"/>
      <c r="R946" s="216"/>
      <c r="S946" s="216"/>
      <c r="T946" s="217"/>
      <c r="AT946" s="218" t="s">
        <v>169</v>
      </c>
      <c r="AU946" s="218" t="s">
        <v>81</v>
      </c>
      <c r="AV946" s="12" t="s">
        <v>81</v>
      </c>
      <c r="AW946" s="12" t="s">
        <v>37</v>
      </c>
      <c r="AX946" s="12" t="s">
        <v>73</v>
      </c>
      <c r="AY946" s="218" t="s">
        <v>162</v>
      </c>
    </row>
    <row r="947" spans="2:51" s="11" customFormat="1" ht="13.5">
      <c r="B947" s="196"/>
      <c r="C947" s="197"/>
      <c r="D947" s="198" t="s">
        <v>169</v>
      </c>
      <c r="E947" s="199" t="s">
        <v>20</v>
      </c>
      <c r="F947" s="200" t="s">
        <v>892</v>
      </c>
      <c r="G947" s="197"/>
      <c r="H947" s="201" t="s">
        <v>20</v>
      </c>
      <c r="I947" s="202"/>
      <c r="J947" s="197"/>
      <c r="K947" s="197"/>
      <c r="L947" s="203"/>
      <c r="M947" s="204"/>
      <c r="N947" s="205"/>
      <c r="O947" s="205"/>
      <c r="P947" s="205"/>
      <c r="Q947" s="205"/>
      <c r="R947" s="205"/>
      <c r="S947" s="205"/>
      <c r="T947" s="206"/>
      <c r="AT947" s="207" t="s">
        <v>169</v>
      </c>
      <c r="AU947" s="207" t="s">
        <v>81</v>
      </c>
      <c r="AV947" s="11" t="s">
        <v>22</v>
      </c>
      <c r="AW947" s="11" t="s">
        <v>37</v>
      </c>
      <c r="AX947" s="11" t="s">
        <v>73</v>
      </c>
      <c r="AY947" s="207" t="s">
        <v>162</v>
      </c>
    </row>
    <row r="948" spans="2:51" s="11" customFormat="1" ht="13.5">
      <c r="B948" s="196"/>
      <c r="C948" s="197"/>
      <c r="D948" s="198" t="s">
        <v>169</v>
      </c>
      <c r="E948" s="199" t="s">
        <v>20</v>
      </c>
      <c r="F948" s="200" t="s">
        <v>893</v>
      </c>
      <c r="G948" s="197"/>
      <c r="H948" s="201" t="s">
        <v>20</v>
      </c>
      <c r="I948" s="202"/>
      <c r="J948" s="197"/>
      <c r="K948" s="197"/>
      <c r="L948" s="203"/>
      <c r="M948" s="204"/>
      <c r="N948" s="205"/>
      <c r="O948" s="205"/>
      <c r="P948" s="205"/>
      <c r="Q948" s="205"/>
      <c r="R948" s="205"/>
      <c r="S948" s="205"/>
      <c r="T948" s="206"/>
      <c r="AT948" s="207" t="s">
        <v>169</v>
      </c>
      <c r="AU948" s="207" t="s">
        <v>81</v>
      </c>
      <c r="AV948" s="11" t="s">
        <v>22</v>
      </c>
      <c r="AW948" s="11" t="s">
        <v>37</v>
      </c>
      <c r="AX948" s="11" t="s">
        <v>73</v>
      </c>
      <c r="AY948" s="207" t="s">
        <v>162</v>
      </c>
    </row>
    <row r="949" spans="2:51" s="12" customFormat="1" ht="13.5">
      <c r="B949" s="208"/>
      <c r="C949" s="209"/>
      <c r="D949" s="198" t="s">
        <v>169</v>
      </c>
      <c r="E949" s="210" t="s">
        <v>20</v>
      </c>
      <c r="F949" s="211" t="s">
        <v>894</v>
      </c>
      <c r="G949" s="209"/>
      <c r="H949" s="212">
        <v>7</v>
      </c>
      <c r="I949" s="213"/>
      <c r="J949" s="209"/>
      <c r="K949" s="209"/>
      <c r="L949" s="214"/>
      <c r="M949" s="215"/>
      <c r="N949" s="216"/>
      <c r="O949" s="216"/>
      <c r="P949" s="216"/>
      <c r="Q949" s="216"/>
      <c r="R949" s="216"/>
      <c r="S949" s="216"/>
      <c r="T949" s="217"/>
      <c r="AT949" s="218" t="s">
        <v>169</v>
      </c>
      <c r="AU949" s="218" t="s">
        <v>81</v>
      </c>
      <c r="AV949" s="12" t="s">
        <v>81</v>
      </c>
      <c r="AW949" s="12" t="s">
        <v>37</v>
      </c>
      <c r="AX949" s="12" t="s">
        <v>73</v>
      </c>
      <c r="AY949" s="218" t="s">
        <v>162</v>
      </c>
    </row>
    <row r="950" spans="2:51" s="13" customFormat="1" ht="13.5">
      <c r="B950" s="219"/>
      <c r="C950" s="220"/>
      <c r="D950" s="221" t="s">
        <v>169</v>
      </c>
      <c r="E950" s="222" t="s">
        <v>20</v>
      </c>
      <c r="F950" s="223" t="s">
        <v>174</v>
      </c>
      <c r="G950" s="220"/>
      <c r="H950" s="224">
        <v>13.468</v>
      </c>
      <c r="I950" s="225"/>
      <c r="J950" s="220"/>
      <c r="K950" s="220"/>
      <c r="L950" s="226"/>
      <c r="M950" s="227"/>
      <c r="N950" s="228"/>
      <c r="O950" s="228"/>
      <c r="P950" s="228"/>
      <c r="Q950" s="228"/>
      <c r="R950" s="228"/>
      <c r="S950" s="228"/>
      <c r="T950" s="229"/>
      <c r="AT950" s="230" t="s">
        <v>169</v>
      </c>
      <c r="AU950" s="230" t="s">
        <v>81</v>
      </c>
      <c r="AV950" s="13" t="s">
        <v>168</v>
      </c>
      <c r="AW950" s="13" t="s">
        <v>37</v>
      </c>
      <c r="AX950" s="13" t="s">
        <v>22</v>
      </c>
      <c r="AY950" s="230" t="s">
        <v>162</v>
      </c>
    </row>
    <row r="951" spans="2:65" s="1" customFormat="1" ht="22.5" customHeight="1">
      <c r="B951" s="36"/>
      <c r="C951" s="184" t="s">
        <v>895</v>
      </c>
      <c r="D951" s="184" t="s">
        <v>164</v>
      </c>
      <c r="E951" s="185" t="s">
        <v>896</v>
      </c>
      <c r="F951" s="186" t="s">
        <v>897</v>
      </c>
      <c r="G951" s="187" t="s">
        <v>218</v>
      </c>
      <c r="H951" s="188">
        <v>13.468</v>
      </c>
      <c r="I951" s="189"/>
      <c r="J951" s="190">
        <f>ROUND(I951*H951,2)</f>
        <v>0</v>
      </c>
      <c r="K951" s="186" t="s">
        <v>20</v>
      </c>
      <c r="L951" s="56"/>
      <c r="M951" s="191" t="s">
        <v>20</v>
      </c>
      <c r="N951" s="192" t="s">
        <v>44</v>
      </c>
      <c r="O951" s="37"/>
      <c r="P951" s="193">
        <f>O951*H951</f>
        <v>0</v>
      </c>
      <c r="Q951" s="193">
        <v>0</v>
      </c>
      <c r="R951" s="193">
        <f>Q951*H951</f>
        <v>0</v>
      </c>
      <c r="S951" s="193">
        <v>0</v>
      </c>
      <c r="T951" s="194">
        <f>S951*H951</f>
        <v>0</v>
      </c>
      <c r="AR951" s="19" t="s">
        <v>168</v>
      </c>
      <c r="AT951" s="19" t="s">
        <v>164</v>
      </c>
      <c r="AU951" s="19" t="s">
        <v>81</v>
      </c>
      <c r="AY951" s="19" t="s">
        <v>162</v>
      </c>
      <c r="BE951" s="195">
        <f>IF(N951="základní",J951,0)</f>
        <v>0</v>
      </c>
      <c r="BF951" s="195">
        <f>IF(N951="snížená",J951,0)</f>
        <v>0</v>
      </c>
      <c r="BG951" s="195">
        <f>IF(N951="zákl. přenesená",J951,0)</f>
        <v>0</v>
      </c>
      <c r="BH951" s="195">
        <f>IF(N951="sníž. přenesená",J951,0)</f>
        <v>0</v>
      </c>
      <c r="BI951" s="195">
        <f>IF(N951="nulová",J951,0)</f>
        <v>0</v>
      </c>
      <c r="BJ951" s="19" t="s">
        <v>22</v>
      </c>
      <c r="BK951" s="195">
        <f>ROUND(I951*H951,2)</f>
        <v>0</v>
      </c>
      <c r="BL951" s="19" t="s">
        <v>168</v>
      </c>
      <c r="BM951" s="19" t="s">
        <v>895</v>
      </c>
    </row>
    <row r="952" spans="2:65" s="1" customFormat="1" ht="22.5" customHeight="1">
      <c r="B952" s="36"/>
      <c r="C952" s="184" t="s">
        <v>898</v>
      </c>
      <c r="D952" s="184" t="s">
        <v>164</v>
      </c>
      <c r="E952" s="185" t="s">
        <v>899</v>
      </c>
      <c r="F952" s="186" t="s">
        <v>900</v>
      </c>
      <c r="G952" s="187" t="s">
        <v>218</v>
      </c>
      <c r="H952" s="188">
        <v>11.233</v>
      </c>
      <c r="I952" s="189"/>
      <c r="J952" s="190">
        <f>ROUND(I952*H952,2)</f>
        <v>0</v>
      </c>
      <c r="K952" s="186" t="s">
        <v>20</v>
      </c>
      <c r="L952" s="56"/>
      <c r="M952" s="191" t="s">
        <v>20</v>
      </c>
      <c r="N952" s="192" t="s">
        <v>44</v>
      </c>
      <c r="O952" s="37"/>
      <c r="P952" s="193">
        <f>O952*H952</f>
        <v>0</v>
      </c>
      <c r="Q952" s="193">
        <v>0</v>
      </c>
      <c r="R952" s="193">
        <f>Q952*H952</f>
        <v>0</v>
      </c>
      <c r="S952" s="193">
        <v>0</v>
      </c>
      <c r="T952" s="194">
        <f>S952*H952</f>
        <v>0</v>
      </c>
      <c r="AR952" s="19" t="s">
        <v>168</v>
      </c>
      <c r="AT952" s="19" t="s">
        <v>164</v>
      </c>
      <c r="AU952" s="19" t="s">
        <v>81</v>
      </c>
      <c r="AY952" s="19" t="s">
        <v>162</v>
      </c>
      <c r="BE952" s="195">
        <f>IF(N952="základní",J952,0)</f>
        <v>0</v>
      </c>
      <c r="BF952" s="195">
        <f>IF(N952="snížená",J952,0)</f>
        <v>0</v>
      </c>
      <c r="BG952" s="195">
        <f>IF(N952="zákl. přenesená",J952,0)</f>
        <v>0</v>
      </c>
      <c r="BH952" s="195">
        <f>IF(N952="sníž. přenesená",J952,0)</f>
        <v>0</v>
      </c>
      <c r="BI952" s="195">
        <f>IF(N952="nulová",J952,0)</f>
        <v>0</v>
      </c>
      <c r="BJ952" s="19" t="s">
        <v>22</v>
      </c>
      <c r="BK952" s="195">
        <f>ROUND(I952*H952,2)</f>
        <v>0</v>
      </c>
      <c r="BL952" s="19" t="s">
        <v>168</v>
      </c>
      <c r="BM952" s="19" t="s">
        <v>898</v>
      </c>
    </row>
    <row r="953" spans="2:51" s="11" customFormat="1" ht="13.5">
      <c r="B953" s="196"/>
      <c r="C953" s="197"/>
      <c r="D953" s="198" t="s">
        <v>169</v>
      </c>
      <c r="E953" s="199" t="s">
        <v>20</v>
      </c>
      <c r="F953" s="200" t="s">
        <v>887</v>
      </c>
      <c r="G953" s="197"/>
      <c r="H953" s="201" t="s">
        <v>20</v>
      </c>
      <c r="I953" s="202"/>
      <c r="J953" s="197"/>
      <c r="K953" s="197"/>
      <c r="L953" s="203"/>
      <c r="M953" s="204"/>
      <c r="N953" s="205"/>
      <c r="O953" s="205"/>
      <c r="P953" s="205"/>
      <c r="Q953" s="205"/>
      <c r="R953" s="205"/>
      <c r="S953" s="205"/>
      <c r="T953" s="206"/>
      <c r="AT953" s="207" t="s">
        <v>169</v>
      </c>
      <c r="AU953" s="207" t="s">
        <v>81</v>
      </c>
      <c r="AV953" s="11" t="s">
        <v>22</v>
      </c>
      <c r="AW953" s="11" t="s">
        <v>37</v>
      </c>
      <c r="AX953" s="11" t="s">
        <v>73</v>
      </c>
      <c r="AY953" s="207" t="s">
        <v>162</v>
      </c>
    </row>
    <row r="954" spans="2:51" s="11" customFormat="1" ht="13.5">
      <c r="B954" s="196"/>
      <c r="C954" s="197"/>
      <c r="D954" s="198" t="s">
        <v>169</v>
      </c>
      <c r="E954" s="199" t="s">
        <v>20</v>
      </c>
      <c r="F954" s="200" t="s">
        <v>266</v>
      </c>
      <c r="G954" s="197"/>
      <c r="H954" s="201" t="s">
        <v>20</v>
      </c>
      <c r="I954" s="202"/>
      <c r="J954" s="197"/>
      <c r="K954" s="197"/>
      <c r="L954" s="203"/>
      <c r="M954" s="204"/>
      <c r="N954" s="205"/>
      <c r="O954" s="205"/>
      <c r="P954" s="205"/>
      <c r="Q954" s="205"/>
      <c r="R954" s="205"/>
      <c r="S954" s="205"/>
      <c r="T954" s="206"/>
      <c r="AT954" s="207" t="s">
        <v>169</v>
      </c>
      <c r="AU954" s="207" t="s">
        <v>81</v>
      </c>
      <c r="AV954" s="11" t="s">
        <v>22</v>
      </c>
      <c r="AW954" s="11" t="s">
        <v>37</v>
      </c>
      <c r="AX954" s="11" t="s">
        <v>73</v>
      </c>
      <c r="AY954" s="207" t="s">
        <v>162</v>
      </c>
    </row>
    <row r="955" spans="2:51" s="12" customFormat="1" ht="13.5">
      <c r="B955" s="208"/>
      <c r="C955" s="209"/>
      <c r="D955" s="198" t="s">
        <v>169</v>
      </c>
      <c r="E955" s="210" t="s">
        <v>20</v>
      </c>
      <c r="F955" s="211" t="s">
        <v>901</v>
      </c>
      <c r="G955" s="209"/>
      <c r="H955" s="212">
        <v>0.734</v>
      </c>
      <c r="I955" s="213"/>
      <c r="J955" s="209"/>
      <c r="K955" s="209"/>
      <c r="L955" s="214"/>
      <c r="M955" s="215"/>
      <c r="N955" s="216"/>
      <c r="O955" s="216"/>
      <c r="P955" s="216"/>
      <c r="Q955" s="216"/>
      <c r="R955" s="216"/>
      <c r="S955" s="216"/>
      <c r="T955" s="217"/>
      <c r="AT955" s="218" t="s">
        <v>169</v>
      </c>
      <c r="AU955" s="218" t="s">
        <v>81</v>
      </c>
      <c r="AV955" s="12" t="s">
        <v>81</v>
      </c>
      <c r="AW955" s="12" t="s">
        <v>37</v>
      </c>
      <c r="AX955" s="12" t="s">
        <v>73</v>
      </c>
      <c r="AY955" s="218" t="s">
        <v>162</v>
      </c>
    </row>
    <row r="956" spans="2:51" s="11" customFormat="1" ht="13.5">
      <c r="B956" s="196"/>
      <c r="C956" s="197"/>
      <c r="D956" s="198" t="s">
        <v>169</v>
      </c>
      <c r="E956" s="199" t="s">
        <v>20</v>
      </c>
      <c r="F956" s="200" t="s">
        <v>268</v>
      </c>
      <c r="G956" s="197"/>
      <c r="H956" s="201" t="s">
        <v>20</v>
      </c>
      <c r="I956" s="202"/>
      <c r="J956" s="197"/>
      <c r="K956" s="197"/>
      <c r="L956" s="203"/>
      <c r="M956" s="204"/>
      <c r="N956" s="205"/>
      <c r="O956" s="205"/>
      <c r="P956" s="205"/>
      <c r="Q956" s="205"/>
      <c r="R956" s="205"/>
      <c r="S956" s="205"/>
      <c r="T956" s="206"/>
      <c r="AT956" s="207" t="s">
        <v>169</v>
      </c>
      <c r="AU956" s="207" t="s">
        <v>81</v>
      </c>
      <c r="AV956" s="11" t="s">
        <v>22</v>
      </c>
      <c r="AW956" s="11" t="s">
        <v>37</v>
      </c>
      <c r="AX956" s="11" t="s">
        <v>73</v>
      </c>
      <c r="AY956" s="207" t="s">
        <v>162</v>
      </c>
    </row>
    <row r="957" spans="2:51" s="12" customFormat="1" ht="13.5">
      <c r="B957" s="208"/>
      <c r="C957" s="209"/>
      <c r="D957" s="198" t="s">
        <v>169</v>
      </c>
      <c r="E957" s="210" t="s">
        <v>20</v>
      </c>
      <c r="F957" s="211" t="s">
        <v>902</v>
      </c>
      <c r="G957" s="209"/>
      <c r="H957" s="212">
        <v>0.897</v>
      </c>
      <c r="I957" s="213"/>
      <c r="J957" s="209"/>
      <c r="K957" s="209"/>
      <c r="L957" s="214"/>
      <c r="M957" s="215"/>
      <c r="N957" s="216"/>
      <c r="O957" s="216"/>
      <c r="P957" s="216"/>
      <c r="Q957" s="216"/>
      <c r="R957" s="216"/>
      <c r="S957" s="216"/>
      <c r="T957" s="217"/>
      <c r="AT957" s="218" t="s">
        <v>169</v>
      </c>
      <c r="AU957" s="218" t="s">
        <v>81</v>
      </c>
      <c r="AV957" s="12" t="s">
        <v>81</v>
      </c>
      <c r="AW957" s="12" t="s">
        <v>37</v>
      </c>
      <c r="AX957" s="12" t="s">
        <v>73</v>
      </c>
      <c r="AY957" s="218" t="s">
        <v>162</v>
      </c>
    </row>
    <row r="958" spans="2:51" s="11" customFormat="1" ht="13.5">
      <c r="B958" s="196"/>
      <c r="C958" s="197"/>
      <c r="D958" s="198" t="s">
        <v>169</v>
      </c>
      <c r="E958" s="199" t="s">
        <v>20</v>
      </c>
      <c r="F958" s="200" t="s">
        <v>270</v>
      </c>
      <c r="G958" s="197"/>
      <c r="H958" s="201" t="s">
        <v>20</v>
      </c>
      <c r="I958" s="202"/>
      <c r="J958" s="197"/>
      <c r="K958" s="197"/>
      <c r="L958" s="203"/>
      <c r="M958" s="204"/>
      <c r="N958" s="205"/>
      <c r="O958" s="205"/>
      <c r="P958" s="205"/>
      <c r="Q958" s="205"/>
      <c r="R958" s="205"/>
      <c r="S958" s="205"/>
      <c r="T958" s="206"/>
      <c r="AT958" s="207" t="s">
        <v>169</v>
      </c>
      <c r="AU958" s="207" t="s">
        <v>81</v>
      </c>
      <c r="AV958" s="11" t="s">
        <v>22</v>
      </c>
      <c r="AW958" s="11" t="s">
        <v>37</v>
      </c>
      <c r="AX958" s="11" t="s">
        <v>73</v>
      </c>
      <c r="AY958" s="207" t="s">
        <v>162</v>
      </c>
    </row>
    <row r="959" spans="2:51" s="12" customFormat="1" ht="13.5">
      <c r="B959" s="208"/>
      <c r="C959" s="209"/>
      <c r="D959" s="198" t="s">
        <v>169</v>
      </c>
      <c r="E959" s="210" t="s">
        <v>20</v>
      </c>
      <c r="F959" s="211" t="s">
        <v>903</v>
      </c>
      <c r="G959" s="209"/>
      <c r="H959" s="212">
        <v>1.95</v>
      </c>
      <c r="I959" s="213"/>
      <c r="J959" s="209"/>
      <c r="K959" s="209"/>
      <c r="L959" s="214"/>
      <c r="M959" s="215"/>
      <c r="N959" s="216"/>
      <c r="O959" s="216"/>
      <c r="P959" s="216"/>
      <c r="Q959" s="216"/>
      <c r="R959" s="216"/>
      <c r="S959" s="216"/>
      <c r="T959" s="217"/>
      <c r="AT959" s="218" t="s">
        <v>169</v>
      </c>
      <c r="AU959" s="218" t="s">
        <v>81</v>
      </c>
      <c r="AV959" s="12" t="s">
        <v>81</v>
      </c>
      <c r="AW959" s="12" t="s">
        <v>37</v>
      </c>
      <c r="AX959" s="12" t="s">
        <v>73</v>
      </c>
      <c r="AY959" s="218" t="s">
        <v>162</v>
      </c>
    </row>
    <row r="960" spans="2:51" s="11" customFormat="1" ht="13.5">
      <c r="B960" s="196"/>
      <c r="C960" s="197"/>
      <c r="D960" s="198" t="s">
        <v>169</v>
      </c>
      <c r="E960" s="199" t="s">
        <v>20</v>
      </c>
      <c r="F960" s="200" t="s">
        <v>687</v>
      </c>
      <c r="G960" s="197"/>
      <c r="H960" s="201" t="s">
        <v>20</v>
      </c>
      <c r="I960" s="202"/>
      <c r="J960" s="197"/>
      <c r="K960" s="197"/>
      <c r="L960" s="203"/>
      <c r="M960" s="204"/>
      <c r="N960" s="205"/>
      <c r="O960" s="205"/>
      <c r="P960" s="205"/>
      <c r="Q960" s="205"/>
      <c r="R960" s="205"/>
      <c r="S960" s="205"/>
      <c r="T960" s="206"/>
      <c r="AT960" s="207" t="s">
        <v>169</v>
      </c>
      <c r="AU960" s="207" t="s">
        <v>81</v>
      </c>
      <c r="AV960" s="11" t="s">
        <v>22</v>
      </c>
      <c r="AW960" s="11" t="s">
        <v>37</v>
      </c>
      <c r="AX960" s="11" t="s">
        <v>73</v>
      </c>
      <c r="AY960" s="207" t="s">
        <v>162</v>
      </c>
    </row>
    <row r="961" spans="2:51" s="12" customFormat="1" ht="13.5">
      <c r="B961" s="208"/>
      <c r="C961" s="209"/>
      <c r="D961" s="198" t="s">
        <v>169</v>
      </c>
      <c r="E961" s="210" t="s">
        <v>20</v>
      </c>
      <c r="F961" s="211" t="s">
        <v>904</v>
      </c>
      <c r="G961" s="209"/>
      <c r="H961" s="212">
        <v>1.652</v>
      </c>
      <c r="I961" s="213"/>
      <c r="J961" s="209"/>
      <c r="K961" s="209"/>
      <c r="L961" s="214"/>
      <c r="M961" s="215"/>
      <c r="N961" s="216"/>
      <c r="O961" s="216"/>
      <c r="P961" s="216"/>
      <c r="Q961" s="216"/>
      <c r="R961" s="216"/>
      <c r="S961" s="216"/>
      <c r="T961" s="217"/>
      <c r="AT961" s="218" t="s">
        <v>169</v>
      </c>
      <c r="AU961" s="218" t="s">
        <v>81</v>
      </c>
      <c r="AV961" s="12" t="s">
        <v>81</v>
      </c>
      <c r="AW961" s="12" t="s">
        <v>37</v>
      </c>
      <c r="AX961" s="12" t="s">
        <v>73</v>
      </c>
      <c r="AY961" s="218" t="s">
        <v>162</v>
      </c>
    </row>
    <row r="962" spans="2:51" s="11" customFormat="1" ht="13.5">
      <c r="B962" s="196"/>
      <c r="C962" s="197"/>
      <c r="D962" s="198" t="s">
        <v>169</v>
      </c>
      <c r="E962" s="199" t="s">
        <v>20</v>
      </c>
      <c r="F962" s="200" t="s">
        <v>892</v>
      </c>
      <c r="G962" s="197"/>
      <c r="H962" s="201" t="s">
        <v>20</v>
      </c>
      <c r="I962" s="202"/>
      <c r="J962" s="197"/>
      <c r="K962" s="197"/>
      <c r="L962" s="203"/>
      <c r="M962" s="204"/>
      <c r="N962" s="205"/>
      <c r="O962" s="205"/>
      <c r="P962" s="205"/>
      <c r="Q962" s="205"/>
      <c r="R962" s="205"/>
      <c r="S962" s="205"/>
      <c r="T962" s="206"/>
      <c r="AT962" s="207" t="s">
        <v>169</v>
      </c>
      <c r="AU962" s="207" t="s">
        <v>81</v>
      </c>
      <c r="AV962" s="11" t="s">
        <v>22</v>
      </c>
      <c r="AW962" s="11" t="s">
        <v>37</v>
      </c>
      <c r="AX962" s="11" t="s">
        <v>73</v>
      </c>
      <c r="AY962" s="207" t="s">
        <v>162</v>
      </c>
    </row>
    <row r="963" spans="2:51" s="11" customFormat="1" ht="13.5">
      <c r="B963" s="196"/>
      <c r="C963" s="197"/>
      <c r="D963" s="198" t="s">
        <v>169</v>
      </c>
      <c r="E963" s="199" t="s">
        <v>20</v>
      </c>
      <c r="F963" s="200" t="s">
        <v>893</v>
      </c>
      <c r="G963" s="197"/>
      <c r="H963" s="201" t="s">
        <v>20</v>
      </c>
      <c r="I963" s="202"/>
      <c r="J963" s="197"/>
      <c r="K963" s="197"/>
      <c r="L963" s="203"/>
      <c r="M963" s="204"/>
      <c r="N963" s="205"/>
      <c r="O963" s="205"/>
      <c r="P963" s="205"/>
      <c r="Q963" s="205"/>
      <c r="R963" s="205"/>
      <c r="S963" s="205"/>
      <c r="T963" s="206"/>
      <c r="AT963" s="207" t="s">
        <v>169</v>
      </c>
      <c r="AU963" s="207" t="s">
        <v>81</v>
      </c>
      <c r="AV963" s="11" t="s">
        <v>22</v>
      </c>
      <c r="AW963" s="11" t="s">
        <v>37</v>
      </c>
      <c r="AX963" s="11" t="s">
        <v>73</v>
      </c>
      <c r="AY963" s="207" t="s">
        <v>162</v>
      </c>
    </row>
    <row r="964" spans="2:51" s="12" customFormat="1" ht="13.5">
      <c r="B964" s="208"/>
      <c r="C964" s="209"/>
      <c r="D964" s="198" t="s">
        <v>169</v>
      </c>
      <c r="E964" s="210" t="s">
        <v>20</v>
      </c>
      <c r="F964" s="211" t="s">
        <v>905</v>
      </c>
      <c r="G964" s="209"/>
      <c r="H964" s="212">
        <v>6</v>
      </c>
      <c r="I964" s="213"/>
      <c r="J964" s="209"/>
      <c r="K964" s="209"/>
      <c r="L964" s="214"/>
      <c r="M964" s="215"/>
      <c r="N964" s="216"/>
      <c r="O964" s="216"/>
      <c r="P964" s="216"/>
      <c r="Q964" s="216"/>
      <c r="R964" s="216"/>
      <c r="S964" s="216"/>
      <c r="T964" s="217"/>
      <c r="AT964" s="218" t="s">
        <v>169</v>
      </c>
      <c r="AU964" s="218" t="s">
        <v>81</v>
      </c>
      <c r="AV964" s="12" t="s">
        <v>81</v>
      </c>
      <c r="AW964" s="12" t="s">
        <v>37</v>
      </c>
      <c r="AX964" s="12" t="s">
        <v>73</v>
      </c>
      <c r="AY964" s="218" t="s">
        <v>162</v>
      </c>
    </row>
    <row r="965" spans="2:51" s="13" customFormat="1" ht="13.5">
      <c r="B965" s="219"/>
      <c r="C965" s="220"/>
      <c r="D965" s="221" t="s">
        <v>169</v>
      </c>
      <c r="E965" s="222" t="s">
        <v>20</v>
      </c>
      <c r="F965" s="223" t="s">
        <v>174</v>
      </c>
      <c r="G965" s="220"/>
      <c r="H965" s="224">
        <v>11.233</v>
      </c>
      <c r="I965" s="225"/>
      <c r="J965" s="220"/>
      <c r="K965" s="220"/>
      <c r="L965" s="226"/>
      <c r="M965" s="227"/>
      <c r="N965" s="228"/>
      <c r="O965" s="228"/>
      <c r="P965" s="228"/>
      <c r="Q965" s="228"/>
      <c r="R965" s="228"/>
      <c r="S965" s="228"/>
      <c r="T965" s="229"/>
      <c r="AT965" s="230" t="s">
        <v>169</v>
      </c>
      <c r="AU965" s="230" t="s">
        <v>81</v>
      </c>
      <c r="AV965" s="13" t="s">
        <v>168</v>
      </c>
      <c r="AW965" s="13" t="s">
        <v>37</v>
      </c>
      <c r="AX965" s="13" t="s">
        <v>22</v>
      </c>
      <c r="AY965" s="230" t="s">
        <v>162</v>
      </c>
    </row>
    <row r="966" spans="2:65" s="1" customFormat="1" ht="22.5" customHeight="1">
      <c r="B966" s="36"/>
      <c r="C966" s="184" t="s">
        <v>28</v>
      </c>
      <c r="D966" s="184" t="s">
        <v>164</v>
      </c>
      <c r="E966" s="185" t="s">
        <v>906</v>
      </c>
      <c r="F966" s="186" t="s">
        <v>907</v>
      </c>
      <c r="G966" s="187" t="s">
        <v>218</v>
      </c>
      <c r="H966" s="188">
        <v>13.468</v>
      </c>
      <c r="I966" s="189"/>
      <c r="J966" s="190">
        <f>ROUND(I966*H966,2)</f>
        <v>0</v>
      </c>
      <c r="K966" s="186" t="s">
        <v>20</v>
      </c>
      <c r="L966" s="56"/>
      <c r="M966" s="191" t="s">
        <v>20</v>
      </c>
      <c r="N966" s="192" t="s">
        <v>44</v>
      </c>
      <c r="O966" s="37"/>
      <c r="P966" s="193">
        <f>O966*H966</f>
        <v>0</v>
      </c>
      <c r="Q966" s="193">
        <v>0</v>
      </c>
      <c r="R966" s="193">
        <f>Q966*H966</f>
        <v>0</v>
      </c>
      <c r="S966" s="193">
        <v>0</v>
      </c>
      <c r="T966" s="194">
        <f>S966*H966</f>
        <v>0</v>
      </c>
      <c r="AR966" s="19" t="s">
        <v>168</v>
      </c>
      <c r="AT966" s="19" t="s">
        <v>164</v>
      </c>
      <c r="AU966" s="19" t="s">
        <v>81</v>
      </c>
      <c r="AY966" s="19" t="s">
        <v>162</v>
      </c>
      <c r="BE966" s="195">
        <f>IF(N966="základní",J966,0)</f>
        <v>0</v>
      </c>
      <c r="BF966" s="195">
        <f>IF(N966="snížená",J966,0)</f>
        <v>0</v>
      </c>
      <c r="BG966" s="195">
        <f>IF(N966="zákl. přenesená",J966,0)</f>
        <v>0</v>
      </c>
      <c r="BH966" s="195">
        <f>IF(N966="sníž. přenesená",J966,0)</f>
        <v>0</v>
      </c>
      <c r="BI966" s="195">
        <f>IF(N966="nulová",J966,0)</f>
        <v>0</v>
      </c>
      <c r="BJ966" s="19" t="s">
        <v>22</v>
      </c>
      <c r="BK966" s="195">
        <f>ROUND(I966*H966,2)</f>
        <v>0</v>
      </c>
      <c r="BL966" s="19" t="s">
        <v>168</v>
      </c>
      <c r="BM966" s="19" t="s">
        <v>28</v>
      </c>
    </row>
    <row r="967" spans="2:65" s="1" customFormat="1" ht="22.5" customHeight="1">
      <c r="B967" s="36"/>
      <c r="C967" s="184" t="s">
        <v>908</v>
      </c>
      <c r="D967" s="184" t="s">
        <v>164</v>
      </c>
      <c r="E967" s="185" t="s">
        <v>909</v>
      </c>
      <c r="F967" s="186" t="s">
        <v>910</v>
      </c>
      <c r="G967" s="187" t="s">
        <v>218</v>
      </c>
      <c r="H967" s="188">
        <v>11.233</v>
      </c>
      <c r="I967" s="189"/>
      <c r="J967" s="190">
        <f>ROUND(I967*H967,2)</f>
        <v>0</v>
      </c>
      <c r="K967" s="186" t="s">
        <v>20</v>
      </c>
      <c r="L967" s="56"/>
      <c r="M967" s="191" t="s">
        <v>20</v>
      </c>
      <c r="N967" s="192" t="s">
        <v>44</v>
      </c>
      <c r="O967" s="37"/>
      <c r="P967" s="193">
        <f>O967*H967</f>
        <v>0</v>
      </c>
      <c r="Q967" s="193">
        <v>0</v>
      </c>
      <c r="R967" s="193">
        <f>Q967*H967</f>
        <v>0</v>
      </c>
      <c r="S967" s="193">
        <v>0</v>
      </c>
      <c r="T967" s="194">
        <f>S967*H967</f>
        <v>0</v>
      </c>
      <c r="AR967" s="19" t="s">
        <v>168</v>
      </c>
      <c r="AT967" s="19" t="s">
        <v>164</v>
      </c>
      <c r="AU967" s="19" t="s">
        <v>81</v>
      </c>
      <c r="AY967" s="19" t="s">
        <v>162</v>
      </c>
      <c r="BE967" s="195">
        <f>IF(N967="základní",J967,0)</f>
        <v>0</v>
      </c>
      <c r="BF967" s="195">
        <f>IF(N967="snížená",J967,0)</f>
        <v>0</v>
      </c>
      <c r="BG967" s="195">
        <f>IF(N967="zákl. přenesená",J967,0)</f>
        <v>0</v>
      </c>
      <c r="BH967" s="195">
        <f>IF(N967="sníž. přenesená",J967,0)</f>
        <v>0</v>
      </c>
      <c r="BI967" s="195">
        <f>IF(N967="nulová",J967,0)</f>
        <v>0</v>
      </c>
      <c r="BJ967" s="19" t="s">
        <v>22</v>
      </c>
      <c r="BK967" s="195">
        <f>ROUND(I967*H967,2)</f>
        <v>0</v>
      </c>
      <c r="BL967" s="19" t="s">
        <v>168</v>
      </c>
      <c r="BM967" s="19" t="s">
        <v>908</v>
      </c>
    </row>
    <row r="968" spans="2:65" s="1" customFormat="1" ht="31.5" customHeight="1">
      <c r="B968" s="36"/>
      <c r="C968" s="184" t="s">
        <v>911</v>
      </c>
      <c r="D968" s="184" t="s">
        <v>164</v>
      </c>
      <c r="E968" s="185" t="s">
        <v>912</v>
      </c>
      <c r="F968" s="186" t="s">
        <v>856</v>
      </c>
      <c r="G968" s="187" t="s">
        <v>218</v>
      </c>
      <c r="H968" s="188">
        <v>4.047</v>
      </c>
      <c r="I968" s="189"/>
      <c r="J968" s="190">
        <f>ROUND(I968*H968,2)</f>
        <v>0</v>
      </c>
      <c r="K968" s="186" t="s">
        <v>20</v>
      </c>
      <c r="L968" s="56"/>
      <c r="M968" s="191" t="s">
        <v>20</v>
      </c>
      <c r="N968" s="192" t="s">
        <v>44</v>
      </c>
      <c r="O968" s="37"/>
      <c r="P968" s="193">
        <f>O968*H968</f>
        <v>0</v>
      </c>
      <c r="Q968" s="193">
        <v>0</v>
      </c>
      <c r="R968" s="193">
        <f>Q968*H968</f>
        <v>0</v>
      </c>
      <c r="S968" s="193">
        <v>0</v>
      </c>
      <c r="T968" s="194">
        <f>S968*H968</f>
        <v>0</v>
      </c>
      <c r="AR968" s="19" t="s">
        <v>168</v>
      </c>
      <c r="AT968" s="19" t="s">
        <v>164</v>
      </c>
      <c r="AU968" s="19" t="s">
        <v>81</v>
      </c>
      <c r="AY968" s="19" t="s">
        <v>162</v>
      </c>
      <c r="BE968" s="195">
        <f>IF(N968="základní",J968,0)</f>
        <v>0</v>
      </c>
      <c r="BF968" s="195">
        <f>IF(N968="snížená",J968,0)</f>
        <v>0</v>
      </c>
      <c r="BG968" s="195">
        <f>IF(N968="zákl. přenesená",J968,0)</f>
        <v>0</v>
      </c>
      <c r="BH968" s="195">
        <f>IF(N968="sníž. přenesená",J968,0)</f>
        <v>0</v>
      </c>
      <c r="BI968" s="195">
        <f>IF(N968="nulová",J968,0)</f>
        <v>0</v>
      </c>
      <c r="BJ968" s="19" t="s">
        <v>22</v>
      </c>
      <c r="BK968" s="195">
        <f>ROUND(I968*H968,2)</f>
        <v>0</v>
      </c>
      <c r="BL968" s="19" t="s">
        <v>168</v>
      </c>
      <c r="BM968" s="19" t="s">
        <v>911</v>
      </c>
    </row>
    <row r="969" spans="2:51" s="11" customFormat="1" ht="13.5">
      <c r="B969" s="196"/>
      <c r="C969" s="197"/>
      <c r="D969" s="198" t="s">
        <v>169</v>
      </c>
      <c r="E969" s="199" t="s">
        <v>20</v>
      </c>
      <c r="F969" s="200" t="s">
        <v>569</v>
      </c>
      <c r="G969" s="197"/>
      <c r="H969" s="201" t="s">
        <v>20</v>
      </c>
      <c r="I969" s="202"/>
      <c r="J969" s="197"/>
      <c r="K969" s="197"/>
      <c r="L969" s="203"/>
      <c r="M969" s="204"/>
      <c r="N969" s="205"/>
      <c r="O969" s="205"/>
      <c r="P969" s="205"/>
      <c r="Q969" s="205"/>
      <c r="R969" s="205"/>
      <c r="S969" s="205"/>
      <c r="T969" s="206"/>
      <c r="AT969" s="207" t="s">
        <v>169</v>
      </c>
      <c r="AU969" s="207" t="s">
        <v>81</v>
      </c>
      <c r="AV969" s="11" t="s">
        <v>22</v>
      </c>
      <c r="AW969" s="11" t="s">
        <v>37</v>
      </c>
      <c r="AX969" s="11" t="s">
        <v>73</v>
      </c>
      <c r="AY969" s="207" t="s">
        <v>162</v>
      </c>
    </row>
    <row r="970" spans="2:51" s="12" customFormat="1" ht="13.5">
      <c r="B970" s="208"/>
      <c r="C970" s="209"/>
      <c r="D970" s="198" t="s">
        <v>169</v>
      </c>
      <c r="E970" s="210" t="s">
        <v>20</v>
      </c>
      <c r="F970" s="211" t="s">
        <v>913</v>
      </c>
      <c r="G970" s="209"/>
      <c r="H970" s="212">
        <v>4.047</v>
      </c>
      <c r="I970" s="213"/>
      <c r="J970" s="209"/>
      <c r="K970" s="209"/>
      <c r="L970" s="214"/>
      <c r="M970" s="215"/>
      <c r="N970" s="216"/>
      <c r="O970" s="216"/>
      <c r="P970" s="216"/>
      <c r="Q970" s="216"/>
      <c r="R970" s="216"/>
      <c r="S970" s="216"/>
      <c r="T970" s="217"/>
      <c r="AT970" s="218" t="s">
        <v>169</v>
      </c>
      <c r="AU970" s="218" t="s">
        <v>81</v>
      </c>
      <c r="AV970" s="12" t="s">
        <v>81</v>
      </c>
      <c r="AW970" s="12" t="s">
        <v>37</v>
      </c>
      <c r="AX970" s="12" t="s">
        <v>73</v>
      </c>
      <c r="AY970" s="218" t="s">
        <v>162</v>
      </c>
    </row>
    <row r="971" spans="2:51" s="13" customFormat="1" ht="13.5">
      <c r="B971" s="219"/>
      <c r="C971" s="220"/>
      <c r="D971" s="198" t="s">
        <v>169</v>
      </c>
      <c r="E971" s="241" t="s">
        <v>20</v>
      </c>
      <c r="F971" s="242" t="s">
        <v>174</v>
      </c>
      <c r="G971" s="220"/>
      <c r="H971" s="243">
        <v>4.047</v>
      </c>
      <c r="I971" s="225"/>
      <c r="J971" s="220"/>
      <c r="K971" s="220"/>
      <c r="L971" s="226"/>
      <c r="M971" s="227"/>
      <c r="N971" s="228"/>
      <c r="O971" s="228"/>
      <c r="P971" s="228"/>
      <c r="Q971" s="228"/>
      <c r="R971" s="228"/>
      <c r="S971" s="228"/>
      <c r="T971" s="229"/>
      <c r="AT971" s="230" t="s">
        <v>169</v>
      </c>
      <c r="AU971" s="230" t="s">
        <v>81</v>
      </c>
      <c r="AV971" s="13" t="s">
        <v>168</v>
      </c>
      <c r="AW971" s="13" t="s">
        <v>37</v>
      </c>
      <c r="AX971" s="13" t="s">
        <v>22</v>
      </c>
      <c r="AY971" s="230" t="s">
        <v>162</v>
      </c>
    </row>
    <row r="972" spans="2:63" s="10" customFormat="1" ht="29.85" customHeight="1">
      <c r="B972" s="167"/>
      <c r="C972" s="168"/>
      <c r="D972" s="181" t="s">
        <v>72</v>
      </c>
      <c r="E972" s="182" t="s">
        <v>566</v>
      </c>
      <c r="F972" s="182" t="s">
        <v>914</v>
      </c>
      <c r="G972" s="168"/>
      <c r="H972" s="168"/>
      <c r="I972" s="171"/>
      <c r="J972" s="183">
        <f>BK972</f>
        <v>0</v>
      </c>
      <c r="K972" s="168"/>
      <c r="L972" s="173"/>
      <c r="M972" s="174"/>
      <c r="N972" s="175"/>
      <c r="O972" s="175"/>
      <c r="P972" s="176">
        <f>SUM(P973:P1096)</f>
        <v>0</v>
      </c>
      <c r="Q972" s="175"/>
      <c r="R972" s="176">
        <f>SUM(R973:R1096)</f>
        <v>0.7361759999999999</v>
      </c>
      <c r="S972" s="175"/>
      <c r="T972" s="177">
        <f>SUM(T973:T1096)</f>
        <v>0</v>
      </c>
      <c r="AR972" s="178" t="s">
        <v>22</v>
      </c>
      <c r="AT972" s="179" t="s">
        <v>72</v>
      </c>
      <c r="AU972" s="179" t="s">
        <v>22</v>
      </c>
      <c r="AY972" s="178" t="s">
        <v>162</v>
      </c>
      <c r="BK972" s="180">
        <f>SUM(BK973:BK1096)</f>
        <v>0</v>
      </c>
    </row>
    <row r="973" spans="2:65" s="1" customFormat="1" ht="22.5" customHeight="1">
      <c r="B973" s="36"/>
      <c r="C973" s="184" t="s">
        <v>915</v>
      </c>
      <c r="D973" s="184" t="s">
        <v>164</v>
      </c>
      <c r="E973" s="185" t="s">
        <v>916</v>
      </c>
      <c r="F973" s="186" t="s">
        <v>917</v>
      </c>
      <c r="G973" s="187" t="s">
        <v>167</v>
      </c>
      <c r="H973" s="188">
        <v>3</v>
      </c>
      <c r="I973" s="189"/>
      <c r="J973" s="190">
        <f>ROUND(I973*H973,2)</f>
        <v>0</v>
      </c>
      <c r="K973" s="186" t="s">
        <v>20</v>
      </c>
      <c r="L973" s="56"/>
      <c r="M973" s="191" t="s">
        <v>20</v>
      </c>
      <c r="N973" s="192" t="s">
        <v>44</v>
      </c>
      <c r="O973" s="37"/>
      <c r="P973" s="193">
        <f>O973*H973</f>
        <v>0</v>
      </c>
      <c r="Q973" s="193">
        <v>0</v>
      </c>
      <c r="R973" s="193">
        <f>Q973*H973</f>
        <v>0</v>
      </c>
      <c r="S973" s="193">
        <v>0</v>
      </c>
      <c r="T973" s="194">
        <f>S973*H973</f>
        <v>0</v>
      </c>
      <c r="AR973" s="19" t="s">
        <v>168</v>
      </c>
      <c r="AT973" s="19" t="s">
        <v>164</v>
      </c>
      <c r="AU973" s="19" t="s">
        <v>81</v>
      </c>
      <c r="AY973" s="19" t="s">
        <v>162</v>
      </c>
      <c r="BE973" s="195">
        <f>IF(N973="základní",J973,0)</f>
        <v>0</v>
      </c>
      <c r="BF973" s="195">
        <f>IF(N973="snížená",J973,0)</f>
        <v>0</v>
      </c>
      <c r="BG973" s="195">
        <f>IF(N973="zákl. přenesená",J973,0)</f>
        <v>0</v>
      </c>
      <c r="BH973" s="195">
        <f>IF(N973="sníž. přenesená",J973,0)</f>
        <v>0</v>
      </c>
      <c r="BI973" s="195">
        <f>IF(N973="nulová",J973,0)</f>
        <v>0</v>
      </c>
      <c r="BJ973" s="19" t="s">
        <v>22</v>
      </c>
      <c r="BK973" s="195">
        <f>ROUND(I973*H973,2)</f>
        <v>0</v>
      </c>
      <c r="BL973" s="19" t="s">
        <v>168</v>
      </c>
      <c r="BM973" s="19" t="s">
        <v>915</v>
      </c>
    </row>
    <row r="974" spans="2:51" s="11" customFormat="1" ht="13.5">
      <c r="B974" s="196"/>
      <c r="C974" s="197"/>
      <c r="D974" s="198" t="s">
        <v>169</v>
      </c>
      <c r="E974" s="199" t="s">
        <v>20</v>
      </c>
      <c r="F974" s="200" t="s">
        <v>918</v>
      </c>
      <c r="G974" s="197"/>
      <c r="H974" s="201" t="s">
        <v>20</v>
      </c>
      <c r="I974" s="202"/>
      <c r="J974" s="197"/>
      <c r="K974" s="197"/>
      <c r="L974" s="203"/>
      <c r="M974" s="204"/>
      <c r="N974" s="205"/>
      <c r="O974" s="205"/>
      <c r="P974" s="205"/>
      <c r="Q974" s="205"/>
      <c r="R974" s="205"/>
      <c r="S974" s="205"/>
      <c r="T974" s="206"/>
      <c r="AT974" s="207" t="s">
        <v>169</v>
      </c>
      <c r="AU974" s="207" t="s">
        <v>81</v>
      </c>
      <c r="AV974" s="11" t="s">
        <v>22</v>
      </c>
      <c r="AW974" s="11" t="s">
        <v>37</v>
      </c>
      <c r="AX974" s="11" t="s">
        <v>73</v>
      </c>
      <c r="AY974" s="207" t="s">
        <v>162</v>
      </c>
    </row>
    <row r="975" spans="2:51" s="12" customFormat="1" ht="13.5">
      <c r="B975" s="208"/>
      <c r="C975" s="209"/>
      <c r="D975" s="198" t="s">
        <v>169</v>
      </c>
      <c r="E975" s="210" t="s">
        <v>20</v>
      </c>
      <c r="F975" s="211" t="s">
        <v>180</v>
      </c>
      <c r="G975" s="209"/>
      <c r="H975" s="212">
        <v>3</v>
      </c>
      <c r="I975" s="213"/>
      <c r="J975" s="209"/>
      <c r="K975" s="209"/>
      <c r="L975" s="214"/>
      <c r="M975" s="215"/>
      <c r="N975" s="216"/>
      <c r="O975" s="216"/>
      <c r="P975" s="216"/>
      <c r="Q975" s="216"/>
      <c r="R975" s="216"/>
      <c r="S975" s="216"/>
      <c r="T975" s="217"/>
      <c r="AT975" s="218" t="s">
        <v>169</v>
      </c>
      <c r="AU975" s="218" t="s">
        <v>81</v>
      </c>
      <c r="AV975" s="12" t="s">
        <v>81</v>
      </c>
      <c r="AW975" s="12" t="s">
        <v>37</v>
      </c>
      <c r="AX975" s="12" t="s">
        <v>73</v>
      </c>
      <c r="AY975" s="218" t="s">
        <v>162</v>
      </c>
    </row>
    <row r="976" spans="2:51" s="13" customFormat="1" ht="13.5">
      <c r="B976" s="219"/>
      <c r="C976" s="220"/>
      <c r="D976" s="221" t="s">
        <v>169</v>
      </c>
      <c r="E976" s="222" t="s">
        <v>20</v>
      </c>
      <c r="F976" s="223" t="s">
        <v>174</v>
      </c>
      <c r="G976" s="220"/>
      <c r="H976" s="224">
        <v>3</v>
      </c>
      <c r="I976" s="225"/>
      <c r="J976" s="220"/>
      <c r="K976" s="220"/>
      <c r="L976" s="226"/>
      <c r="M976" s="227"/>
      <c r="N976" s="228"/>
      <c r="O976" s="228"/>
      <c r="P976" s="228"/>
      <c r="Q976" s="228"/>
      <c r="R976" s="228"/>
      <c r="S976" s="228"/>
      <c r="T976" s="229"/>
      <c r="AT976" s="230" t="s">
        <v>169</v>
      </c>
      <c r="AU976" s="230" t="s">
        <v>81</v>
      </c>
      <c r="AV976" s="13" t="s">
        <v>168</v>
      </c>
      <c r="AW976" s="13" t="s">
        <v>37</v>
      </c>
      <c r="AX976" s="13" t="s">
        <v>22</v>
      </c>
      <c r="AY976" s="230" t="s">
        <v>162</v>
      </c>
    </row>
    <row r="977" spans="2:65" s="1" customFormat="1" ht="22.5" customHeight="1">
      <c r="B977" s="36"/>
      <c r="C977" s="184" t="s">
        <v>919</v>
      </c>
      <c r="D977" s="184" t="s">
        <v>164</v>
      </c>
      <c r="E977" s="185" t="s">
        <v>920</v>
      </c>
      <c r="F977" s="186" t="s">
        <v>921</v>
      </c>
      <c r="G977" s="187" t="s">
        <v>167</v>
      </c>
      <c r="H977" s="188">
        <v>4.287</v>
      </c>
      <c r="I977" s="189"/>
      <c r="J977" s="190">
        <f>ROUND(I977*H977,2)</f>
        <v>0</v>
      </c>
      <c r="K977" s="186" t="s">
        <v>20</v>
      </c>
      <c r="L977" s="56"/>
      <c r="M977" s="191" t="s">
        <v>20</v>
      </c>
      <c r="N977" s="192" t="s">
        <v>44</v>
      </c>
      <c r="O977" s="37"/>
      <c r="P977" s="193">
        <f>O977*H977</f>
        <v>0</v>
      </c>
      <c r="Q977" s="193">
        <v>0</v>
      </c>
      <c r="R977" s="193">
        <f>Q977*H977</f>
        <v>0</v>
      </c>
      <c r="S977" s="193">
        <v>0</v>
      </c>
      <c r="T977" s="194">
        <f>S977*H977</f>
        <v>0</v>
      </c>
      <c r="AR977" s="19" t="s">
        <v>168</v>
      </c>
      <c r="AT977" s="19" t="s">
        <v>164</v>
      </c>
      <c r="AU977" s="19" t="s">
        <v>81</v>
      </c>
      <c r="AY977" s="19" t="s">
        <v>162</v>
      </c>
      <c r="BE977" s="195">
        <f>IF(N977="základní",J977,0)</f>
        <v>0</v>
      </c>
      <c r="BF977" s="195">
        <f>IF(N977="snížená",J977,0)</f>
        <v>0</v>
      </c>
      <c r="BG977" s="195">
        <f>IF(N977="zákl. přenesená",J977,0)</f>
        <v>0</v>
      </c>
      <c r="BH977" s="195">
        <f>IF(N977="sníž. přenesená",J977,0)</f>
        <v>0</v>
      </c>
      <c r="BI977" s="195">
        <f>IF(N977="nulová",J977,0)</f>
        <v>0</v>
      </c>
      <c r="BJ977" s="19" t="s">
        <v>22</v>
      </c>
      <c r="BK977" s="195">
        <f>ROUND(I977*H977,2)</f>
        <v>0</v>
      </c>
      <c r="BL977" s="19" t="s">
        <v>168</v>
      </c>
      <c r="BM977" s="19" t="s">
        <v>919</v>
      </c>
    </row>
    <row r="978" spans="2:51" s="11" customFormat="1" ht="13.5">
      <c r="B978" s="196"/>
      <c r="C978" s="197"/>
      <c r="D978" s="198" t="s">
        <v>169</v>
      </c>
      <c r="E978" s="199" t="s">
        <v>20</v>
      </c>
      <c r="F978" s="200" t="s">
        <v>922</v>
      </c>
      <c r="G978" s="197"/>
      <c r="H978" s="201" t="s">
        <v>20</v>
      </c>
      <c r="I978" s="202"/>
      <c r="J978" s="197"/>
      <c r="K978" s="197"/>
      <c r="L978" s="203"/>
      <c r="M978" s="204"/>
      <c r="N978" s="205"/>
      <c r="O978" s="205"/>
      <c r="P978" s="205"/>
      <c r="Q978" s="205"/>
      <c r="R978" s="205"/>
      <c r="S978" s="205"/>
      <c r="T978" s="206"/>
      <c r="AT978" s="207" t="s">
        <v>169</v>
      </c>
      <c r="AU978" s="207" t="s">
        <v>81</v>
      </c>
      <c r="AV978" s="11" t="s">
        <v>22</v>
      </c>
      <c r="AW978" s="11" t="s">
        <v>37</v>
      </c>
      <c r="AX978" s="11" t="s">
        <v>73</v>
      </c>
      <c r="AY978" s="207" t="s">
        <v>162</v>
      </c>
    </row>
    <row r="979" spans="2:51" s="12" customFormat="1" ht="13.5">
      <c r="B979" s="208"/>
      <c r="C979" s="209"/>
      <c r="D979" s="198" t="s">
        <v>169</v>
      </c>
      <c r="E979" s="210" t="s">
        <v>20</v>
      </c>
      <c r="F979" s="211" t="s">
        <v>923</v>
      </c>
      <c r="G979" s="209"/>
      <c r="H979" s="212">
        <v>0.768</v>
      </c>
      <c r="I979" s="213"/>
      <c r="J979" s="209"/>
      <c r="K979" s="209"/>
      <c r="L979" s="214"/>
      <c r="M979" s="215"/>
      <c r="N979" s="216"/>
      <c r="O979" s="216"/>
      <c r="P979" s="216"/>
      <c r="Q979" s="216"/>
      <c r="R979" s="216"/>
      <c r="S979" s="216"/>
      <c r="T979" s="217"/>
      <c r="AT979" s="218" t="s">
        <v>169</v>
      </c>
      <c r="AU979" s="218" t="s">
        <v>81</v>
      </c>
      <c r="AV979" s="12" t="s">
        <v>81</v>
      </c>
      <c r="AW979" s="12" t="s">
        <v>37</v>
      </c>
      <c r="AX979" s="12" t="s">
        <v>73</v>
      </c>
      <c r="AY979" s="218" t="s">
        <v>162</v>
      </c>
    </row>
    <row r="980" spans="2:51" s="11" customFormat="1" ht="13.5">
      <c r="B980" s="196"/>
      <c r="C980" s="197"/>
      <c r="D980" s="198" t="s">
        <v>169</v>
      </c>
      <c r="E980" s="199" t="s">
        <v>20</v>
      </c>
      <c r="F980" s="200" t="s">
        <v>924</v>
      </c>
      <c r="G980" s="197"/>
      <c r="H980" s="201" t="s">
        <v>20</v>
      </c>
      <c r="I980" s="202"/>
      <c r="J980" s="197"/>
      <c r="K980" s="197"/>
      <c r="L980" s="203"/>
      <c r="M980" s="204"/>
      <c r="N980" s="205"/>
      <c r="O980" s="205"/>
      <c r="P980" s="205"/>
      <c r="Q980" s="205"/>
      <c r="R980" s="205"/>
      <c r="S980" s="205"/>
      <c r="T980" s="206"/>
      <c r="AT980" s="207" t="s">
        <v>169</v>
      </c>
      <c r="AU980" s="207" t="s">
        <v>81</v>
      </c>
      <c r="AV980" s="11" t="s">
        <v>22</v>
      </c>
      <c r="AW980" s="11" t="s">
        <v>37</v>
      </c>
      <c r="AX980" s="11" t="s">
        <v>73</v>
      </c>
      <c r="AY980" s="207" t="s">
        <v>162</v>
      </c>
    </row>
    <row r="981" spans="2:51" s="12" customFormat="1" ht="13.5">
      <c r="B981" s="208"/>
      <c r="C981" s="209"/>
      <c r="D981" s="198" t="s">
        <v>169</v>
      </c>
      <c r="E981" s="210" t="s">
        <v>20</v>
      </c>
      <c r="F981" s="211" t="s">
        <v>925</v>
      </c>
      <c r="G981" s="209"/>
      <c r="H981" s="212">
        <v>0.173</v>
      </c>
      <c r="I981" s="213"/>
      <c r="J981" s="209"/>
      <c r="K981" s="209"/>
      <c r="L981" s="214"/>
      <c r="M981" s="215"/>
      <c r="N981" s="216"/>
      <c r="O981" s="216"/>
      <c r="P981" s="216"/>
      <c r="Q981" s="216"/>
      <c r="R981" s="216"/>
      <c r="S981" s="216"/>
      <c r="T981" s="217"/>
      <c r="AT981" s="218" t="s">
        <v>169</v>
      </c>
      <c r="AU981" s="218" t="s">
        <v>81</v>
      </c>
      <c r="AV981" s="12" t="s">
        <v>81</v>
      </c>
      <c r="AW981" s="12" t="s">
        <v>37</v>
      </c>
      <c r="AX981" s="12" t="s">
        <v>73</v>
      </c>
      <c r="AY981" s="218" t="s">
        <v>162</v>
      </c>
    </row>
    <row r="982" spans="2:51" s="11" customFormat="1" ht="13.5">
      <c r="B982" s="196"/>
      <c r="C982" s="197"/>
      <c r="D982" s="198" t="s">
        <v>169</v>
      </c>
      <c r="E982" s="199" t="s">
        <v>20</v>
      </c>
      <c r="F982" s="200" t="s">
        <v>926</v>
      </c>
      <c r="G982" s="197"/>
      <c r="H982" s="201" t="s">
        <v>20</v>
      </c>
      <c r="I982" s="202"/>
      <c r="J982" s="197"/>
      <c r="K982" s="197"/>
      <c r="L982" s="203"/>
      <c r="M982" s="204"/>
      <c r="N982" s="205"/>
      <c r="O982" s="205"/>
      <c r="P982" s="205"/>
      <c r="Q982" s="205"/>
      <c r="R982" s="205"/>
      <c r="S982" s="205"/>
      <c r="T982" s="206"/>
      <c r="AT982" s="207" t="s">
        <v>169</v>
      </c>
      <c r="AU982" s="207" t="s">
        <v>81</v>
      </c>
      <c r="AV982" s="11" t="s">
        <v>22</v>
      </c>
      <c r="AW982" s="11" t="s">
        <v>37</v>
      </c>
      <c r="AX982" s="11" t="s">
        <v>73</v>
      </c>
      <c r="AY982" s="207" t="s">
        <v>162</v>
      </c>
    </row>
    <row r="983" spans="2:51" s="12" customFormat="1" ht="13.5">
      <c r="B983" s="208"/>
      <c r="C983" s="209"/>
      <c r="D983" s="198" t="s">
        <v>169</v>
      </c>
      <c r="E983" s="210" t="s">
        <v>20</v>
      </c>
      <c r="F983" s="211" t="s">
        <v>927</v>
      </c>
      <c r="G983" s="209"/>
      <c r="H983" s="212">
        <v>1.12</v>
      </c>
      <c r="I983" s="213"/>
      <c r="J983" s="209"/>
      <c r="K983" s="209"/>
      <c r="L983" s="214"/>
      <c r="M983" s="215"/>
      <c r="N983" s="216"/>
      <c r="O983" s="216"/>
      <c r="P983" s="216"/>
      <c r="Q983" s="216"/>
      <c r="R983" s="216"/>
      <c r="S983" s="216"/>
      <c r="T983" s="217"/>
      <c r="AT983" s="218" t="s">
        <v>169</v>
      </c>
      <c r="AU983" s="218" t="s">
        <v>81</v>
      </c>
      <c r="AV983" s="12" t="s">
        <v>81</v>
      </c>
      <c r="AW983" s="12" t="s">
        <v>37</v>
      </c>
      <c r="AX983" s="12" t="s">
        <v>73</v>
      </c>
      <c r="AY983" s="218" t="s">
        <v>162</v>
      </c>
    </row>
    <row r="984" spans="2:51" s="11" customFormat="1" ht="13.5">
      <c r="B984" s="196"/>
      <c r="C984" s="197"/>
      <c r="D984" s="198" t="s">
        <v>169</v>
      </c>
      <c r="E984" s="199" t="s">
        <v>20</v>
      </c>
      <c r="F984" s="200" t="s">
        <v>928</v>
      </c>
      <c r="G984" s="197"/>
      <c r="H984" s="201" t="s">
        <v>20</v>
      </c>
      <c r="I984" s="202"/>
      <c r="J984" s="197"/>
      <c r="K984" s="197"/>
      <c r="L984" s="203"/>
      <c r="M984" s="204"/>
      <c r="N984" s="205"/>
      <c r="O984" s="205"/>
      <c r="P984" s="205"/>
      <c r="Q984" s="205"/>
      <c r="R984" s="205"/>
      <c r="S984" s="205"/>
      <c r="T984" s="206"/>
      <c r="AT984" s="207" t="s">
        <v>169</v>
      </c>
      <c r="AU984" s="207" t="s">
        <v>81</v>
      </c>
      <c r="AV984" s="11" t="s">
        <v>22</v>
      </c>
      <c r="AW984" s="11" t="s">
        <v>37</v>
      </c>
      <c r="AX984" s="11" t="s">
        <v>73</v>
      </c>
      <c r="AY984" s="207" t="s">
        <v>162</v>
      </c>
    </row>
    <row r="985" spans="2:51" s="12" customFormat="1" ht="13.5">
      <c r="B985" s="208"/>
      <c r="C985" s="209"/>
      <c r="D985" s="198" t="s">
        <v>169</v>
      </c>
      <c r="E985" s="210" t="s">
        <v>20</v>
      </c>
      <c r="F985" s="211" t="s">
        <v>929</v>
      </c>
      <c r="G985" s="209"/>
      <c r="H985" s="212">
        <v>2.1</v>
      </c>
      <c r="I985" s="213"/>
      <c r="J985" s="209"/>
      <c r="K985" s="209"/>
      <c r="L985" s="214"/>
      <c r="M985" s="215"/>
      <c r="N985" s="216"/>
      <c r="O985" s="216"/>
      <c r="P985" s="216"/>
      <c r="Q985" s="216"/>
      <c r="R985" s="216"/>
      <c r="S985" s="216"/>
      <c r="T985" s="217"/>
      <c r="AT985" s="218" t="s">
        <v>169</v>
      </c>
      <c r="AU985" s="218" t="s">
        <v>81</v>
      </c>
      <c r="AV985" s="12" t="s">
        <v>81</v>
      </c>
      <c r="AW985" s="12" t="s">
        <v>37</v>
      </c>
      <c r="AX985" s="12" t="s">
        <v>73</v>
      </c>
      <c r="AY985" s="218" t="s">
        <v>162</v>
      </c>
    </row>
    <row r="986" spans="2:51" s="11" customFormat="1" ht="13.5">
      <c r="B986" s="196"/>
      <c r="C986" s="197"/>
      <c r="D986" s="198" t="s">
        <v>169</v>
      </c>
      <c r="E986" s="199" t="s">
        <v>20</v>
      </c>
      <c r="F986" s="200" t="s">
        <v>930</v>
      </c>
      <c r="G986" s="197"/>
      <c r="H986" s="201" t="s">
        <v>20</v>
      </c>
      <c r="I986" s="202"/>
      <c r="J986" s="197"/>
      <c r="K986" s="197"/>
      <c r="L986" s="203"/>
      <c r="M986" s="204"/>
      <c r="N986" s="205"/>
      <c r="O986" s="205"/>
      <c r="P986" s="205"/>
      <c r="Q986" s="205"/>
      <c r="R986" s="205"/>
      <c r="S986" s="205"/>
      <c r="T986" s="206"/>
      <c r="AT986" s="207" t="s">
        <v>169</v>
      </c>
      <c r="AU986" s="207" t="s">
        <v>81</v>
      </c>
      <c r="AV986" s="11" t="s">
        <v>22</v>
      </c>
      <c r="AW986" s="11" t="s">
        <v>37</v>
      </c>
      <c r="AX986" s="11" t="s">
        <v>73</v>
      </c>
      <c r="AY986" s="207" t="s">
        <v>162</v>
      </c>
    </row>
    <row r="987" spans="2:51" s="12" customFormat="1" ht="13.5">
      <c r="B987" s="208"/>
      <c r="C987" s="209"/>
      <c r="D987" s="198" t="s">
        <v>169</v>
      </c>
      <c r="E987" s="210" t="s">
        <v>20</v>
      </c>
      <c r="F987" s="211" t="s">
        <v>931</v>
      </c>
      <c r="G987" s="209"/>
      <c r="H987" s="212">
        <v>0.126</v>
      </c>
      <c r="I987" s="213"/>
      <c r="J987" s="209"/>
      <c r="K987" s="209"/>
      <c r="L987" s="214"/>
      <c r="M987" s="215"/>
      <c r="N987" s="216"/>
      <c r="O987" s="216"/>
      <c r="P987" s="216"/>
      <c r="Q987" s="216"/>
      <c r="R987" s="216"/>
      <c r="S987" s="216"/>
      <c r="T987" s="217"/>
      <c r="AT987" s="218" t="s">
        <v>169</v>
      </c>
      <c r="AU987" s="218" t="s">
        <v>81</v>
      </c>
      <c r="AV987" s="12" t="s">
        <v>81</v>
      </c>
      <c r="AW987" s="12" t="s">
        <v>37</v>
      </c>
      <c r="AX987" s="12" t="s">
        <v>73</v>
      </c>
      <c r="AY987" s="218" t="s">
        <v>162</v>
      </c>
    </row>
    <row r="988" spans="2:51" s="13" customFormat="1" ht="13.5">
      <c r="B988" s="219"/>
      <c r="C988" s="220"/>
      <c r="D988" s="221" t="s">
        <v>169</v>
      </c>
      <c r="E988" s="222" t="s">
        <v>20</v>
      </c>
      <c r="F988" s="223" t="s">
        <v>174</v>
      </c>
      <c r="G988" s="220"/>
      <c r="H988" s="224">
        <v>4.287</v>
      </c>
      <c r="I988" s="225"/>
      <c r="J988" s="220"/>
      <c r="K988" s="220"/>
      <c r="L988" s="226"/>
      <c r="M988" s="227"/>
      <c r="N988" s="228"/>
      <c r="O988" s="228"/>
      <c r="P988" s="228"/>
      <c r="Q988" s="228"/>
      <c r="R988" s="228"/>
      <c r="S988" s="228"/>
      <c r="T988" s="229"/>
      <c r="AT988" s="230" t="s">
        <v>169</v>
      </c>
      <c r="AU988" s="230" t="s">
        <v>81</v>
      </c>
      <c r="AV988" s="13" t="s">
        <v>168</v>
      </c>
      <c r="AW988" s="13" t="s">
        <v>37</v>
      </c>
      <c r="AX988" s="13" t="s">
        <v>22</v>
      </c>
      <c r="AY988" s="230" t="s">
        <v>162</v>
      </c>
    </row>
    <row r="989" spans="2:65" s="1" customFormat="1" ht="22.5" customHeight="1">
      <c r="B989" s="36"/>
      <c r="C989" s="184" t="s">
        <v>932</v>
      </c>
      <c r="D989" s="184" t="s">
        <v>164</v>
      </c>
      <c r="E989" s="185" t="s">
        <v>933</v>
      </c>
      <c r="F989" s="186" t="s">
        <v>934</v>
      </c>
      <c r="G989" s="187" t="s">
        <v>167</v>
      </c>
      <c r="H989" s="188">
        <v>4.334</v>
      </c>
      <c r="I989" s="189"/>
      <c r="J989" s="190">
        <f>ROUND(I989*H989,2)</f>
        <v>0</v>
      </c>
      <c r="K989" s="186" t="s">
        <v>20</v>
      </c>
      <c r="L989" s="56"/>
      <c r="M989" s="191" t="s">
        <v>20</v>
      </c>
      <c r="N989" s="192" t="s">
        <v>44</v>
      </c>
      <c r="O989" s="37"/>
      <c r="P989" s="193">
        <f>O989*H989</f>
        <v>0</v>
      </c>
      <c r="Q989" s="193">
        <v>0</v>
      </c>
      <c r="R989" s="193">
        <f>Q989*H989</f>
        <v>0</v>
      </c>
      <c r="S989" s="193">
        <v>0</v>
      </c>
      <c r="T989" s="194">
        <f>S989*H989</f>
        <v>0</v>
      </c>
      <c r="AR989" s="19" t="s">
        <v>168</v>
      </c>
      <c r="AT989" s="19" t="s">
        <v>164</v>
      </c>
      <c r="AU989" s="19" t="s">
        <v>81</v>
      </c>
      <c r="AY989" s="19" t="s">
        <v>162</v>
      </c>
      <c r="BE989" s="195">
        <f>IF(N989="základní",J989,0)</f>
        <v>0</v>
      </c>
      <c r="BF989" s="195">
        <f>IF(N989="snížená",J989,0)</f>
        <v>0</v>
      </c>
      <c r="BG989" s="195">
        <f>IF(N989="zákl. přenesená",J989,0)</f>
        <v>0</v>
      </c>
      <c r="BH989" s="195">
        <f>IF(N989="sníž. přenesená",J989,0)</f>
        <v>0</v>
      </c>
      <c r="BI989" s="195">
        <f>IF(N989="nulová",J989,0)</f>
        <v>0</v>
      </c>
      <c r="BJ989" s="19" t="s">
        <v>22</v>
      </c>
      <c r="BK989" s="195">
        <f>ROUND(I989*H989,2)</f>
        <v>0</v>
      </c>
      <c r="BL989" s="19" t="s">
        <v>168</v>
      </c>
      <c r="BM989" s="19" t="s">
        <v>932</v>
      </c>
    </row>
    <row r="990" spans="2:51" s="11" customFormat="1" ht="13.5">
      <c r="B990" s="196"/>
      <c r="C990" s="197"/>
      <c r="D990" s="198" t="s">
        <v>169</v>
      </c>
      <c r="E990" s="199" t="s">
        <v>20</v>
      </c>
      <c r="F990" s="200" t="s">
        <v>935</v>
      </c>
      <c r="G990" s="197"/>
      <c r="H990" s="201" t="s">
        <v>20</v>
      </c>
      <c r="I990" s="202"/>
      <c r="J990" s="197"/>
      <c r="K990" s="197"/>
      <c r="L990" s="203"/>
      <c r="M990" s="204"/>
      <c r="N990" s="205"/>
      <c r="O990" s="205"/>
      <c r="P990" s="205"/>
      <c r="Q990" s="205"/>
      <c r="R990" s="205"/>
      <c r="S990" s="205"/>
      <c r="T990" s="206"/>
      <c r="AT990" s="207" t="s">
        <v>169</v>
      </c>
      <c r="AU990" s="207" t="s">
        <v>81</v>
      </c>
      <c r="AV990" s="11" t="s">
        <v>22</v>
      </c>
      <c r="AW990" s="11" t="s">
        <v>37</v>
      </c>
      <c r="AX990" s="11" t="s">
        <v>73</v>
      </c>
      <c r="AY990" s="207" t="s">
        <v>162</v>
      </c>
    </row>
    <row r="991" spans="2:51" s="12" customFormat="1" ht="13.5">
      <c r="B991" s="208"/>
      <c r="C991" s="209"/>
      <c r="D991" s="198" t="s">
        <v>169</v>
      </c>
      <c r="E991" s="210" t="s">
        <v>20</v>
      </c>
      <c r="F991" s="211" t="s">
        <v>936</v>
      </c>
      <c r="G991" s="209"/>
      <c r="H991" s="212">
        <v>4.334</v>
      </c>
      <c r="I991" s="213"/>
      <c r="J991" s="209"/>
      <c r="K991" s="209"/>
      <c r="L991" s="214"/>
      <c r="M991" s="215"/>
      <c r="N991" s="216"/>
      <c r="O991" s="216"/>
      <c r="P991" s="216"/>
      <c r="Q991" s="216"/>
      <c r="R991" s="216"/>
      <c r="S991" s="216"/>
      <c r="T991" s="217"/>
      <c r="AT991" s="218" t="s">
        <v>169</v>
      </c>
      <c r="AU991" s="218" t="s">
        <v>81</v>
      </c>
      <c r="AV991" s="12" t="s">
        <v>81</v>
      </c>
      <c r="AW991" s="12" t="s">
        <v>37</v>
      </c>
      <c r="AX991" s="12" t="s">
        <v>73</v>
      </c>
      <c r="AY991" s="218" t="s">
        <v>162</v>
      </c>
    </row>
    <row r="992" spans="2:51" s="13" customFormat="1" ht="13.5">
      <c r="B992" s="219"/>
      <c r="C992" s="220"/>
      <c r="D992" s="221" t="s">
        <v>169</v>
      </c>
      <c r="E992" s="222" t="s">
        <v>20</v>
      </c>
      <c r="F992" s="223" t="s">
        <v>174</v>
      </c>
      <c r="G992" s="220"/>
      <c r="H992" s="224">
        <v>4.334</v>
      </c>
      <c r="I992" s="225"/>
      <c r="J992" s="220"/>
      <c r="K992" s="220"/>
      <c r="L992" s="226"/>
      <c r="M992" s="227"/>
      <c r="N992" s="228"/>
      <c r="O992" s="228"/>
      <c r="P992" s="228"/>
      <c r="Q992" s="228"/>
      <c r="R992" s="228"/>
      <c r="S992" s="228"/>
      <c r="T992" s="229"/>
      <c r="AT992" s="230" t="s">
        <v>169</v>
      </c>
      <c r="AU992" s="230" t="s">
        <v>81</v>
      </c>
      <c r="AV992" s="13" t="s">
        <v>168</v>
      </c>
      <c r="AW992" s="13" t="s">
        <v>37</v>
      </c>
      <c r="AX992" s="13" t="s">
        <v>22</v>
      </c>
      <c r="AY992" s="230" t="s">
        <v>162</v>
      </c>
    </row>
    <row r="993" spans="2:65" s="1" customFormat="1" ht="22.5" customHeight="1">
      <c r="B993" s="36"/>
      <c r="C993" s="184" t="s">
        <v>937</v>
      </c>
      <c r="D993" s="184" t="s">
        <v>164</v>
      </c>
      <c r="E993" s="185" t="s">
        <v>938</v>
      </c>
      <c r="F993" s="186" t="s">
        <v>939</v>
      </c>
      <c r="G993" s="187" t="s">
        <v>167</v>
      </c>
      <c r="H993" s="188">
        <v>53.19</v>
      </c>
      <c r="I993" s="189"/>
      <c r="J993" s="190">
        <f>ROUND(I993*H993,2)</f>
        <v>0</v>
      </c>
      <c r="K993" s="186" t="s">
        <v>20</v>
      </c>
      <c r="L993" s="56"/>
      <c r="M993" s="191" t="s">
        <v>20</v>
      </c>
      <c r="N993" s="192" t="s">
        <v>44</v>
      </c>
      <c r="O993" s="37"/>
      <c r="P993" s="193">
        <f>O993*H993</f>
        <v>0</v>
      </c>
      <c r="Q993" s="193">
        <v>0</v>
      </c>
      <c r="R993" s="193">
        <f>Q993*H993</f>
        <v>0</v>
      </c>
      <c r="S993" s="193">
        <v>0</v>
      </c>
      <c r="T993" s="194">
        <f>S993*H993</f>
        <v>0</v>
      </c>
      <c r="AR993" s="19" t="s">
        <v>168</v>
      </c>
      <c r="AT993" s="19" t="s">
        <v>164</v>
      </c>
      <c r="AU993" s="19" t="s">
        <v>81</v>
      </c>
      <c r="AY993" s="19" t="s">
        <v>162</v>
      </c>
      <c r="BE993" s="195">
        <f>IF(N993="základní",J993,0)</f>
        <v>0</v>
      </c>
      <c r="BF993" s="195">
        <f>IF(N993="snížená",J993,0)</f>
        <v>0</v>
      </c>
      <c r="BG993" s="195">
        <f>IF(N993="zákl. přenesená",J993,0)</f>
        <v>0</v>
      </c>
      <c r="BH993" s="195">
        <f>IF(N993="sníž. přenesená",J993,0)</f>
        <v>0</v>
      </c>
      <c r="BI993" s="195">
        <f>IF(N993="nulová",J993,0)</f>
        <v>0</v>
      </c>
      <c r="BJ993" s="19" t="s">
        <v>22</v>
      </c>
      <c r="BK993" s="195">
        <f>ROUND(I993*H993,2)</f>
        <v>0</v>
      </c>
      <c r="BL993" s="19" t="s">
        <v>168</v>
      </c>
      <c r="BM993" s="19" t="s">
        <v>937</v>
      </c>
    </row>
    <row r="994" spans="2:51" s="11" customFormat="1" ht="13.5">
      <c r="B994" s="196"/>
      <c r="C994" s="197"/>
      <c r="D994" s="198" t="s">
        <v>169</v>
      </c>
      <c r="E994" s="199" t="s">
        <v>20</v>
      </c>
      <c r="F994" s="200" t="s">
        <v>940</v>
      </c>
      <c r="G994" s="197"/>
      <c r="H994" s="201" t="s">
        <v>20</v>
      </c>
      <c r="I994" s="202"/>
      <c r="J994" s="197"/>
      <c r="K994" s="197"/>
      <c r="L994" s="203"/>
      <c r="M994" s="204"/>
      <c r="N994" s="205"/>
      <c r="O994" s="205"/>
      <c r="P994" s="205"/>
      <c r="Q994" s="205"/>
      <c r="R994" s="205"/>
      <c r="S994" s="205"/>
      <c r="T994" s="206"/>
      <c r="AT994" s="207" t="s">
        <v>169</v>
      </c>
      <c r="AU994" s="207" t="s">
        <v>81</v>
      </c>
      <c r="AV994" s="11" t="s">
        <v>22</v>
      </c>
      <c r="AW994" s="11" t="s">
        <v>37</v>
      </c>
      <c r="AX994" s="11" t="s">
        <v>73</v>
      </c>
      <c r="AY994" s="207" t="s">
        <v>162</v>
      </c>
    </row>
    <row r="995" spans="2:51" s="12" customFormat="1" ht="13.5">
      <c r="B995" s="208"/>
      <c r="C995" s="209"/>
      <c r="D995" s="198" t="s">
        <v>169</v>
      </c>
      <c r="E995" s="210" t="s">
        <v>20</v>
      </c>
      <c r="F995" s="211" t="s">
        <v>941</v>
      </c>
      <c r="G995" s="209"/>
      <c r="H995" s="212">
        <v>11.07</v>
      </c>
      <c r="I995" s="213"/>
      <c r="J995" s="209"/>
      <c r="K995" s="209"/>
      <c r="L995" s="214"/>
      <c r="M995" s="215"/>
      <c r="N995" s="216"/>
      <c r="O995" s="216"/>
      <c r="P995" s="216"/>
      <c r="Q995" s="216"/>
      <c r="R995" s="216"/>
      <c r="S995" s="216"/>
      <c r="T995" s="217"/>
      <c r="AT995" s="218" t="s">
        <v>169</v>
      </c>
      <c r="AU995" s="218" t="s">
        <v>81</v>
      </c>
      <c r="AV995" s="12" t="s">
        <v>81</v>
      </c>
      <c r="AW995" s="12" t="s">
        <v>37</v>
      </c>
      <c r="AX995" s="12" t="s">
        <v>73</v>
      </c>
      <c r="AY995" s="218" t="s">
        <v>162</v>
      </c>
    </row>
    <row r="996" spans="2:51" s="11" customFormat="1" ht="13.5">
      <c r="B996" s="196"/>
      <c r="C996" s="197"/>
      <c r="D996" s="198" t="s">
        <v>169</v>
      </c>
      <c r="E996" s="199" t="s">
        <v>20</v>
      </c>
      <c r="F996" s="200" t="s">
        <v>942</v>
      </c>
      <c r="G996" s="197"/>
      <c r="H996" s="201" t="s">
        <v>20</v>
      </c>
      <c r="I996" s="202"/>
      <c r="J996" s="197"/>
      <c r="K996" s="197"/>
      <c r="L996" s="203"/>
      <c r="M996" s="204"/>
      <c r="N996" s="205"/>
      <c r="O996" s="205"/>
      <c r="P996" s="205"/>
      <c r="Q996" s="205"/>
      <c r="R996" s="205"/>
      <c r="S996" s="205"/>
      <c r="T996" s="206"/>
      <c r="AT996" s="207" t="s">
        <v>169</v>
      </c>
      <c r="AU996" s="207" t="s">
        <v>81</v>
      </c>
      <c r="AV996" s="11" t="s">
        <v>22</v>
      </c>
      <c r="AW996" s="11" t="s">
        <v>37</v>
      </c>
      <c r="AX996" s="11" t="s">
        <v>73</v>
      </c>
      <c r="AY996" s="207" t="s">
        <v>162</v>
      </c>
    </row>
    <row r="997" spans="2:51" s="12" customFormat="1" ht="13.5">
      <c r="B997" s="208"/>
      <c r="C997" s="209"/>
      <c r="D997" s="198" t="s">
        <v>169</v>
      </c>
      <c r="E997" s="210" t="s">
        <v>20</v>
      </c>
      <c r="F997" s="211" t="s">
        <v>943</v>
      </c>
      <c r="G997" s="209"/>
      <c r="H997" s="212">
        <v>41.87</v>
      </c>
      <c r="I997" s="213"/>
      <c r="J997" s="209"/>
      <c r="K997" s="209"/>
      <c r="L997" s="214"/>
      <c r="M997" s="215"/>
      <c r="N997" s="216"/>
      <c r="O997" s="216"/>
      <c r="P997" s="216"/>
      <c r="Q997" s="216"/>
      <c r="R997" s="216"/>
      <c r="S997" s="216"/>
      <c r="T997" s="217"/>
      <c r="AT997" s="218" t="s">
        <v>169</v>
      </c>
      <c r="AU997" s="218" t="s">
        <v>81</v>
      </c>
      <c r="AV997" s="12" t="s">
        <v>81</v>
      </c>
      <c r="AW997" s="12" t="s">
        <v>37</v>
      </c>
      <c r="AX997" s="12" t="s">
        <v>73</v>
      </c>
      <c r="AY997" s="218" t="s">
        <v>162</v>
      </c>
    </row>
    <row r="998" spans="2:51" s="11" customFormat="1" ht="13.5">
      <c r="B998" s="196"/>
      <c r="C998" s="197"/>
      <c r="D998" s="198" t="s">
        <v>169</v>
      </c>
      <c r="E998" s="199" t="s">
        <v>20</v>
      </c>
      <c r="F998" s="200" t="s">
        <v>944</v>
      </c>
      <c r="G998" s="197"/>
      <c r="H998" s="201" t="s">
        <v>20</v>
      </c>
      <c r="I998" s="202"/>
      <c r="J998" s="197"/>
      <c r="K998" s="197"/>
      <c r="L998" s="203"/>
      <c r="M998" s="204"/>
      <c r="N998" s="205"/>
      <c r="O998" s="205"/>
      <c r="P998" s="205"/>
      <c r="Q998" s="205"/>
      <c r="R998" s="205"/>
      <c r="S998" s="205"/>
      <c r="T998" s="206"/>
      <c r="AT998" s="207" t="s">
        <v>169</v>
      </c>
      <c r="AU998" s="207" t="s">
        <v>81</v>
      </c>
      <c r="AV998" s="11" t="s">
        <v>22</v>
      </c>
      <c r="AW998" s="11" t="s">
        <v>37</v>
      </c>
      <c r="AX998" s="11" t="s">
        <v>73</v>
      </c>
      <c r="AY998" s="207" t="s">
        <v>162</v>
      </c>
    </row>
    <row r="999" spans="2:51" s="12" customFormat="1" ht="13.5">
      <c r="B999" s="208"/>
      <c r="C999" s="209"/>
      <c r="D999" s="198" t="s">
        <v>169</v>
      </c>
      <c r="E999" s="210" t="s">
        <v>20</v>
      </c>
      <c r="F999" s="211" t="s">
        <v>945</v>
      </c>
      <c r="G999" s="209"/>
      <c r="H999" s="212">
        <v>0.25</v>
      </c>
      <c r="I999" s="213"/>
      <c r="J999" s="209"/>
      <c r="K999" s="209"/>
      <c r="L999" s="214"/>
      <c r="M999" s="215"/>
      <c r="N999" s="216"/>
      <c r="O999" s="216"/>
      <c r="P999" s="216"/>
      <c r="Q999" s="216"/>
      <c r="R999" s="216"/>
      <c r="S999" s="216"/>
      <c r="T999" s="217"/>
      <c r="AT999" s="218" t="s">
        <v>169</v>
      </c>
      <c r="AU999" s="218" t="s">
        <v>81</v>
      </c>
      <c r="AV999" s="12" t="s">
        <v>81</v>
      </c>
      <c r="AW999" s="12" t="s">
        <v>37</v>
      </c>
      <c r="AX999" s="12" t="s">
        <v>73</v>
      </c>
      <c r="AY999" s="218" t="s">
        <v>162</v>
      </c>
    </row>
    <row r="1000" spans="2:51" s="13" customFormat="1" ht="13.5">
      <c r="B1000" s="219"/>
      <c r="C1000" s="220"/>
      <c r="D1000" s="221" t="s">
        <v>169</v>
      </c>
      <c r="E1000" s="222" t="s">
        <v>20</v>
      </c>
      <c r="F1000" s="223" t="s">
        <v>174</v>
      </c>
      <c r="G1000" s="220"/>
      <c r="H1000" s="224">
        <v>53.19</v>
      </c>
      <c r="I1000" s="225"/>
      <c r="J1000" s="220"/>
      <c r="K1000" s="220"/>
      <c r="L1000" s="226"/>
      <c r="M1000" s="227"/>
      <c r="N1000" s="228"/>
      <c r="O1000" s="228"/>
      <c r="P1000" s="228"/>
      <c r="Q1000" s="228"/>
      <c r="R1000" s="228"/>
      <c r="S1000" s="228"/>
      <c r="T1000" s="229"/>
      <c r="AT1000" s="230" t="s">
        <v>169</v>
      </c>
      <c r="AU1000" s="230" t="s">
        <v>81</v>
      </c>
      <c r="AV1000" s="13" t="s">
        <v>168</v>
      </c>
      <c r="AW1000" s="13" t="s">
        <v>37</v>
      </c>
      <c r="AX1000" s="13" t="s">
        <v>22</v>
      </c>
      <c r="AY1000" s="230" t="s">
        <v>162</v>
      </c>
    </row>
    <row r="1001" spans="2:65" s="1" customFormat="1" ht="22.5" customHeight="1">
      <c r="B1001" s="36"/>
      <c r="C1001" s="184" t="s">
        <v>946</v>
      </c>
      <c r="D1001" s="184" t="s">
        <v>164</v>
      </c>
      <c r="E1001" s="185" t="s">
        <v>947</v>
      </c>
      <c r="F1001" s="186" t="s">
        <v>948</v>
      </c>
      <c r="G1001" s="187" t="s">
        <v>167</v>
      </c>
      <c r="H1001" s="188">
        <v>4.295</v>
      </c>
      <c r="I1001" s="189"/>
      <c r="J1001" s="190">
        <f>ROUND(I1001*H1001,2)</f>
        <v>0</v>
      </c>
      <c r="K1001" s="186" t="s">
        <v>20</v>
      </c>
      <c r="L1001" s="56"/>
      <c r="M1001" s="191" t="s">
        <v>20</v>
      </c>
      <c r="N1001" s="192" t="s">
        <v>44</v>
      </c>
      <c r="O1001" s="37"/>
      <c r="P1001" s="193">
        <f>O1001*H1001</f>
        <v>0</v>
      </c>
      <c r="Q1001" s="193">
        <v>0</v>
      </c>
      <c r="R1001" s="193">
        <f>Q1001*H1001</f>
        <v>0</v>
      </c>
      <c r="S1001" s="193">
        <v>0</v>
      </c>
      <c r="T1001" s="194">
        <f>S1001*H1001</f>
        <v>0</v>
      </c>
      <c r="AR1001" s="19" t="s">
        <v>168</v>
      </c>
      <c r="AT1001" s="19" t="s">
        <v>164</v>
      </c>
      <c r="AU1001" s="19" t="s">
        <v>81</v>
      </c>
      <c r="AY1001" s="19" t="s">
        <v>162</v>
      </c>
      <c r="BE1001" s="195">
        <f>IF(N1001="základní",J1001,0)</f>
        <v>0</v>
      </c>
      <c r="BF1001" s="195">
        <f>IF(N1001="snížená",J1001,0)</f>
        <v>0</v>
      </c>
      <c r="BG1001" s="195">
        <f>IF(N1001="zákl. přenesená",J1001,0)</f>
        <v>0</v>
      </c>
      <c r="BH1001" s="195">
        <f>IF(N1001="sníž. přenesená",J1001,0)</f>
        <v>0</v>
      </c>
      <c r="BI1001" s="195">
        <f>IF(N1001="nulová",J1001,0)</f>
        <v>0</v>
      </c>
      <c r="BJ1001" s="19" t="s">
        <v>22</v>
      </c>
      <c r="BK1001" s="195">
        <f>ROUND(I1001*H1001,2)</f>
        <v>0</v>
      </c>
      <c r="BL1001" s="19" t="s">
        <v>168</v>
      </c>
      <c r="BM1001" s="19" t="s">
        <v>946</v>
      </c>
    </row>
    <row r="1002" spans="2:51" s="11" customFormat="1" ht="13.5">
      <c r="B1002" s="196"/>
      <c r="C1002" s="197"/>
      <c r="D1002" s="198" t="s">
        <v>169</v>
      </c>
      <c r="E1002" s="199" t="s">
        <v>20</v>
      </c>
      <c r="F1002" s="200" t="s">
        <v>949</v>
      </c>
      <c r="G1002" s="197"/>
      <c r="H1002" s="201" t="s">
        <v>20</v>
      </c>
      <c r="I1002" s="202"/>
      <c r="J1002" s="197"/>
      <c r="K1002" s="197"/>
      <c r="L1002" s="203"/>
      <c r="M1002" s="204"/>
      <c r="N1002" s="205"/>
      <c r="O1002" s="205"/>
      <c r="P1002" s="205"/>
      <c r="Q1002" s="205"/>
      <c r="R1002" s="205"/>
      <c r="S1002" s="205"/>
      <c r="T1002" s="206"/>
      <c r="AT1002" s="207" t="s">
        <v>169</v>
      </c>
      <c r="AU1002" s="207" t="s">
        <v>81</v>
      </c>
      <c r="AV1002" s="11" t="s">
        <v>22</v>
      </c>
      <c r="AW1002" s="11" t="s">
        <v>37</v>
      </c>
      <c r="AX1002" s="11" t="s">
        <v>73</v>
      </c>
      <c r="AY1002" s="207" t="s">
        <v>162</v>
      </c>
    </row>
    <row r="1003" spans="2:51" s="12" customFormat="1" ht="13.5">
      <c r="B1003" s="208"/>
      <c r="C1003" s="209"/>
      <c r="D1003" s="198" t="s">
        <v>169</v>
      </c>
      <c r="E1003" s="210" t="s">
        <v>20</v>
      </c>
      <c r="F1003" s="211" t="s">
        <v>950</v>
      </c>
      <c r="G1003" s="209"/>
      <c r="H1003" s="212">
        <v>4.295</v>
      </c>
      <c r="I1003" s="213"/>
      <c r="J1003" s="209"/>
      <c r="K1003" s="209"/>
      <c r="L1003" s="214"/>
      <c r="M1003" s="215"/>
      <c r="N1003" s="216"/>
      <c r="O1003" s="216"/>
      <c r="P1003" s="216"/>
      <c r="Q1003" s="216"/>
      <c r="R1003" s="216"/>
      <c r="S1003" s="216"/>
      <c r="T1003" s="217"/>
      <c r="AT1003" s="218" t="s">
        <v>169</v>
      </c>
      <c r="AU1003" s="218" t="s">
        <v>81</v>
      </c>
      <c r="AV1003" s="12" t="s">
        <v>81</v>
      </c>
      <c r="AW1003" s="12" t="s">
        <v>37</v>
      </c>
      <c r="AX1003" s="12" t="s">
        <v>73</v>
      </c>
      <c r="AY1003" s="218" t="s">
        <v>162</v>
      </c>
    </row>
    <row r="1004" spans="2:51" s="13" customFormat="1" ht="13.5">
      <c r="B1004" s="219"/>
      <c r="C1004" s="220"/>
      <c r="D1004" s="221" t="s">
        <v>169</v>
      </c>
      <c r="E1004" s="222" t="s">
        <v>20</v>
      </c>
      <c r="F1004" s="223" t="s">
        <v>174</v>
      </c>
      <c r="G1004" s="220"/>
      <c r="H1004" s="224">
        <v>4.295</v>
      </c>
      <c r="I1004" s="225"/>
      <c r="J1004" s="220"/>
      <c r="K1004" s="220"/>
      <c r="L1004" s="226"/>
      <c r="M1004" s="227"/>
      <c r="N1004" s="228"/>
      <c r="O1004" s="228"/>
      <c r="P1004" s="228"/>
      <c r="Q1004" s="228"/>
      <c r="R1004" s="228"/>
      <c r="S1004" s="228"/>
      <c r="T1004" s="229"/>
      <c r="AT1004" s="230" t="s">
        <v>169</v>
      </c>
      <c r="AU1004" s="230" t="s">
        <v>81</v>
      </c>
      <c r="AV1004" s="13" t="s">
        <v>168</v>
      </c>
      <c r="AW1004" s="13" t="s">
        <v>37</v>
      </c>
      <c r="AX1004" s="13" t="s">
        <v>22</v>
      </c>
      <c r="AY1004" s="230" t="s">
        <v>162</v>
      </c>
    </row>
    <row r="1005" spans="2:65" s="1" customFormat="1" ht="22.5" customHeight="1">
      <c r="B1005" s="36"/>
      <c r="C1005" s="184" t="s">
        <v>951</v>
      </c>
      <c r="D1005" s="184" t="s">
        <v>164</v>
      </c>
      <c r="E1005" s="185" t="s">
        <v>952</v>
      </c>
      <c r="F1005" s="186" t="s">
        <v>953</v>
      </c>
      <c r="G1005" s="187" t="s">
        <v>167</v>
      </c>
      <c r="H1005" s="188">
        <v>4.334</v>
      </c>
      <c r="I1005" s="189"/>
      <c r="J1005" s="190">
        <f>ROUND(I1005*H1005,2)</f>
        <v>0</v>
      </c>
      <c r="K1005" s="186" t="s">
        <v>20</v>
      </c>
      <c r="L1005" s="56"/>
      <c r="M1005" s="191" t="s">
        <v>20</v>
      </c>
      <c r="N1005" s="192" t="s">
        <v>44</v>
      </c>
      <c r="O1005" s="37"/>
      <c r="P1005" s="193">
        <f>O1005*H1005</f>
        <v>0</v>
      </c>
      <c r="Q1005" s="193">
        <v>0</v>
      </c>
      <c r="R1005" s="193">
        <f>Q1005*H1005</f>
        <v>0</v>
      </c>
      <c r="S1005" s="193">
        <v>0</v>
      </c>
      <c r="T1005" s="194">
        <f>S1005*H1005</f>
        <v>0</v>
      </c>
      <c r="AR1005" s="19" t="s">
        <v>168</v>
      </c>
      <c r="AT1005" s="19" t="s">
        <v>164</v>
      </c>
      <c r="AU1005" s="19" t="s">
        <v>81</v>
      </c>
      <c r="AY1005" s="19" t="s">
        <v>162</v>
      </c>
      <c r="BE1005" s="195">
        <f>IF(N1005="základní",J1005,0)</f>
        <v>0</v>
      </c>
      <c r="BF1005" s="195">
        <f>IF(N1005="snížená",J1005,0)</f>
        <v>0</v>
      </c>
      <c r="BG1005" s="195">
        <f>IF(N1005="zákl. přenesená",J1005,0)</f>
        <v>0</v>
      </c>
      <c r="BH1005" s="195">
        <f>IF(N1005="sníž. přenesená",J1005,0)</f>
        <v>0</v>
      </c>
      <c r="BI1005" s="195">
        <f>IF(N1005="nulová",J1005,0)</f>
        <v>0</v>
      </c>
      <c r="BJ1005" s="19" t="s">
        <v>22</v>
      </c>
      <c r="BK1005" s="195">
        <f>ROUND(I1005*H1005,2)</f>
        <v>0</v>
      </c>
      <c r="BL1005" s="19" t="s">
        <v>168</v>
      </c>
      <c r="BM1005" s="19" t="s">
        <v>951</v>
      </c>
    </row>
    <row r="1006" spans="2:51" s="11" customFormat="1" ht="13.5">
      <c r="B1006" s="196"/>
      <c r="C1006" s="197"/>
      <c r="D1006" s="198" t="s">
        <v>169</v>
      </c>
      <c r="E1006" s="199" t="s">
        <v>20</v>
      </c>
      <c r="F1006" s="200" t="s">
        <v>935</v>
      </c>
      <c r="G1006" s="197"/>
      <c r="H1006" s="201" t="s">
        <v>20</v>
      </c>
      <c r="I1006" s="202"/>
      <c r="J1006" s="197"/>
      <c r="K1006" s="197"/>
      <c r="L1006" s="203"/>
      <c r="M1006" s="204"/>
      <c r="N1006" s="205"/>
      <c r="O1006" s="205"/>
      <c r="P1006" s="205"/>
      <c r="Q1006" s="205"/>
      <c r="R1006" s="205"/>
      <c r="S1006" s="205"/>
      <c r="T1006" s="206"/>
      <c r="AT1006" s="207" t="s">
        <v>169</v>
      </c>
      <c r="AU1006" s="207" t="s">
        <v>81</v>
      </c>
      <c r="AV1006" s="11" t="s">
        <v>22</v>
      </c>
      <c r="AW1006" s="11" t="s">
        <v>37</v>
      </c>
      <c r="AX1006" s="11" t="s">
        <v>73</v>
      </c>
      <c r="AY1006" s="207" t="s">
        <v>162</v>
      </c>
    </row>
    <row r="1007" spans="2:51" s="12" customFormat="1" ht="13.5">
      <c r="B1007" s="208"/>
      <c r="C1007" s="209"/>
      <c r="D1007" s="198" t="s">
        <v>169</v>
      </c>
      <c r="E1007" s="210" t="s">
        <v>20</v>
      </c>
      <c r="F1007" s="211" t="s">
        <v>936</v>
      </c>
      <c r="G1007" s="209"/>
      <c r="H1007" s="212">
        <v>4.334</v>
      </c>
      <c r="I1007" s="213"/>
      <c r="J1007" s="209"/>
      <c r="K1007" s="209"/>
      <c r="L1007" s="214"/>
      <c r="M1007" s="215"/>
      <c r="N1007" s="216"/>
      <c r="O1007" s="216"/>
      <c r="P1007" s="216"/>
      <c r="Q1007" s="216"/>
      <c r="R1007" s="216"/>
      <c r="S1007" s="216"/>
      <c r="T1007" s="217"/>
      <c r="AT1007" s="218" t="s">
        <v>169</v>
      </c>
      <c r="AU1007" s="218" t="s">
        <v>81</v>
      </c>
      <c r="AV1007" s="12" t="s">
        <v>81</v>
      </c>
      <c r="AW1007" s="12" t="s">
        <v>37</v>
      </c>
      <c r="AX1007" s="12" t="s">
        <v>73</v>
      </c>
      <c r="AY1007" s="218" t="s">
        <v>162</v>
      </c>
    </row>
    <row r="1008" spans="2:51" s="13" customFormat="1" ht="13.5">
      <c r="B1008" s="219"/>
      <c r="C1008" s="220"/>
      <c r="D1008" s="221" t="s">
        <v>169</v>
      </c>
      <c r="E1008" s="222" t="s">
        <v>20</v>
      </c>
      <c r="F1008" s="223" t="s">
        <v>174</v>
      </c>
      <c r="G1008" s="220"/>
      <c r="H1008" s="224">
        <v>4.334</v>
      </c>
      <c r="I1008" s="225"/>
      <c r="J1008" s="220"/>
      <c r="K1008" s="220"/>
      <c r="L1008" s="226"/>
      <c r="M1008" s="227"/>
      <c r="N1008" s="228"/>
      <c r="O1008" s="228"/>
      <c r="P1008" s="228"/>
      <c r="Q1008" s="228"/>
      <c r="R1008" s="228"/>
      <c r="S1008" s="228"/>
      <c r="T1008" s="229"/>
      <c r="AT1008" s="230" t="s">
        <v>169</v>
      </c>
      <c r="AU1008" s="230" t="s">
        <v>81</v>
      </c>
      <c r="AV1008" s="13" t="s">
        <v>168</v>
      </c>
      <c r="AW1008" s="13" t="s">
        <v>37</v>
      </c>
      <c r="AX1008" s="13" t="s">
        <v>22</v>
      </c>
      <c r="AY1008" s="230" t="s">
        <v>162</v>
      </c>
    </row>
    <row r="1009" spans="2:65" s="1" customFormat="1" ht="22.5" customHeight="1">
      <c r="B1009" s="36"/>
      <c r="C1009" s="184" t="s">
        <v>954</v>
      </c>
      <c r="D1009" s="184" t="s">
        <v>164</v>
      </c>
      <c r="E1009" s="185" t="s">
        <v>955</v>
      </c>
      <c r="F1009" s="186" t="s">
        <v>956</v>
      </c>
      <c r="G1009" s="187" t="s">
        <v>167</v>
      </c>
      <c r="H1009" s="188">
        <v>53.19</v>
      </c>
      <c r="I1009" s="189"/>
      <c r="J1009" s="190">
        <f>ROUND(I1009*H1009,2)</f>
        <v>0</v>
      </c>
      <c r="K1009" s="186" t="s">
        <v>20</v>
      </c>
      <c r="L1009" s="56"/>
      <c r="M1009" s="191" t="s">
        <v>20</v>
      </c>
      <c r="N1009" s="192" t="s">
        <v>44</v>
      </c>
      <c r="O1009" s="37"/>
      <c r="P1009" s="193">
        <f>O1009*H1009</f>
        <v>0</v>
      </c>
      <c r="Q1009" s="193">
        <v>0</v>
      </c>
      <c r="R1009" s="193">
        <f>Q1009*H1009</f>
        <v>0</v>
      </c>
      <c r="S1009" s="193">
        <v>0</v>
      </c>
      <c r="T1009" s="194">
        <f>S1009*H1009</f>
        <v>0</v>
      </c>
      <c r="AR1009" s="19" t="s">
        <v>168</v>
      </c>
      <c r="AT1009" s="19" t="s">
        <v>164</v>
      </c>
      <c r="AU1009" s="19" t="s">
        <v>81</v>
      </c>
      <c r="AY1009" s="19" t="s">
        <v>162</v>
      </c>
      <c r="BE1009" s="195">
        <f>IF(N1009="základní",J1009,0)</f>
        <v>0</v>
      </c>
      <c r="BF1009" s="195">
        <f>IF(N1009="snížená",J1009,0)</f>
        <v>0</v>
      </c>
      <c r="BG1009" s="195">
        <f>IF(N1009="zákl. přenesená",J1009,0)</f>
        <v>0</v>
      </c>
      <c r="BH1009" s="195">
        <f>IF(N1009="sníž. přenesená",J1009,0)</f>
        <v>0</v>
      </c>
      <c r="BI1009" s="195">
        <f>IF(N1009="nulová",J1009,0)</f>
        <v>0</v>
      </c>
      <c r="BJ1009" s="19" t="s">
        <v>22</v>
      </c>
      <c r="BK1009" s="195">
        <f>ROUND(I1009*H1009,2)</f>
        <v>0</v>
      </c>
      <c r="BL1009" s="19" t="s">
        <v>168</v>
      </c>
      <c r="BM1009" s="19" t="s">
        <v>954</v>
      </c>
    </row>
    <row r="1010" spans="2:51" s="11" customFormat="1" ht="13.5">
      <c r="B1010" s="196"/>
      <c r="C1010" s="197"/>
      <c r="D1010" s="198" t="s">
        <v>169</v>
      </c>
      <c r="E1010" s="199" t="s">
        <v>20</v>
      </c>
      <c r="F1010" s="200" t="s">
        <v>940</v>
      </c>
      <c r="G1010" s="197"/>
      <c r="H1010" s="201" t="s">
        <v>20</v>
      </c>
      <c r="I1010" s="202"/>
      <c r="J1010" s="197"/>
      <c r="K1010" s="197"/>
      <c r="L1010" s="203"/>
      <c r="M1010" s="204"/>
      <c r="N1010" s="205"/>
      <c r="O1010" s="205"/>
      <c r="P1010" s="205"/>
      <c r="Q1010" s="205"/>
      <c r="R1010" s="205"/>
      <c r="S1010" s="205"/>
      <c r="T1010" s="206"/>
      <c r="AT1010" s="207" t="s">
        <v>169</v>
      </c>
      <c r="AU1010" s="207" t="s">
        <v>81</v>
      </c>
      <c r="AV1010" s="11" t="s">
        <v>22</v>
      </c>
      <c r="AW1010" s="11" t="s">
        <v>37</v>
      </c>
      <c r="AX1010" s="11" t="s">
        <v>73</v>
      </c>
      <c r="AY1010" s="207" t="s">
        <v>162</v>
      </c>
    </row>
    <row r="1011" spans="2:51" s="12" customFormat="1" ht="13.5">
      <c r="B1011" s="208"/>
      <c r="C1011" s="209"/>
      <c r="D1011" s="198" t="s">
        <v>169</v>
      </c>
      <c r="E1011" s="210" t="s">
        <v>20</v>
      </c>
      <c r="F1011" s="211" t="s">
        <v>941</v>
      </c>
      <c r="G1011" s="209"/>
      <c r="H1011" s="212">
        <v>11.07</v>
      </c>
      <c r="I1011" s="213"/>
      <c r="J1011" s="209"/>
      <c r="K1011" s="209"/>
      <c r="L1011" s="214"/>
      <c r="M1011" s="215"/>
      <c r="N1011" s="216"/>
      <c r="O1011" s="216"/>
      <c r="P1011" s="216"/>
      <c r="Q1011" s="216"/>
      <c r="R1011" s="216"/>
      <c r="S1011" s="216"/>
      <c r="T1011" s="217"/>
      <c r="AT1011" s="218" t="s">
        <v>169</v>
      </c>
      <c r="AU1011" s="218" t="s">
        <v>81</v>
      </c>
      <c r="AV1011" s="12" t="s">
        <v>81</v>
      </c>
      <c r="AW1011" s="12" t="s">
        <v>37</v>
      </c>
      <c r="AX1011" s="12" t="s">
        <v>73</v>
      </c>
      <c r="AY1011" s="218" t="s">
        <v>162</v>
      </c>
    </row>
    <row r="1012" spans="2:51" s="11" customFormat="1" ht="13.5">
      <c r="B1012" s="196"/>
      <c r="C1012" s="197"/>
      <c r="D1012" s="198" t="s">
        <v>169</v>
      </c>
      <c r="E1012" s="199" t="s">
        <v>20</v>
      </c>
      <c r="F1012" s="200" t="s">
        <v>942</v>
      </c>
      <c r="G1012" s="197"/>
      <c r="H1012" s="201" t="s">
        <v>20</v>
      </c>
      <c r="I1012" s="202"/>
      <c r="J1012" s="197"/>
      <c r="K1012" s="197"/>
      <c r="L1012" s="203"/>
      <c r="M1012" s="204"/>
      <c r="N1012" s="205"/>
      <c r="O1012" s="205"/>
      <c r="P1012" s="205"/>
      <c r="Q1012" s="205"/>
      <c r="R1012" s="205"/>
      <c r="S1012" s="205"/>
      <c r="T1012" s="206"/>
      <c r="AT1012" s="207" t="s">
        <v>169</v>
      </c>
      <c r="AU1012" s="207" t="s">
        <v>81</v>
      </c>
      <c r="AV1012" s="11" t="s">
        <v>22</v>
      </c>
      <c r="AW1012" s="11" t="s">
        <v>37</v>
      </c>
      <c r="AX1012" s="11" t="s">
        <v>73</v>
      </c>
      <c r="AY1012" s="207" t="s">
        <v>162</v>
      </c>
    </row>
    <row r="1013" spans="2:51" s="12" customFormat="1" ht="13.5">
      <c r="B1013" s="208"/>
      <c r="C1013" s="209"/>
      <c r="D1013" s="198" t="s">
        <v>169</v>
      </c>
      <c r="E1013" s="210" t="s">
        <v>20</v>
      </c>
      <c r="F1013" s="211" t="s">
        <v>943</v>
      </c>
      <c r="G1013" s="209"/>
      <c r="H1013" s="212">
        <v>41.87</v>
      </c>
      <c r="I1013" s="213"/>
      <c r="J1013" s="209"/>
      <c r="K1013" s="209"/>
      <c r="L1013" s="214"/>
      <c r="M1013" s="215"/>
      <c r="N1013" s="216"/>
      <c r="O1013" s="216"/>
      <c r="P1013" s="216"/>
      <c r="Q1013" s="216"/>
      <c r="R1013" s="216"/>
      <c r="S1013" s="216"/>
      <c r="T1013" s="217"/>
      <c r="AT1013" s="218" t="s">
        <v>169</v>
      </c>
      <c r="AU1013" s="218" t="s">
        <v>81</v>
      </c>
      <c r="AV1013" s="12" t="s">
        <v>81</v>
      </c>
      <c r="AW1013" s="12" t="s">
        <v>37</v>
      </c>
      <c r="AX1013" s="12" t="s">
        <v>73</v>
      </c>
      <c r="AY1013" s="218" t="s">
        <v>162</v>
      </c>
    </row>
    <row r="1014" spans="2:51" s="11" customFormat="1" ht="13.5">
      <c r="B1014" s="196"/>
      <c r="C1014" s="197"/>
      <c r="D1014" s="198" t="s">
        <v>169</v>
      </c>
      <c r="E1014" s="199" t="s">
        <v>20</v>
      </c>
      <c r="F1014" s="200" t="s">
        <v>944</v>
      </c>
      <c r="G1014" s="197"/>
      <c r="H1014" s="201" t="s">
        <v>20</v>
      </c>
      <c r="I1014" s="202"/>
      <c r="J1014" s="197"/>
      <c r="K1014" s="197"/>
      <c r="L1014" s="203"/>
      <c r="M1014" s="204"/>
      <c r="N1014" s="205"/>
      <c r="O1014" s="205"/>
      <c r="P1014" s="205"/>
      <c r="Q1014" s="205"/>
      <c r="R1014" s="205"/>
      <c r="S1014" s="205"/>
      <c r="T1014" s="206"/>
      <c r="AT1014" s="207" t="s">
        <v>169</v>
      </c>
      <c r="AU1014" s="207" t="s">
        <v>81</v>
      </c>
      <c r="AV1014" s="11" t="s">
        <v>22</v>
      </c>
      <c r="AW1014" s="11" t="s">
        <v>37</v>
      </c>
      <c r="AX1014" s="11" t="s">
        <v>73</v>
      </c>
      <c r="AY1014" s="207" t="s">
        <v>162</v>
      </c>
    </row>
    <row r="1015" spans="2:51" s="12" customFormat="1" ht="13.5">
      <c r="B1015" s="208"/>
      <c r="C1015" s="209"/>
      <c r="D1015" s="198" t="s">
        <v>169</v>
      </c>
      <c r="E1015" s="210" t="s">
        <v>20</v>
      </c>
      <c r="F1015" s="211" t="s">
        <v>945</v>
      </c>
      <c r="G1015" s="209"/>
      <c r="H1015" s="212">
        <v>0.25</v>
      </c>
      <c r="I1015" s="213"/>
      <c r="J1015" s="209"/>
      <c r="K1015" s="209"/>
      <c r="L1015" s="214"/>
      <c r="M1015" s="215"/>
      <c r="N1015" s="216"/>
      <c r="O1015" s="216"/>
      <c r="P1015" s="216"/>
      <c r="Q1015" s="216"/>
      <c r="R1015" s="216"/>
      <c r="S1015" s="216"/>
      <c r="T1015" s="217"/>
      <c r="AT1015" s="218" t="s">
        <v>169</v>
      </c>
      <c r="AU1015" s="218" t="s">
        <v>81</v>
      </c>
      <c r="AV1015" s="12" t="s">
        <v>81</v>
      </c>
      <c r="AW1015" s="12" t="s">
        <v>37</v>
      </c>
      <c r="AX1015" s="12" t="s">
        <v>73</v>
      </c>
      <c r="AY1015" s="218" t="s">
        <v>162</v>
      </c>
    </row>
    <row r="1016" spans="2:51" s="13" customFormat="1" ht="13.5">
      <c r="B1016" s="219"/>
      <c r="C1016" s="220"/>
      <c r="D1016" s="221" t="s">
        <v>169</v>
      </c>
      <c r="E1016" s="222" t="s">
        <v>20</v>
      </c>
      <c r="F1016" s="223" t="s">
        <v>174</v>
      </c>
      <c r="G1016" s="220"/>
      <c r="H1016" s="224">
        <v>53.19</v>
      </c>
      <c r="I1016" s="225"/>
      <c r="J1016" s="220"/>
      <c r="K1016" s="220"/>
      <c r="L1016" s="226"/>
      <c r="M1016" s="227"/>
      <c r="N1016" s="228"/>
      <c r="O1016" s="228"/>
      <c r="P1016" s="228"/>
      <c r="Q1016" s="228"/>
      <c r="R1016" s="228"/>
      <c r="S1016" s="228"/>
      <c r="T1016" s="229"/>
      <c r="AT1016" s="230" t="s">
        <v>169</v>
      </c>
      <c r="AU1016" s="230" t="s">
        <v>81</v>
      </c>
      <c r="AV1016" s="13" t="s">
        <v>168</v>
      </c>
      <c r="AW1016" s="13" t="s">
        <v>37</v>
      </c>
      <c r="AX1016" s="13" t="s">
        <v>22</v>
      </c>
      <c r="AY1016" s="230" t="s">
        <v>162</v>
      </c>
    </row>
    <row r="1017" spans="2:65" s="1" customFormat="1" ht="22.5" customHeight="1">
      <c r="B1017" s="36"/>
      <c r="C1017" s="184" t="s">
        <v>957</v>
      </c>
      <c r="D1017" s="184" t="s">
        <v>164</v>
      </c>
      <c r="E1017" s="185" t="s">
        <v>958</v>
      </c>
      <c r="F1017" s="186" t="s">
        <v>959</v>
      </c>
      <c r="G1017" s="187" t="s">
        <v>167</v>
      </c>
      <c r="H1017" s="188">
        <v>5.24</v>
      </c>
      <c r="I1017" s="189"/>
      <c r="J1017" s="190">
        <f>ROUND(I1017*H1017,2)</f>
        <v>0</v>
      </c>
      <c r="K1017" s="186" t="s">
        <v>20</v>
      </c>
      <c r="L1017" s="56"/>
      <c r="M1017" s="191" t="s">
        <v>20</v>
      </c>
      <c r="N1017" s="192" t="s">
        <v>44</v>
      </c>
      <c r="O1017" s="37"/>
      <c r="P1017" s="193">
        <f>O1017*H1017</f>
        <v>0</v>
      </c>
      <c r="Q1017" s="193">
        <v>0</v>
      </c>
      <c r="R1017" s="193">
        <f>Q1017*H1017</f>
        <v>0</v>
      </c>
      <c r="S1017" s="193">
        <v>0</v>
      </c>
      <c r="T1017" s="194">
        <f>S1017*H1017</f>
        <v>0</v>
      </c>
      <c r="AR1017" s="19" t="s">
        <v>168</v>
      </c>
      <c r="AT1017" s="19" t="s">
        <v>164</v>
      </c>
      <c r="AU1017" s="19" t="s">
        <v>81</v>
      </c>
      <c r="AY1017" s="19" t="s">
        <v>162</v>
      </c>
      <c r="BE1017" s="195">
        <f>IF(N1017="základní",J1017,0)</f>
        <v>0</v>
      </c>
      <c r="BF1017" s="195">
        <f>IF(N1017="snížená",J1017,0)</f>
        <v>0</v>
      </c>
      <c r="BG1017" s="195">
        <f>IF(N1017="zákl. přenesená",J1017,0)</f>
        <v>0</v>
      </c>
      <c r="BH1017" s="195">
        <f>IF(N1017="sníž. přenesená",J1017,0)</f>
        <v>0</v>
      </c>
      <c r="BI1017" s="195">
        <f>IF(N1017="nulová",J1017,0)</f>
        <v>0</v>
      </c>
      <c r="BJ1017" s="19" t="s">
        <v>22</v>
      </c>
      <c r="BK1017" s="195">
        <f>ROUND(I1017*H1017,2)</f>
        <v>0</v>
      </c>
      <c r="BL1017" s="19" t="s">
        <v>168</v>
      </c>
      <c r="BM1017" s="19" t="s">
        <v>957</v>
      </c>
    </row>
    <row r="1018" spans="2:51" s="11" customFormat="1" ht="13.5">
      <c r="B1018" s="196"/>
      <c r="C1018" s="197"/>
      <c r="D1018" s="198" t="s">
        <v>169</v>
      </c>
      <c r="E1018" s="199" t="s">
        <v>20</v>
      </c>
      <c r="F1018" s="200" t="s">
        <v>960</v>
      </c>
      <c r="G1018" s="197"/>
      <c r="H1018" s="201" t="s">
        <v>20</v>
      </c>
      <c r="I1018" s="202"/>
      <c r="J1018" s="197"/>
      <c r="K1018" s="197"/>
      <c r="L1018" s="203"/>
      <c r="M1018" s="204"/>
      <c r="N1018" s="205"/>
      <c r="O1018" s="205"/>
      <c r="P1018" s="205"/>
      <c r="Q1018" s="205"/>
      <c r="R1018" s="205"/>
      <c r="S1018" s="205"/>
      <c r="T1018" s="206"/>
      <c r="AT1018" s="207" t="s">
        <v>169</v>
      </c>
      <c r="AU1018" s="207" t="s">
        <v>81</v>
      </c>
      <c r="AV1018" s="11" t="s">
        <v>22</v>
      </c>
      <c r="AW1018" s="11" t="s">
        <v>37</v>
      </c>
      <c r="AX1018" s="11" t="s">
        <v>73</v>
      </c>
      <c r="AY1018" s="207" t="s">
        <v>162</v>
      </c>
    </row>
    <row r="1019" spans="2:51" s="12" customFormat="1" ht="13.5">
      <c r="B1019" s="208"/>
      <c r="C1019" s="209"/>
      <c r="D1019" s="198" t="s">
        <v>169</v>
      </c>
      <c r="E1019" s="210" t="s">
        <v>20</v>
      </c>
      <c r="F1019" s="211" t="s">
        <v>961</v>
      </c>
      <c r="G1019" s="209"/>
      <c r="H1019" s="212">
        <v>4.3</v>
      </c>
      <c r="I1019" s="213"/>
      <c r="J1019" s="209"/>
      <c r="K1019" s="209"/>
      <c r="L1019" s="214"/>
      <c r="M1019" s="215"/>
      <c r="N1019" s="216"/>
      <c r="O1019" s="216"/>
      <c r="P1019" s="216"/>
      <c r="Q1019" s="216"/>
      <c r="R1019" s="216"/>
      <c r="S1019" s="216"/>
      <c r="T1019" s="217"/>
      <c r="AT1019" s="218" t="s">
        <v>169</v>
      </c>
      <c r="AU1019" s="218" t="s">
        <v>81</v>
      </c>
      <c r="AV1019" s="12" t="s">
        <v>81</v>
      </c>
      <c r="AW1019" s="12" t="s">
        <v>37</v>
      </c>
      <c r="AX1019" s="12" t="s">
        <v>73</v>
      </c>
      <c r="AY1019" s="218" t="s">
        <v>162</v>
      </c>
    </row>
    <row r="1020" spans="2:51" s="11" customFormat="1" ht="13.5">
      <c r="B1020" s="196"/>
      <c r="C1020" s="197"/>
      <c r="D1020" s="198" t="s">
        <v>169</v>
      </c>
      <c r="E1020" s="199" t="s">
        <v>20</v>
      </c>
      <c r="F1020" s="200" t="s">
        <v>962</v>
      </c>
      <c r="G1020" s="197"/>
      <c r="H1020" s="201" t="s">
        <v>20</v>
      </c>
      <c r="I1020" s="202"/>
      <c r="J1020" s="197"/>
      <c r="K1020" s="197"/>
      <c r="L1020" s="203"/>
      <c r="M1020" s="204"/>
      <c r="N1020" s="205"/>
      <c r="O1020" s="205"/>
      <c r="P1020" s="205"/>
      <c r="Q1020" s="205"/>
      <c r="R1020" s="205"/>
      <c r="S1020" s="205"/>
      <c r="T1020" s="206"/>
      <c r="AT1020" s="207" t="s">
        <v>169</v>
      </c>
      <c r="AU1020" s="207" t="s">
        <v>81</v>
      </c>
      <c r="AV1020" s="11" t="s">
        <v>22</v>
      </c>
      <c r="AW1020" s="11" t="s">
        <v>37</v>
      </c>
      <c r="AX1020" s="11" t="s">
        <v>73</v>
      </c>
      <c r="AY1020" s="207" t="s">
        <v>162</v>
      </c>
    </row>
    <row r="1021" spans="2:51" s="12" customFormat="1" ht="13.5">
      <c r="B1021" s="208"/>
      <c r="C1021" s="209"/>
      <c r="D1021" s="198" t="s">
        <v>169</v>
      </c>
      <c r="E1021" s="210" t="s">
        <v>20</v>
      </c>
      <c r="F1021" s="211" t="s">
        <v>963</v>
      </c>
      <c r="G1021" s="209"/>
      <c r="H1021" s="212">
        <v>0.77</v>
      </c>
      <c r="I1021" s="213"/>
      <c r="J1021" s="209"/>
      <c r="K1021" s="209"/>
      <c r="L1021" s="214"/>
      <c r="M1021" s="215"/>
      <c r="N1021" s="216"/>
      <c r="O1021" s="216"/>
      <c r="P1021" s="216"/>
      <c r="Q1021" s="216"/>
      <c r="R1021" s="216"/>
      <c r="S1021" s="216"/>
      <c r="T1021" s="217"/>
      <c r="AT1021" s="218" t="s">
        <v>169</v>
      </c>
      <c r="AU1021" s="218" t="s">
        <v>81</v>
      </c>
      <c r="AV1021" s="12" t="s">
        <v>81</v>
      </c>
      <c r="AW1021" s="12" t="s">
        <v>37</v>
      </c>
      <c r="AX1021" s="12" t="s">
        <v>73</v>
      </c>
      <c r="AY1021" s="218" t="s">
        <v>162</v>
      </c>
    </row>
    <row r="1022" spans="2:51" s="11" customFormat="1" ht="13.5">
      <c r="B1022" s="196"/>
      <c r="C1022" s="197"/>
      <c r="D1022" s="198" t="s">
        <v>169</v>
      </c>
      <c r="E1022" s="199" t="s">
        <v>20</v>
      </c>
      <c r="F1022" s="200" t="s">
        <v>964</v>
      </c>
      <c r="G1022" s="197"/>
      <c r="H1022" s="201" t="s">
        <v>20</v>
      </c>
      <c r="I1022" s="202"/>
      <c r="J1022" s="197"/>
      <c r="K1022" s="197"/>
      <c r="L1022" s="203"/>
      <c r="M1022" s="204"/>
      <c r="N1022" s="205"/>
      <c r="O1022" s="205"/>
      <c r="P1022" s="205"/>
      <c r="Q1022" s="205"/>
      <c r="R1022" s="205"/>
      <c r="S1022" s="205"/>
      <c r="T1022" s="206"/>
      <c r="AT1022" s="207" t="s">
        <v>169</v>
      </c>
      <c r="AU1022" s="207" t="s">
        <v>81</v>
      </c>
      <c r="AV1022" s="11" t="s">
        <v>22</v>
      </c>
      <c r="AW1022" s="11" t="s">
        <v>37</v>
      </c>
      <c r="AX1022" s="11" t="s">
        <v>73</v>
      </c>
      <c r="AY1022" s="207" t="s">
        <v>162</v>
      </c>
    </row>
    <row r="1023" spans="2:51" s="12" customFormat="1" ht="13.5">
      <c r="B1023" s="208"/>
      <c r="C1023" s="209"/>
      <c r="D1023" s="198" t="s">
        <v>169</v>
      </c>
      <c r="E1023" s="210" t="s">
        <v>20</v>
      </c>
      <c r="F1023" s="211" t="s">
        <v>965</v>
      </c>
      <c r="G1023" s="209"/>
      <c r="H1023" s="212">
        <v>0.17</v>
      </c>
      <c r="I1023" s="213"/>
      <c r="J1023" s="209"/>
      <c r="K1023" s="209"/>
      <c r="L1023" s="214"/>
      <c r="M1023" s="215"/>
      <c r="N1023" s="216"/>
      <c r="O1023" s="216"/>
      <c r="P1023" s="216"/>
      <c r="Q1023" s="216"/>
      <c r="R1023" s="216"/>
      <c r="S1023" s="216"/>
      <c r="T1023" s="217"/>
      <c r="AT1023" s="218" t="s">
        <v>169</v>
      </c>
      <c r="AU1023" s="218" t="s">
        <v>81</v>
      </c>
      <c r="AV1023" s="12" t="s">
        <v>81</v>
      </c>
      <c r="AW1023" s="12" t="s">
        <v>37</v>
      </c>
      <c r="AX1023" s="12" t="s">
        <v>73</v>
      </c>
      <c r="AY1023" s="218" t="s">
        <v>162</v>
      </c>
    </row>
    <row r="1024" spans="2:51" s="13" customFormat="1" ht="13.5">
      <c r="B1024" s="219"/>
      <c r="C1024" s="220"/>
      <c r="D1024" s="221" t="s">
        <v>169</v>
      </c>
      <c r="E1024" s="222" t="s">
        <v>20</v>
      </c>
      <c r="F1024" s="223" t="s">
        <v>174</v>
      </c>
      <c r="G1024" s="220"/>
      <c r="H1024" s="224">
        <v>5.24</v>
      </c>
      <c r="I1024" s="225"/>
      <c r="J1024" s="220"/>
      <c r="K1024" s="220"/>
      <c r="L1024" s="226"/>
      <c r="M1024" s="227"/>
      <c r="N1024" s="228"/>
      <c r="O1024" s="228"/>
      <c r="P1024" s="228"/>
      <c r="Q1024" s="228"/>
      <c r="R1024" s="228"/>
      <c r="S1024" s="228"/>
      <c r="T1024" s="229"/>
      <c r="AT1024" s="230" t="s">
        <v>169</v>
      </c>
      <c r="AU1024" s="230" t="s">
        <v>81</v>
      </c>
      <c r="AV1024" s="13" t="s">
        <v>168</v>
      </c>
      <c r="AW1024" s="13" t="s">
        <v>37</v>
      </c>
      <c r="AX1024" s="13" t="s">
        <v>22</v>
      </c>
      <c r="AY1024" s="230" t="s">
        <v>162</v>
      </c>
    </row>
    <row r="1025" spans="2:65" s="1" customFormat="1" ht="22.5" customHeight="1">
      <c r="B1025" s="36"/>
      <c r="C1025" s="184" t="s">
        <v>966</v>
      </c>
      <c r="D1025" s="184" t="s">
        <v>164</v>
      </c>
      <c r="E1025" s="185" t="s">
        <v>237</v>
      </c>
      <c r="F1025" s="186" t="s">
        <v>238</v>
      </c>
      <c r="G1025" s="187" t="s">
        <v>218</v>
      </c>
      <c r="H1025" s="188">
        <v>1.881</v>
      </c>
      <c r="I1025" s="189"/>
      <c r="J1025" s="190">
        <f>ROUND(I1025*H1025,2)</f>
        <v>0</v>
      </c>
      <c r="K1025" s="186" t="s">
        <v>20</v>
      </c>
      <c r="L1025" s="56"/>
      <c r="M1025" s="191" t="s">
        <v>20</v>
      </c>
      <c r="N1025" s="192" t="s">
        <v>44</v>
      </c>
      <c r="O1025" s="37"/>
      <c r="P1025" s="193">
        <f>O1025*H1025</f>
        <v>0</v>
      </c>
      <c r="Q1025" s="193">
        <v>0</v>
      </c>
      <c r="R1025" s="193">
        <f>Q1025*H1025</f>
        <v>0</v>
      </c>
      <c r="S1025" s="193">
        <v>0</v>
      </c>
      <c r="T1025" s="194">
        <f>S1025*H1025</f>
        <v>0</v>
      </c>
      <c r="AR1025" s="19" t="s">
        <v>168</v>
      </c>
      <c r="AT1025" s="19" t="s">
        <v>164</v>
      </c>
      <c r="AU1025" s="19" t="s">
        <v>81</v>
      </c>
      <c r="AY1025" s="19" t="s">
        <v>162</v>
      </c>
      <c r="BE1025" s="195">
        <f>IF(N1025="základní",J1025,0)</f>
        <v>0</v>
      </c>
      <c r="BF1025" s="195">
        <f>IF(N1025="snížená",J1025,0)</f>
        <v>0</v>
      </c>
      <c r="BG1025" s="195">
        <f>IF(N1025="zákl. přenesená",J1025,0)</f>
        <v>0</v>
      </c>
      <c r="BH1025" s="195">
        <f>IF(N1025="sníž. přenesená",J1025,0)</f>
        <v>0</v>
      </c>
      <c r="BI1025" s="195">
        <f>IF(N1025="nulová",J1025,0)</f>
        <v>0</v>
      </c>
      <c r="BJ1025" s="19" t="s">
        <v>22</v>
      </c>
      <c r="BK1025" s="195">
        <f>ROUND(I1025*H1025,2)</f>
        <v>0</v>
      </c>
      <c r="BL1025" s="19" t="s">
        <v>168</v>
      </c>
      <c r="BM1025" s="19" t="s">
        <v>966</v>
      </c>
    </row>
    <row r="1026" spans="2:51" s="11" customFormat="1" ht="13.5">
      <c r="B1026" s="196"/>
      <c r="C1026" s="197"/>
      <c r="D1026" s="198" t="s">
        <v>169</v>
      </c>
      <c r="E1026" s="199" t="s">
        <v>20</v>
      </c>
      <c r="F1026" s="200" t="s">
        <v>967</v>
      </c>
      <c r="G1026" s="197"/>
      <c r="H1026" s="201" t="s">
        <v>20</v>
      </c>
      <c r="I1026" s="202"/>
      <c r="J1026" s="197"/>
      <c r="K1026" s="197"/>
      <c r="L1026" s="203"/>
      <c r="M1026" s="204"/>
      <c r="N1026" s="205"/>
      <c r="O1026" s="205"/>
      <c r="P1026" s="205"/>
      <c r="Q1026" s="205"/>
      <c r="R1026" s="205"/>
      <c r="S1026" s="205"/>
      <c r="T1026" s="206"/>
      <c r="AT1026" s="207" t="s">
        <v>169</v>
      </c>
      <c r="AU1026" s="207" t="s">
        <v>81</v>
      </c>
      <c r="AV1026" s="11" t="s">
        <v>22</v>
      </c>
      <c r="AW1026" s="11" t="s">
        <v>37</v>
      </c>
      <c r="AX1026" s="11" t="s">
        <v>73</v>
      </c>
      <c r="AY1026" s="207" t="s">
        <v>162</v>
      </c>
    </row>
    <row r="1027" spans="2:51" s="12" customFormat="1" ht="13.5">
      <c r="B1027" s="208"/>
      <c r="C1027" s="209"/>
      <c r="D1027" s="198" t="s">
        <v>169</v>
      </c>
      <c r="E1027" s="210" t="s">
        <v>20</v>
      </c>
      <c r="F1027" s="211" t="s">
        <v>968</v>
      </c>
      <c r="G1027" s="209"/>
      <c r="H1027" s="212">
        <v>1.536</v>
      </c>
      <c r="I1027" s="213"/>
      <c r="J1027" s="209"/>
      <c r="K1027" s="209"/>
      <c r="L1027" s="214"/>
      <c r="M1027" s="215"/>
      <c r="N1027" s="216"/>
      <c r="O1027" s="216"/>
      <c r="P1027" s="216"/>
      <c r="Q1027" s="216"/>
      <c r="R1027" s="216"/>
      <c r="S1027" s="216"/>
      <c r="T1027" s="217"/>
      <c r="AT1027" s="218" t="s">
        <v>169</v>
      </c>
      <c r="AU1027" s="218" t="s">
        <v>81</v>
      </c>
      <c r="AV1027" s="12" t="s">
        <v>81</v>
      </c>
      <c r="AW1027" s="12" t="s">
        <v>37</v>
      </c>
      <c r="AX1027" s="12" t="s">
        <v>73</v>
      </c>
      <c r="AY1027" s="218" t="s">
        <v>162</v>
      </c>
    </row>
    <row r="1028" spans="2:51" s="11" customFormat="1" ht="13.5">
      <c r="B1028" s="196"/>
      <c r="C1028" s="197"/>
      <c r="D1028" s="198" t="s">
        <v>169</v>
      </c>
      <c r="E1028" s="199" t="s">
        <v>20</v>
      </c>
      <c r="F1028" s="200" t="s">
        <v>924</v>
      </c>
      <c r="G1028" s="197"/>
      <c r="H1028" s="201" t="s">
        <v>20</v>
      </c>
      <c r="I1028" s="202"/>
      <c r="J1028" s="197"/>
      <c r="K1028" s="197"/>
      <c r="L1028" s="203"/>
      <c r="M1028" s="204"/>
      <c r="N1028" s="205"/>
      <c r="O1028" s="205"/>
      <c r="P1028" s="205"/>
      <c r="Q1028" s="205"/>
      <c r="R1028" s="205"/>
      <c r="S1028" s="205"/>
      <c r="T1028" s="206"/>
      <c r="AT1028" s="207" t="s">
        <v>169</v>
      </c>
      <c r="AU1028" s="207" t="s">
        <v>81</v>
      </c>
      <c r="AV1028" s="11" t="s">
        <v>22</v>
      </c>
      <c r="AW1028" s="11" t="s">
        <v>37</v>
      </c>
      <c r="AX1028" s="11" t="s">
        <v>73</v>
      </c>
      <c r="AY1028" s="207" t="s">
        <v>162</v>
      </c>
    </row>
    <row r="1029" spans="2:51" s="12" customFormat="1" ht="13.5">
      <c r="B1029" s="208"/>
      <c r="C1029" s="209"/>
      <c r="D1029" s="198" t="s">
        <v>169</v>
      </c>
      <c r="E1029" s="210" t="s">
        <v>20</v>
      </c>
      <c r="F1029" s="211" t="s">
        <v>969</v>
      </c>
      <c r="G1029" s="209"/>
      <c r="H1029" s="212">
        <v>0.345</v>
      </c>
      <c r="I1029" s="213"/>
      <c r="J1029" s="209"/>
      <c r="K1029" s="209"/>
      <c r="L1029" s="214"/>
      <c r="M1029" s="215"/>
      <c r="N1029" s="216"/>
      <c r="O1029" s="216"/>
      <c r="P1029" s="216"/>
      <c r="Q1029" s="216"/>
      <c r="R1029" s="216"/>
      <c r="S1029" s="216"/>
      <c r="T1029" s="217"/>
      <c r="AT1029" s="218" t="s">
        <v>169</v>
      </c>
      <c r="AU1029" s="218" t="s">
        <v>81</v>
      </c>
      <c r="AV1029" s="12" t="s">
        <v>81</v>
      </c>
      <c r="AW1029" s="12" t="s">
        <v>37</v>
      </c>
      <c r="AX1029" s="12" t="s">
        <v>73</v>
      </c>
      <c r="AY1029" s="218" t="s">
        <v>162</v>
      </c>
    </row>
    <row r="1030" spans="2:51" s="13" customFormat="1" ht="13.5">
      <c r="B1030" s="219"/>
      <c r="C1030" s="220"/>
      <c r="D1030" s="221" t="s">
        <v>169</v>
      </c>
      <c r="E1030" s="222" t="s">
        <v>20</v>
      </c>
      <c r="F1030" s="223" t="s">
        <v>174</v>
      </c>
      <c r="G1030" s="220"/>
      <c r="H1030" s="224">
        <v>1.881</v>
      </c>
      <c r="I1030" s="225"/>
      <c r="J1030" s="220"/>
      <c r="K1030" s="220"/>
      <c r="L1030" s="226"/>
      <c r="M1030" s="227"/>
      <c r="N1030" s="228"/>
      <c r="O1030" s="228"/>
      <c r="P1030" s="228"/>
      <c r="Q1030" s="228"/>
      <c r="R1030" s="228"/>
      <c r="S1030" s="228"/>
      <c r="T1030" s="229"/>
      <c r="AT1030" s="230" t="s">
        <v>169</v>
      </c>
      <c r="AU1030" s="230" t="s">
        <v>81</v>
      </c>
      <c r="AV1030" s="13" t="s">
        <v>168</v>
      </c>
      <c r="AW1030" s="13" t="s">
        <v>37</v>
      </c>
      <c r="AX1030" s="13" t="s">
        <v>22</v>
      </c>
      <c r="AY1030" s="230" t="s">
        <v>162</v>
      </c>
    </row>
    <row r="1031" spans="2:65" s="1" customFormat="1" ht="22.5" customHeight="1">
      <c r="B1031" s="36"/>
      <c r="C1031" s="184" t="s">
        <v>970</v>
      </c>
      <c r="D1031" s="184" t="s">
        <v>164</v>
      </c>
      <c r="E1031" s="185" t="s">
        <v>241</v>
      </c>
      <c r="F1031" s="186" t="s">
        <v>242</v>
      </c>
      <c r="G1031" s="187" t="s">
        <v>218</v>
      </c>
      <c r="H1031" s="188">
        <v>1.881</v>
      </c>
      <c r="I1031" s="189"/>
      <c r="J1031" s="190">
        <f>ROUND(I1031*H1031,2)</f>
        <v>0</v>
      </c>
      <c r="K1031" s="186" t="s">
        <v>20</v>
      </c>
      <c r="L1031" s="56"/>
      <c r="M1031" s="191" t="s">
        <v>20</v>
      </c>
      <c r="N1031" s="192" t="s">
        <v>44</v>
      </c>
      <c r="O1031" s="37"/>
      <c r="P1031" s="193">
        <f>O1031*H1031</f>
        <v>0</v>
      </c>
      <c r="Q1031" s="193">
        <v>0</v>
      </c>
      <c r="R1031" s="193">
        <f>Q1031*H1031</f>
        <v>0</v>
      </c>
      <c r="S1031" s="193">
        <v>0</v>
      </c>
      <c r="T1031" s="194">
        <f>S1031*H1031</f>
        <v>0</v>
      </c>
      <c r="AR1031" s="19" t="s">
        <v>168</v>
      </c>
      <c r="AT1031" s="19" t="s">
        <v>164</v>
      </c>
      <c r="AU1031" s="19" t="s">
        <v>81</v>
      </c>
      <c r="AY1031" s="19" t="s">
        <v>162</v>
      </c>
      <c r="BE1031" s="195">
        <f>IF(N1031="základní",J1031,0)</f>
        <v>0</v>
      </c>
      <c r="BF1031" s="195">
        <f>IF(N1031="snížená",J1031,0)</f>
        <v>0</v>
      </c>
      <c r="BG1031" s="195">
        <f>IF(N1031="zákl. přenesená",J1031,0)</f>
        <v>0</v>
      </c>
      <c r="BH1031" s="195">
        <f>IF(N1031="sníž. přenesená",J1031,0)</f>
        <v>0</v>
      </c>
      <c r="BI1031" s="195">
        <f>IF(N1031="nulová",J1031,0)</f>
        <v>0</v>
      </c>
      <c r="BJ1031" s="19" t="s">
        <v>22</v>
      </c>
      <c r="BK1031" s="195">
        <f>ROUND(I1031*H1031,2)</f>
        <v>0</v>
      </c>
      <c r="BL1031" s="19" t="s">
        <v>168</v>
      </c>
      <c r="BM1031" s="19" t="s">
        <v>970</v>
      </c>
    </row>
    <row r="1032" spans="2:51" s="11" customFormat="1" ht="13.5">
      <c r="B1032" s="196"/>
      <c r="C1032" s="197"/>
      <c r="D1032" s="198" t="s">
        <v>169</v>
      </c>
      <c r="E1032" s="199" t="s">
        <v>20</v>
      </c>
      <c r="F1032" s="200" t="s">
        <v>922</v>
      </c>
      <c r="G1032" s="197"/>
      <c r="H1032" s="201" t="s">
        <v>20</v>
      </c>
      <c r="I1032" s="202"/>
      <c r="J1032" s="197"/>
      <c r="K1032" s="197"/>
      <c r="L1032" s="203"/>
      <c r="M1032" s="204"/>
      <c r="N1032" s="205"/>
      <c r="O1032" s="205"/>
      <c r="P1032" s="205"/>
      <c r="Q1032" s="205"/>
      <c r="R1032" s="205"/>
      <c r="S1032" s="205"/>
      <c r="T1032" s="206"/>
      <c r="AT1032" s="207" t="s">
        <v>169</v>
      </c>
      <c r="AU1032" s="207" t="s">
        <v>81</v>
      </c>
      <c r="AV1032" s="11" t="s">
        <v>22</v>
      </c>
      <c r="AW1032" s="11" t="s">
        <v>37</v>
      </c>
      <c r="AX1032" s="11" t="s">
        <v>73</v>
      </c>
      <c r="AY1032" s="207" t="s">
        <v>162</v>
      </c>
    </row>
    <row r="1033" spans="2:51" s="12" customFormat="1" ht="13.5">
      <c r="B1033" s="208"/>
      <c r="C1033" s="209"/>
      <c r="D1033" s="198" t="s">
        <v>169</v>
      </c>
      <c r="E1033" s="210" t="s">
        <v>20</v>
      </c>
      <c r="F1033" s="211" t="s">
        <v>968</v>
      </c>
      <c r="G1033" s="209"/>
      <c r="H1033" s="212">
        <v>1.536</v>
      </c>
      <c r="I1033" s="213"/>
      <c r="J1033" s="209"/>
      <c r="K1033" s="209"/>
      <c r="L1033" s="214"/>
      <c r="M1033" s="215"/>
      <c r="N1033" s="216"/>
      <c r="O1033" s="216"/>
      <c r="P1033" s="216"/>
      <c r="Q1033" s="216"/>
      <c r="R1033" s="216"/>
      <c r="S1033" s="216"/>
      <c r="T1033" s="217"/>
      <c r="AT1033" s="218" t="s">
        <v>169</v>
      </c>
      <c r="AU1033" s="218" t="s">
        <v>81</v>
      </c>
      <c r="AV1033" s="12" t="s">
        <v>81</v>
      </c>
      <c r="AW1033" s="12" t="s">
        <v>37</v>
      </c>
      <c r="AX1033" s="12" t="s">
        <v>73</v>
      </c>
      <c r="AY1033" s="218" t="s">
        <v>162</v>
      </c>
    </row>
    <row r="1034" spans="2:51" s="11" customFormat="1" ht="13.5">
      <c r="B1034" s="196"/>
      <c r="C1034" s="197"/>
      <c r="D1034" s="198" t="s">
        <v>169</v>
      </c>
      <c r="E1034" s="199" t="s">
        <v>20</v>
      </c>
      <c r="F1034" s="200" t="s">
        <v>924</v>
      </c>
      <c r="G1034" s="197"/>
      <c r="H1034" s="201" t="s">
        <v>20</v>
      </c>
      <c r="I1034" s="202"/>
      <c r="J1034" s="197"/>
      <c r="K1034" s="197"/>
      <c r="L1034" s="203"/>
      <c r="M1034" s="204"/>
      <c r="N1034" s="205"/>
      <c r="O1034" s="205"/>
      <c r="P1034" s="205"/>
      <c r="Q1034" s="205"/>
      <c r="R1034" s="205"/>
      <c r="S1034" s="205"/>
      <c r="T1034" s="206"/>
      <c r="AT1034" s="207" t="s">
        <v>169</v>
      </c>
      <c r="AU1034" s="207" t="s">
        <v>81</v>
      </c>
      <c r="AV1034" s="11" t="s">
        <v>22</v>
      </c>
      <c r="AW1034" s="11" t="s">
        <v>37</v>
      </c>
      <c r="AX1034" s="11" t="s">
        <v>73</v>
      </c>
      <c r="AY1034" s="207" t="s">
        <v>162</v>
      </c>
    </row>
    <row r="1035" spans="2:51" s="12" customFormat="1" ht="13.5">
      <c r="B1035" s="208"/>
      <c r="C1035" s="209"/>
      <c r="D1035" s="198" t="s">
        <v>169</v>
      </c>
      <c r="E1035" s="210" t="s">
        <v>20</v>
      </c>
      <c r="F1035" s="211" t="s">
        <v>969</v>
      </c>
      <c r="G1035" s="209"/>
      <c r="H1035" s="212">
        <v>0.345</v>
      </c>
      <c r="I1035" s="213"/>
      <c r="J1035" s="209"/>
      <c r="K1035" s="209"/>
      <c r="L1035" s="214"/>
      <c r="M1035" s="215"/>
      <c r="N1035" s="216"/>
      <c r="O1035" s="216"/>
      <c r="P1035" s="216"/>
      <c r="Q1035" s="216"/>
      <c r="R1035" s="216"/>
      <c r="S1035" s="216"/>
      <c r="T1035" s="217"/>
      <c r="AT1035" s="218" t="s">
        <v>169</v>
      </c>
      <c r="AU1035" s="218" t="s">
        <v>81</v>
      </c>
      <c r="AV1035" s="12" t="s">
        <v>81</v>
      </c>
      <c r="AW1035" s="12" t="s">
        <v>37</v>
      </c>
      <c r="AX1035" s="12" t="s">
        <v>73</v>
      </c>
      <c r="AY1035" s="218" t="s">
        <v>162</v>
      </c>
    </row>
    <row r="1036" spans="2:51" s="13" customFormat="1" ht="13.5">
      <c r="B1036" s="219"/>
      <c r="C1036" s="220"/>
      <c r="D1036" s="221" t="s">
        <v>169</v>
      </c>
      <c r="E1036" s="222" t="s">
        <v>20</v>
      </c>
      <c r="F1036" s="223" t="s">
        <v>174</v>
      </c>
      <c r="G1036" s="220"/>
      <c r="H1036" s="224">
        <v>1.881</v>
      </c>
      <c r="I1036" s="225"/>
      <c r="J1036" s="220"/>
      <c r="K1036" s="220"/>
      <c r="L1036" s="226"/>
      <c r="M1036" s="227"/>
      <c r="N1036" s="228"/>
      <c r="O1036" s="228"/>
      <c r="P1036" s="228"/>
      <c r="Q1036" s="228"/>
      <c r="R1036" s="228"/>
      <c r="S1036" s="228"/>
      <c r="T1036" s="229"/>
      <c r="AT1036" s="230" t="s">
        <v>169</v>
      </c>
      <c r="AU1036" s="230" t="s">
        <v>81</v>
      </c>
      <c r="AV1036" s="13" t="s">
        <v>168</v>
      </c>
      <c r="AW1036" s="13" t="s">
        <v>37</v>
      </c>
      <c r="AX1036" s="13" t="s">
        <v>22</v>
      </c>
      <c r="AY1036" s="230" t="s">
        <v>162</v>
      </c>
    </row>
    <row r="1037" spans="2:65" s="1" customFormat="1" ht="22.5" customHeight="1">
      <c r="B1037" s="36"/>
      <c r="C1037" s="184" t="s">
        <v>971</v>
      </c>
      <c r="D1037" s="184" t="s">
        <v>164</v>
      </c>
      <c r="E1037" s="185" t="s">
        <v>972</v>
      </c>
      <c r="F1037" s="186" t="s">
        <v>973</v>
      </c>
      <c r="G1037" s="187" t="s">
        <v>206</v>
      </c>
      <c r="H1037" s="188">
        <v>2.798</v>
      </c>
      <c r="I1037" s="189"/>
      <c r="J1037" s="190">
        <f>ROUND(I1037*H1037,2)</f>
        <v>0</v>
      </c>
      <c r="K1037" s="186" t="s">
        <v>20</v>
      </c>
      <c r="L1037" s="56"/>
      <c r="M1037" s="191" t="s">
        <v>20</v>
      </c>
      <c r="N1037" s="192" t="s">
        <v>44</v>
      </c>
      <c r="O1037" s="37"/>
      <c r="P1037" s="193">
        <f>O1037*H1037</f>
        <v>0</v>
      </c>
      <c r="Q1037" s="193">
        <v>0</v>
      </c>
      <c r="R1037" s="193">
        <f>Q1037*H1037</f>
        <v>0</v>
      </c>
      <c r="S1037" s="193">
        <v>0</v>
      </c>
      <c r="T1037" s="194">
        <f>S1037*H1037</f>
        <v>0</v>
      </c>
      <c r="AR1037" s="19" t="s">
        <v>168</v>
      </c>
      <c r="AT1037" s="19" t="s">
        <v>164</v>
      </c>
      <c r="AU1037" s="19" t="s">
        <v>81</v>
      </c>
      <c r="AY1037" s="19" t="s">
        <v>162</v>
      </c>
      <c r="BE1037" s="195">
        <f>IF(N1037="základní",J1037,0)</f>
        <v>0</v>
      </c>
      <c r="BF1037" s="195">
        <f>IF(N1037="snížená",J1037,0)</f>
        <v>0</v>
      </c>
      <c r="BG1037" s="195">
        <f>IF(N1037="zákl. přenesená",J1037,0)</f>
        <v>0</v>
      </c>
      <c r="BH1037" s="195">
        <f>IF(N1037="sníž. přenesená",J1037,0)</f>
        <v>0</v>
      </c>
      <c r="BI1037" s="195">
        <f>IF(N1037="nulová",J1037,0)</f>
        <v>0</v>
      </c>
      <c r="BJ1037" s="19" t="s">
        <v>22</v>
      </c>
      <c r="BK1037" s="195">
        <f>ROUND(I1037*H1037,2)</f>
        <v>0</v>
      </c>
      <c r="BL1037" s="19" t="s">
        <v>168</v>
      </c>
      <c r="BM1037" s="19" t="s">
        <v>971</v>
      </c>
    </row>
    <row r="1038" spans="2:51" s="11" customFormat="1" ht="13.5">
      <c r="B1038" s="196"/>
      <c r="C1038" s="197"/>
      <c r="D1038" s="198" t="s">
        <v>169</v>
      </c>
      <c r="E1038" s="199" t="s">
        <v>20</v>
      </c>
      <c r="F1038" s="200" t="s">
        <v>974</v>
      </c>
      <c r="G1038" s="197"/>
      <c r="H1038" s="201" t="s">
        <v>20</v>
      </c>
      <c r="I1038" s="202"/>
      <c r="J1038" s="197"/>
      <c r="K1038" s="197"/>
      <c r="L1038" s="203"/>
      <c r="M1038" s="204"/>
      <c r="N1038" s="205"/>
      <c r="O1038" s="205"/>
      <c r="P1038" s="205"/>
      <c r="Q1038" s="205"/>
      <c r="R1038" s="205"/>
      <c r="S1038" s="205"/>
      <c r="T1038" s="206"/>
      <c r="AT1038" s="207" t="s">
        <v>169</v>
      </c>
      <c r="AU1038" s="207" t="s">
        <v>81</v>
      </c>
      <c r="AV1038" s="11" t="s">
        <v>22</v>
      </c>
      <c r="AW1038" s="11" t="s">
        <v>37</v>
      </c>
      <c r="AX1038" s="11" t="s">
        <v>73</v>
      </c>
      <c r="AY1038" s="207" t="s">
        <v>162</v>
      </c>
    </row>
    <row r="1039" spans="2:51" s="12" customFormat="1" ht="13.5">
      <c r="B1039" s="208"/>
      <c r="C1039" s="209"/>
      <c r="D1039" s="198" t="s">
        <v>169</v>
      </c>
      <c r="E1039" s="210" t="s">
        <v>20</v>
      </c>
      <c r="F1039" s="211" t="s">
        <v>208</v>
      </c>
      <c r="G1039" s="209"/>
      <c r="H1039" s="212">
        <v>2.78</v>
      </c>
      <c r="I1039" s="213"/>
      <c r="J1039" s="209"/>
      <c r="K1039" s="209"/>
      <c r="L1039" s="214"/>
      <c r="M1039" s="215"/>
      <c r="N1039" s="216"/>
      <c r="O1039" s="216"/>
      <c r="P1039" s="216"/>
      <c r="Q1039" s="216"/>
      <c r="R1039" s="216"/>
      <c r="S1039" s="216"/>
      <c r="T1039" s="217"/>
      <c r="AT1039" s="218" t="s">
        <v>169</v>
      </c>
      <c r="AU1039" s="218" t="s">
        <v>81</v>
      </c>
      <c r="AV1039" s="12" t="s">
        <v>81</v>
      </c>
      <c r="AW1039" s="12" t="s">
        <v>37</v>
      </c>
      <c r="AX1039" s="12" t="s">
        <v>73</v>
      </c>
      <c r="AY1039" s="218" t="s">
        <v>162</v>
      </c>
    </row>
    <row r="1040" spans="2:51" s="11" customFormat="1" ht="13.5">
      <c r="B1040" s="196"/>
      <c r="C1040" s="197"/>
      <c r="D1040" s="198" t="s">
        <v>169</v>
      </c>
      <c r="E1040" s="199" t="s">
        <v>20</v>
      </c>
      <c r="F1040" s="200" t="s">
        <v>922</v>
      </c>
      <c r="G1040" s="197"/>
      <c r="H1040" s="201" t="s">
        <v>20</v>
      </c>
      <c r="I1040" s="202"/>
      <c r="J1040" s="197"/>
      <c r="K1040" s="197"/>
      <c r="L1040" s="203"/>
      <c r="M1040" s="204"/>
      <c r="N1040" s="205"/>
      <c r="O1040" s="205"/>
      <c r="P1040" s="205"/>
      <c r="Q1040" s="205"/>
      <c r="R1040" s="205"/>
      <c r="S1040" s="205"/>
      <c r="T1040" s="206"/>
      <c r="AT1040" s="207" t="s">
        <v>169</v>
      </c>
      <c r="AU1040" s="207" t="s">
        <v>81</v>
      </c>
      <c r="AV1040" s="11" t="s">
        <v>22</v>
      </c>
      <c r="AW1040" s="11" t="s">
        <v>37</v>
      </c>
      <c r="AX1040" s="11" t="s">
        <v>73</v>
      </c>
      <c r="AY1040" s="207" t="s">
        <v>162</v>
      </c>
    </row>
    <row r="1041" spans="2:51" s="12" customFormat="1" ht="13.5">
      <c r="B1041" s="208"/>
      <c r="C1041" s="209"/>
      <c r="D1041" s="198" t="s">
        <v>169</v>
      </c>
      <c r="E1041" s="210" t="s">
        <v>20</v>
      </c>
      <c r="F1041" s="211" t="s">
        <v>975</v>
      </c>
      <c r="G1041" s="209"/>
      <c r="H1041" s="212">
        <v>0.014</v>
      </c>
      <c r="I1041" s="213"/>
      <c r="J1041" s="209"/>
      <c r="K1041" s="209"/>
      <c r="L1041" s="214"/>
      <c r="M1041" s="215"/>
      <c r="N1041" s="216"/>
      <c r="O1041" s="216"/>
      <c r="P1041" s="216"/>
      <c r="Q1041" s="216"/>
      <c r="R1041" s="216"/>
      <c r="S1041" s="216"/>
      <c r="T1041" s="217"/>
      <c r="AT1041" s="218" t="s">
        <v>169</v>
      </c>
      <c r="AU1041" s="218" t="s">
        <v>81</v>
      </c>
      <c r="AV1041" s="12" t="s">
        <v>81</v>
      </c>
      <c r="AW1041" s="12" t="s">
        <v>37</v>
      </c>
      <c r="AX1041" s="12" t="s">
        <v>73</v>
      </c>
      <c r="AY1041" s="218" t="s">
        <v>162</v>
      </c>
    </row>
    <row r="1042" spans="2:51" s="11" customFormat="1" ht="13.5">
      <c r="B1042" s="196"/>
      <c r="C1042" s="197"/>
      <c r="D1042" s="198" t="s">
        <v>169</v>
      </c>
      <c r="E1042" s="199" t="s">
        <v>20</v>
      </c>
      <c r="F1042" s="200" t="s">
        <v>924</v>
      </c>
      <c r="G1042" s="197"/>
      <c r="H1042" s="201" t="s">
        <v>20</v>
      </c>
      <c r="I1042" s="202"/>
      <c r="J1042" s="197"/>
      <c r="K1042" s="197"/>
      <c r="L1042" s="203"/>
      <c r="M1042" s="204"/>
      <c r="N1042" s="205"/>
      <c r="O1042" s="205"/>
      <c r="P1042" s="205"/>
      <c r="Q1042" s="205"/>
      <c r="R1042" s="205"/>
      <c r="S1042" s="205"/>
      <c r="T1042" s="206"/>
      <c r="AT1042" s="207" t="s">
        <v>169</v>
      </c>
      <c r="AU1042" s="207" t="s">
        <v>81</v>
      </c>
      <c r="AV1042" s="11" t="s">
        <v>22</v>
      </c>
      <c r="AW1042" s="11" t="s">
        <v>37</v>
      </c>
      <c r="AX1042" s="11" t="s">
        <v>73</v>
      </c>
      <c r="AY1042" s="207" t="s">
        <v>162</v>
      </c>
    </row>
    <row r="1043" spans="2:51" s="12" customFormat="1" ht="13.5">
      <c r="B1043" s="208"/>
      <c r="C1043" s="209"/>
      <c r="D1043" s="198" t="s">
        <v>169</v>
      </c>
      <c r="E1043" s="210" t="s">
        <v>20</v>
      </c>
      <c r="F1043" s="211" t="s">
        <v>976</v>
      </c>
      <c r="G1043" s="209"/>
      <c r="H1043" s="212">
        <v>0.004</v>
      </c>
      <c r="I1043" s="213"/>
      <c r="J1043" s="209"/>
      <c r="K1043" s="209"/>
      <c r="L1043" s="214"/>
      <c r="M1043" s="215"/>
      <c r="N1043" s="216"/>
      <c r="O1043" s="216"/>
      <c r="P1043" s="216"/>
      <c r="Q1043" s="216"/>
      <c r="R1043" s="216"/>
      <c r="S1043" s="216"/>
      <c r="T1043" s="217"/>
      <c r="AT1043" s="218" t="s">
        <v>169</v>
      </c>
      <c r="AU1043" s="218" t="s">
        <v>81</v>
      </c>
      <c r="AV1043" s="12" t="s">
        <v>81</v>
      </c>
      <c r="AW1043" s="12" t="s">
        <v>37</v>
      </c>
      <c r="AX1043" s="12" t="s">
        <v>73</v>
      </c>
      <c r="AY1043" s="218" t="s">
        <v>162</v>
      </c>
    </row>
    <row r="1044" spans="2:51" s="13" customFormat="1" ht="13.5">
      <c r="B1044" s="219"/>
      <c r="C1044" s="220"/>
      <c r="D1044" s="221" t="s">
        <v>169</v>
      </c>
      <c r="E1044" s="222" t="s">
        <v>20</v>
      </c>
      <c r="F1044" s="223" t="s">
        <v>174</v>
      </c>
      <c r="G1044" s="220"/>
      <c r="H1044" s="224">
        <v>2.798</v>
      </c>
      <c r="I1044" s="225"/>
      <c r="J1044" s="220"/>
      <c r="K1044" s="220"/>
      <c r="L1044" s="226"/>
      <c r="M1044" s="227"/>
      <c r="N1044" s="228"/>
      <c r="O1044" s="228"/>
      <c r="P1044" s="228"/>
      <c r="Q1044" s="228"/>
      <c r="R1044" s="228"/>
      <c r="S1044" s="228"/>
      <c r="T1044" s="229"/>
      <c r="AT1044" s="230" t="s">
        <v>169</v>
      </c>
      <c r="AU1044" s="230" t="s">
        <v>81</v>
      </c>
      <c r="AV1044" s="13" t="s">
        <v>168</v>
      </c>
      <c r="AW1044" s="13" t="s">
        <v>37</v>
      </c>
      <c r="AX1044" s="13" t="s">
        <v>22</v>
      </c>
      <c r="AY1044" s="230" t="s">
        <v>162</v>
      </c>
    </row>
    <row r="1045" spans="2:65" s="1" customFormat="1" ht="22.5" customHeight="1">
      <c r="B1045" s="36"/>
      <c r="C1045" s="184" t="s">
        <v>977</v>
      </c>
      <c r="D1045" s="184" t="s">
        <v>164</v>
      </c>
      <c r="E1045" s="185" t="s">
        <v>978</v>
      </c>
      <c r="F1045" s="186" t="s">
        <v>979</v>
      </c>
      <c r="G1045" s="187" t="s">
        <v>167</v>
      </c>
      <c r="H1045" s="188">
        <v>68.943</v>
      </c>
      <c r="I1045" s="189"/>
      <c r="J1045" s="190">
        <f>ROUND(I1045*H1045,2)</f>
        <v>0</v>
      </c>
      <c r="K1045" s="186" t="s">
        <v>20</v>
      </c>
      <c r="L1045" s="56"/>
      <c r="M1045" s="191" t="s">
        <v>20</v>
      </c>
      <c r="N1045" s="192" t="s">
        <v>44</v>
      </c>
      <c r="O1045" s="37"/>
      <c r="P1045" s="193">
        <f>O1045*H1045</f>
        <v>0</v>
      </c>
      <c r="Q1045" s="193">
        <v>0</v>
      </c>
      <c r="R1045" s="193">
        <f>Q1045*H1045</f>
        <v>0</v>
      </c>
      <c r="S1045" s="193">
        <v>0</v>
      </c>
      <c r="T1045" s="194">
        <f>S1045*H1045</f>
        <v>0</v>
      </c>
      <c r="AR1045" s="19" t="s">
        <v>168</v>
      </c>
      <c r="AT1045" s="19" t="s">
        <v>164</v>
      </c>
      <c r="AU1045" s="19" t="s">
        <v>81</v>
      </c>
      <c r="AY1045" s="19" t="s">
        <v>162</v>
      </c>
      <c r="BE1045" s="195">
        <f>IF(N1045="základní",J1045,0)</f>
        <v>0</v>
      </c>
      <c r="BF1045" s="195">
        <f>IF(N1045="snížená",J1045,0)</f>
        <v>0</v>
      </c>
      <c r="BG1045" s="195">
        <f>IF(N1045="zákl. přenesená",J1045,0)</f>
        <v>0</v>
      </c>
      <c r="BH1045" s="195">
        <f>IF(N1045="sníž. přenesená",J1045,0)</f>
        <v>0</v>
      </c>
      <c r="BI1045" s="195">
        <f>IF(N1045="nulová",J1045,0)</f>
        <v>0</v>
      </c>
      <c r="BJ1045" s="19" t="s">
        <v>22</v>
      </c>
      <c r="BK1045" s="195">
        <f>ROUND(I1045*H1045,2)</f>
        <v>0</v>
      </c>
      <c r="BL1045" s="19" t="s">
        <v>168</v>
      </c>
      <c r="BM1045" s="19" t="s">
        <v>977</v>
      </c>
    </row>
    <row r="1046" spans="2:51" s="11" customFormat="1" ht="13.5">
      <c r="B1046" s="196"/>
      <c r="C1046" s="197"/>
      <c r="D1046" s="198" t="s">
        <v>169</v>
      </c>
      <c r="E1046" s="199" t="s">
        <v>20</v>
      </c>
      <c r="F1046" s="200" t="s">
        <v>980</v>
      </c>
      <c r="G1046" s="197"/>
      <c r="H1046" s="201" t="s">
        <v>20</v>
      </c>
      <c r="I1046" s="202"/>
      <c r="J1046" s="197"/>
      <c r="K1046" s="197"/>
      <c r="L1046" s="203"/>
      <c r="M1046" s="204"/>
      <c r="N1046" s="205"/>
      <c r="O1046" s="205"/>
      <c r="P1046" s="205"/>
      <c r="Q1046" s="205"/>
      <c r="R1046" s="205"/>
      <c r="S1046" s="205"/>
      <c r="T1046" s="206"/>
      <c r="AT1046" s="207" t="s">
        <v>169</v>
      </c>
      <c r="AU1046" s="207" t="s">
        <v>81</v>
      </c>
      <c r="AV1046" s="11" t="s">
        <v>22</v>
      </c>
      <c r="AW1046" s="11" t="s">
        <v>37</v>
      </c>
      <c r="AX1046" s="11" t="s">
        <v>73</v>
      </c>
      <c r="AY1046" s="207" t="s">
        <v>162</v>
      </c>
    </row>
    <row r="1047" spans="2:51" s="12" customFormat="1" ht="13.5">
      <c r="B1047" s="208"/>
      <c r="C1047" s="209"/>
      <c r="D1047" s="198" t="s">
        <v>169</v>
      </c>
      <c r="E1047" s="210" t="s">
        <v>20</v>
      </c>
      <c r="F1047" s="211" t="s">
        <v>981</v>
      </c>
      <c r="G1047" s="209"/>
      <c r="H1047" s="212">
        <v>68.943</v>
      </c>
      <c r="I1047" s="213"/>
      <c r="J1047" s="209"/>
      <c r="K1047" s="209"/>
      <c r="L1047" s="214"/>
      <c r="M1047" s="215"/>
      <c r="N1047" s="216"/>
      <c r="O1047" s="216"/>
      <c r="P1047" s="216"/>
      <c r="Q1047" s="216"/>
      <c r="R1047" s="216"/>
      <c r="S1047" s="216"/>
      <c r="T1047" s="217"/>
      <c r="AT1047" s="218" t="s">
        <v>169</v>
      </c>
      <c r="AU1047" s="218" t="s">
        <v>81</v>
      </c>
      <c r="AV1047" s="12" t="s">
        <v>81</v>
      </c>
      <c r="AW1047" s="12" t="s">
        <v>37</v>
      </c>
      <c r="AX1047" s="12" t="s">
        <v>73</v>
      </c>
      <c r="AY1047" s="218" t="s">
        <v>162</v>
      </c>
    </row>
    <row r="1048" spans="2:51" s="13" customFormat="1" ht="13.5">
      <c r="B1048" s="219"/>
      <c r="C1048" s="220"/>
      <c r="D1048" s="221" t="s">
        <v>169</v>
      </c>
      <c r="E1048" s="222" t="s">
        <v>20</v>
      </c>
      <c r="F1048" s="223" t="s">
        <v>174</v>
      </c>
      <c r="G1048" s="220"/>
      <c r="H1048" s="224">
        <v>68.943</v>
      </c>
      <c r="I1048" s="225"/>
      <c r="J1048" s="220"/>
      <c r="K1048" s="220"/>
      <c r="L1048" s="226"/>
      <c r="M1048" s="227"/>
      <c r="N1048" s="228"/>
      <c r="O1048" s="228"/>
      <c r="P1048" s="228"/>
      <c r="Q1048" s="228"/>
      <c r="R1048" s="228"/>
      <c r="S1048" s="228"/>
      <c r="T1048" s="229"/>
      <c r="AT1048" s="230" t="s">
        <v>169</v>
      </c>
      <c r="AU1048" s="230" t="s">
        <v>81</v>
      </c>
      <c r="AV1048" s="13" t="s">
        <v>168</v>
      </c>
      <c r="AW1048" s="13" t="s">
        <v>37</v>
      </c>
      <c r="AX1048" s="13" t="s">
        <v>22</v>
      </c>
      <c r="AY1048" s="230" t="s">
        <v>162</v>
      </c>
    </row>
    <row r="1049" spans="2:65" s="1" customFormat="1" ht="22.5" customHeight="1">
      <c r="B1049" s="36"/>
      <c r="C1049" s="184" t="s">
        <v>982</v>
      </c>
      <c r="D1049" s="184" t="s">
        <v>164</v>
      </c>
      <c r="E1049" s="185" t="s">
        <v>983</v>
      </c>
      <c r="F1049" s="186" t="s">
        <v>984</v>
      </c>
      <c r="G1049" s="187" t="s">
        <v>218</v>
      </c>
      <c r="H1049" s="188">
        <v>543.09</v>
      </c>
      <c r="I1049" s="189"/>
      <c r="J1049" s="190">
        <f>ROUND(I1049*H1049,2)</f>
        <v>0</v>
      </c>
      <c r="K1049" s="186" t="s">
        <v>20</v>
      </c>
      <c r="L1049" s="56"/>
      <c r="M1049" s="191" t="s">
        <v>20</v>
      </c>
      <c r="N1049" s="192" t="s">
        <v>44</v>
      </c>
      <c r="O1049" s="37"/>
      <c r="P1049" s="193">
        <f>O1049*H1049</f>
        <v>0</v>
      </c>
      <c r="Q1049" s="193">
        <v>0</v>
      </c>
      <c r="R1049" s="193">
        <f>Q1049*H1049</f>
        <v>0</v>
      </c>
      <c r="S1049" s="193">
        <v>0</v>
      </c>
      <c r="T1049" s="194">
        <f>S1049*H1049</f>
        <v>0</v>
      </c>
      <c r="AR1049" s="19" t="s">
        <v>168</v>
      </c>
      <c r="AT1049" s="19" t="s">
        <v>164</v>
      </c>
      <c r="AU1049" s="19" t="s">
        <v>81</v>
      </c>
      <c r="AY1049" s="19" t="s">
        <v>162</v>
      </c>
      <c r="BE1049" s="195">
        <f>IF(N1049="základní",J1049,0)</f>
        <v>0</v>
      </c>
      <c r="BF1049" s="195">
        <f>IF(N1049="snížená",J1049,0)</f>
        <v>0</v>
      </c>
      <c r="BG1049" s="195">
        <f>IF(N1049="zákl. přenesená",J1049,0)</f>
        <v>0</v>
      </c>
      <c r="BH1049" s="195">
        <f>IF(N1049="sníž. přenesená",J1049,0)</f>
        <v>0</v>
      </c>
      <c r="BI1049" s="195">
        <f>IF(N1049="nulová",J1049,0)</f>
        <v>0</v>
      </c>
      <c r="BJ1049" s="19" t="s">
        <v>22</v>
      </c>
      <c r="BK1049" s="195">
        <f>ROUND(I1049*H1049,2)</f>
        <v>0</v>
      </c>
      <c r="BL1049" s="19" t="s">
        <v>168</v>
      </c>
      <c r="BM1049" s="19" t="s">
        <v>982</v>
      </c>
    </row>
    <row r="1050" spans="2:51" s="11" customFormat="1" ht="13.5">
      <c r="B1050" s="196"/>
      <c r="C1050" s="197"/>
      <c r="D1050" s="198" t="s">
        <v>169</v>
      </c>
      <c r="E1050" s="199" t="s">
        <v>20</v>
      </c>
      <c r="F1050" s="200" t="s">
        <v>985</v>
      </c>
      <c r="G1050" s="197"/>
      <c r="H1050" s="201" t="s">
        <v>20</v>
      </c>
      <c r="I1050" s="202"/>
      <c r="J1050" s="197"/>
      <c r="K1050" s="197"/>
      <c r="L1050" s="203"/>
      <c r="M1050" s="204"/>
      <c r="N1050" s="205"/>
      <c r="O1050" s="205"/>
      <c r="P1050" s="205"/>
      <c r="Q1050" s="205"/>
      <c r="R1050" s="205"/>
      <c r="S1050" s="205"/>
      <c r="T1050" s="206"/>
      <c r="AT1050" s="207" t="s">
        <v>169</v>
      </c>
      <c r="AU1050" s="207" t="s">
        <v>81</v>
      </c>
      <c r="AV1050" s="11" t="s">
        <v>22</v>
      </c>
      <c r="AW1050" s="11" t="s">
        <v>37</v>
      </c>
      <c r="AX1050" s="11" t="s">
        <v>73</v>
      </c>
      <c r="AY1050" s="207" t="s">
        <v>162</v>
      </c>
    </row>
    <row r="1051" spans="2:51" s="12" customFormat="1" ht="13.5">
      <c r="B1051" s="208"/>
      <c r="C1051" s="209"/>
      <c r="D1051" s="198" t="s">
        <v>169</v>
      </c>
      <c r="E1051" s="210" t="s">
        <v>20</v>
      </c>
      <c r="F1051" s="211" t="s">
        <v>986</v>
      </c>
      <c r="G1051" s="209"/>
      <c r="H1051" s="212">
        <v>486.81</v>
      </c>
      <c r="I1051" s="213"/>
      <c r="J1051" s="209"/>
      <c r="K1051" s="209"/>
      <c r="L1051" s="214"/>
      <c r="M1051" s="215"/>
      <c r="N1051" s="216"/>
      <c r="O1051" s="216"/>
      <c r="P1051" s="216"/>
      <c r="Q1051" s="216"/>
      <c r="R1051" s="216"/>
      <c r="S1051" s="216"/>
      <c r="T1051" s="217"/>
      <c r="AT1051" s="218" t="s">
        <v>169</v>
      </c>
      <c r="AU1051" s="218" t="s">
        <v>81</v>
      </c>
      <c r="AV1051" s="12" t="s">
        <v>81</v>
      </c>
      <c r="AW1051" s="12" t="s">
        <v>37</v>
      </c>
      <c r="AX1051" s="12" t="s">
        <v>73</v>
      </c>
      <c r="AY1051" s="218" t="s">
        <v>162</v>
      </c>
    </row>
    <row r="1052" spans="2:51" s="11" customFormat="1" ht="13.5">
      <c r="B1052" s="196"/>
      <c r="C1052" s="197"/>
      <c r="D1052" s="198" t="s">
        <v>169</v>
      </c>
      <c r="E1052" s="199" t="s">
        <v>20</v>
      </c>
      <c r="F1052" s="200" t="s">
        <v>987</v>
      </c>
      <c r="G1052" s="197"/>
      <c r="H1052" s="201" t="s">
        <v>20</v>
      </c>
      <c r="I1052" s="202"/>
      <c r="J1052" s="197"/>
      <c r="K1052" s="197"/>
      <c r="L1052" s="203"/>
      <c r="M1052" s="204"/>
      <c r="N1052" s="205"/>
      <c r="O1052" s="205"/>
      <c r="P1052" s="205"/>
      <c r="Q1052" s="205"/>
      <c r="R1052" s="205"/>
      <c r="S1052" s="205"/>
      <c r="T1052" s="206"/>
      <c r="AT1052" s="207" t="s">
        <v>169</v>
      </c>
      <c r="AU1052" s="207" t="s">
        <v>81</v>
      </c>
      <c r="AV1052" s="11" t="s">
        <v>22</v>
      </c>
      <c r="AW1052" s="11" t="s">
        <v>37</v>
      </c>
      <c r="AX1052" s="11" t="s">
        <v>73</v>
      </c>
      <c r="AY1052" s="207" t="s">
        <v>162</v>
      </c>
    </row>
    <row r="1053" spans="2:51" s="12" customFormat="1" ht="13.5">
      <c r="B1053" s="208"/>
      <c r="C1053" s="209"/>
      <c r="D1053" s="198" t="s">
        <v>169</v>
      </c>
      <c r="E1053" s="210" t="s">
        <v>20</v>
      </c>
      <c r="F1053" s="211" t="s">
        <v>988</v>
      </c>
      <c r="G1053" s="209"/>
      <c r="H1053" s="212">
        <v>56.28</v>
      </c>
      <c r="I1053" s="213"/>
      <c r="J1053" s="209"/>
      <c r="K1053" s="209"/>
      <c r="L1053" s="214"/>
      <c r="M1053" s="215"/>
      <c r="N1053" s="216"/>
      <c r="O1053" s="216"/>
      <c r="P1053" s="216"/>
      <c r="Q1053" s="216"/>
      <c r="R1053" s="216"/>
      <c r="S1053" s="216"/>
      <c r="T1053" s="217"/>
      <c r="AT1053" s="218" t="s">
        <v>169</v>
      </c>
      <c r="AU1053" s="218" t="s">
        <v>81</v>
      </c>
      <c r="AV1053" s="12" t="s">
        <v>81</v>
      </c>
      <c r="AW1053" s="12" t="s">
        <v>37</v>
      </c>
      <c r="AX1053" s="12" t="s">
        <v>73</v>
      </c>
      <c r="AY1053" s="218" t="s">
        <v>162</v>
      </c>
    </row>
    <row r="1054" spans="2:51" s="13" customFormat="1" ht="13.5">
      <c r="B1054" s="219"/>
      <c r="C1054" s="220"/>
      <c r="D1054" s="221" t="s">
        <v>169</v>
      </c>
      <c r="E1054" s="222" t="s">
        <v>20</v>
      </c>
      <c r="F1054" s="223" t="s">
        <v>174</v>
      </c>
      <c r="G1054" s="220"/>
      <c r="H1054" s="224">
        <v>543.09</v>
      </c>
      <c r="I1054" s="225"/>
      <c r="J1054" s="220"/>
      <c r="K1054" s="220"/>
      <c r="L1054" s="226"/>
      <c r="M1054" s="227"/>
      <c r="N1054" s="228"/>
      <c r="O1054" s="228"/>
      <c r="P1054" s="228"/>
      <c r="Q1054" s="228"/>
      <c r="R1054" s="228"/>
      <c r="S1054" s="228"/>
      <c r="T1054" s="229"/>
      <c r="AT1054" s="230" t="s">
        <v>169</v>
      </c>
      <c r="AU1054" s="230" t="s">
        <v>81</v>
      </c>
      <c r="AV1054" s="13" t="s">
        <v>168</v>
      </c>
      <c r="AW1054" s="13" t="s">
        <v>37</v>
      </c>
      <c r="AX1054" s="13" t="s">
        <v>22</v>
      </c>
      <c r="AY1054" s="230" t="s">
        <v>162</v>
      </c>
    </row>
    <row r="1055" spans="2:65" s="1" customFormat="1" ht="22.5" customHeight="1">
      <c r="B1055" s="36"/>
      <c r="C1055" s="184" t="s">
        <v>989</v>
      </c>
      <c r="D1055" s="184" t="s">
        <v>164</v>
      </c>
      <c r="E1055" s="185" t="s">
        <v>990</v>
      </c>
      <c r="F1055" s="186" t="s">
        <v>991</v>
      </c>
      <c r="G1055" s="187" t="s">
        <v>218</v>
      </c>
      <c r="H1055" s="188">
        <v>17.528</v>
      </c>
      <c r="I1055" s="189"/>
      <c r="J1055" s="190">
        <f>ROUND(I1055*H1055,2)</f>
        <v>0</v>
      </c>
      <c r="K1055" s="186" t="s">
        <v>20</v>
      </c>
      <c r="L1055" s="56"/>
      <c r="M1055" s="191" t="s">
        <v>20</v>
      </c>
      <c r="N1055" s="192" t="s">
        <v>44</v>
      </c>
      <c r="O1055" s="37"/>
      <c r="P1055" s="193">
        <f>O1055*H1055</f>
        <v>0</v>
      </c>
      <c r="Q1055" s="193">
        <v>0.042</v>
      </c>
      <c r="R1055" s="193">
        <f>Q1055*H1055</f>
        <v>0.7361759999999999</v>
      </c>
      <c r="S1055" s="193">
        <v>0</v>
      </c>
      <c r="T1055" s="194">
        <f>S1055*H1055</f>
        <v>0</v>
      </c>
      <c r="AR1055" s="19" t="s">
        <v>168</v>
      </c>
      <c r="AT1055" s="19" t="s">
        <v>164</v>
      </c>
      <c r="AU1055" s="19" t="s">
        <v>81</v>
      </c>
      <c r="AY1055" s="19" t="s">
        <v>162</v>
      </c>
      <c r="BE1055" s="195">
        <f>IF(N1055="základní",J1055,0)</f>
        <v>0</v>
      </c>
      <c r="BF1055" s="195">
        <f>IF(N1055="snížená",J1055,0)</f>
        <v>0</v>
      </c>
      <c r="BG1055" s="195">
        <f>IF(N1055="zákl. přenesená",J1055,0)</f>
        <v>0</v>
      </c>
      <c r="BH1055" s="195">
        <f>IF(N1055="sníž. přenesená",J1055,0)</f>
        <v>0</v>
      </c>
      <c r="BI1055" s="195">
        <f>IF(N1055="nulová",J1055,0)</f>
        <v>0</v>
      </c>
      <c r="BJ1055" s="19" t="s">
        <v>22</v>
      </c>
      <c r="BK1055" s="195">
        <f>ROUND(I1055*H1055,2)</f>
        <v>0</v>
      </c>
      <c r="BL1055" s="19" t="s">
        <v>168</v>
      </c>
      <c r="BM1055" s="19" t="s">
        <v>992</v>
      </c>
    </row>
    <row r="1056" spans="2:51" s="11" customFormat="1" ht="13.5">
      <c r="B1056" s="196"/>
      <c r="C1056" s="197"/>
      <c r="D1056" s="198" t="s">
        <v>169</v>
      </c>
      <c r="E1056" s="199" t="s">
        <v>20</v>
      </c>
      <c r="F1056" s="200" t="s">
        <v>993</v>
      </c>
      <c r="G1056" s="197"/>
      <c r="H1056" s="201" t="s">
        <v>20</v>
      </c>
      <c r="I1056" s="202"/>
      <c r="J1056" s="197"/>
      <c r="K1056" s="197"/>
      <c r="L1056" s="203"/>
      <c r="M1056" s="204"/>
      <c r="N1056" s="205"/>
      <c r="O1056" s="205"/>
      <c r="P1056" s="205"/>
      <c r="Q1056" s="205"/>
      <c r="R1056" s="205"/>
      <c r="S1056" s="205"/>
      <c r="T1056" s="206"/>
      <c r="AT1056" s="207" t="s">
        <v>169</v>
      </c>
      <c r="AU1056" s="207" t="s">
        <v>81</v>
      </c>
      <c r="AV1056" s="11" t="s">
        <v>22</v>
      </c>
      <c r="AW1056" s="11" t="s">
        <v>37</v>
      </c>
      <c r="AX1056" s="11" t="s">
        <v>73</v>
      </c>
      <c r="AY1056" s="207" t="s">
        <v>162</v>
      </c>
    </row>
    <row r="1057" spans="2:51" s="11" customFormat="1" ht="13.5">
      <c r="B1057" s="196"/>
      <c r="C1057" s="197"/>
      <c r="D1057" s="198" t="s">
        <v>169</v>
      </c>
      <c r="E1057" s="199" t="s">
        <v>20</v>
      </c>
      <c r="F1057" s="200" t="s">
        <v>994</v>
      </c>
      <c r="G1057" s="197"/>
      <c r="H1057" s="201" t="s">
        <v>20</v>
      </c>
      <c r="I1057" s="202"/>
      <c r="J1057" s="197"/>
      <c r="K1057" s="197"/>
      <c r="L1057" s="203"/>
      <c r="M1057" s="204"/>
      <c r="N1057" s="205"/>
      <c r="O1057" s="205"/>
      <c r="P1057" s="205"/>
      <c r="Q1057" s="205"/>
      <c r="R1057" s="205"/>
      <c r="S1057" s="205"/>
      <c r="T1057" s="206"/>
      <c r="AT1057" s="207" t="s">
        <v>169</v>
      </c>
      <c r="AU1057" s="207" t="s">
        <v>81</v>
      </c>
      <c r="AV1057" s="11" t="s">
        <v>22</v>
      </c>
      <c r="AW1057" s="11" t="s">
        <v>37</v>
      </c>
      <c r="AX1057" s="11" t="s">
        <v>73</v>
      </c>
      <c r="AY1057" s="207" t="s">
        <v>162</v>
      </c>
    </row>
    <row r="1058" spans="2:51" s="12" customFormat="1" ht="13.5">
      <c r="B1058" s="208"/>
      <c r="C1058" s="209"/>
      <c r="D1058" s="198" t="s">
        <v>169</v>
      </c>
      <c r="E1058" s="210" t="s">
        <v>20</v>
      </c>
      <c r="F1058" s="211" t="s">
        <v>995</v>
      </c>
      <c r="G1058" s="209"/>
      <c r="H1058" s="212">
        <v>0.584</v>
      </c>
      <c r="I1058" s="213"/>
      <c r="J1058" s="209"/>
      <c r="K1058" s="209"/>
      <c r="L1058" s="214"/>
      <c r="M1058" s="215"/>
      <c r="N1058" s="216"/>
      <c r="O1058" s="216"/>
      <c r="P1058" s="216"/>
      <c r="Q1058" s="216"/>
      <c r="R1058" s="216"/>
      <c r="S1058" s="216"/>
      <c r="T1058" s="217"/>
      <c r="AT1058" s="218" t="s">
        <v>169</v>
      </c>
      <c r="AU1058" s="218" t="s">
        <v>81</v>
      </c>
      <c r="AV1058" s="12" t="s">
        <v>81</v>
      </c>
      <c r="AW1058" s="12" t="s">
        <v>37</v>
      </c>
      <c r="AX1058" s="12" t="s">
        <v>73</v>
      </c>
      <c r="AY1058" s="218" t="s">
        <v>162</v>
      </c>
    </row>
    <row r="1059" spans="2:51" s="11" customFormat="1" ht="13.5">
      <c r="B1059" s="196"/>
      <c r="C1059" s="197"/>
      <c r="D1059" s="198" t="s">
        <v>169</v>
      </c>
      <c r="E1059" s="199" t="s">
        <v>20</v>
      </c>
      <c r="F1059" s="200" t="s">
        <v>996</v>
      </c>
      <c r="G1059" s="197"/>
      <c r="H1059" s="201" t="s">
        <v>20</v>
      </c>
      <c r="I1059" s="202"/>
      <c r="J1059" s="197"/>
      <c r="K1059" s="197"/>
      <c r="L1059" s="203"/>
      <c r="M1059" s="204"/>
      <c r="N1059" s="205"/>
      <c r="O1059" s="205"/>
      <c r="P1059" s="205"/>
      <c r="Q1059" s="205"/>
      <c r="R1059" s="205"/>
      <c r="S1059" s="205"/>
      <c r="T1059" s="206"/>
      <c r="AT1059" s="207" t="s">
        <v>169</v>
      </c>
      <c r="AU1059" s="207" t="s">
        <v>81</v>
      </c>
      <c r="AV1059" s="11" t="s">
        <v>22</v>
      </c>
      <c r="AW1059" s="11" t="s">
        <v>37</v>
      </c>
      <c r="AX1059" s="11" t="s">
        <v>73</v>
      </c>
      <c r="AY1059" s="207" t="s">
        <v>162</v>
      </c>
    </row>
    <row r="1060" spans="2:51" s="12" customFormat="1" ht="13.5">
      <c r="B1060" s="208"/>
      <c r="C1060" s="209"/>
      <c r="D1060" s="198" t="s">
        <v>169</v>
      </c>
      <c r="E1060" s="210" t="s">
        <v>20</v>
      </c>
      <c r="F1060" s="211" t="s">
        <v>997</v>
      </c>
      <c r="G1060" s="209"/>
      <c r="H1060" s="212">
        <v>0.56</v>
      </c>
      <c r="I1060" s="213"/>
      <c r="J1060" s="209"/>
      <c r="K1060" s="209"/>
      <c r="L1060" s="214"/>
      <c r="M1060" s="215"/>
      <c r="N1060" s="216"/>
      <c r="O1060" s="216"/>
      <c r="P1060" s="216"/>
      <c r="Q1060" s="216"/>
      <c r="R1060" s="216"/>
      <c r="S1060" s="216"/>
      <c r="T1060" s="217"/>
      <c r="AT1060" s="218" t="s">
        <v>169</v>
      </c>
      <c r="AU1060" s="218" t="s">
        <v>81</v>
      </c>
      <c r="AV1060" s="12" t="s">
        <v>81</v>
      </c>
      <c r="AW1060" s="12" t="s">
        <v>37</v>
      </c>
      <c r="AX1060" s="12" t="s">
        <v>73</v>
      </c>
      <c r="AY1060" s="218" t="s">
        <v>162</v>
      </c>
    </row>
    <row r="1061" spans="2:51" s="11" customFormat="1" ht="13.5">
      <c r="B1061" s="196"/>
      <c r="C1061" s="197"/>
      <c r="D1061" s="198" t="s">
        <v>169</v>
      </c>
      <c r="E1061" s="199" t="s">
        <v>20</v>
      </c>
      <c r="F1061" s="200" t="s">
        <v>998</v>
      </c>
      <c r="G1061" s="197"/>
      <c r="H1061" s="201" t="s">
        <v>20</v>
      </c>
      <c r="I1061" s="202"/>
      <c r="J1061" s="197"/>
      <c r="K1061" s="197"/>
      <c r="L1061" s="203"/>
      <c r="M1061" s="204"/>
      <c r="N1061" s="205"/>
      <c r="O1061" s="205"/>
      <c r="P1061" s="205"/>
      <c r="Q1061" s="205"/>
      <c r="R1061" s="205"/>
      <c r="S1061" s="205"/>
      <c r="T1061" s="206"/>
      <c r="AT1061" s="207" t="s">
        <v>169</v>
      </c>
      <c r="AU1061" s="207" t="s">
        <v>81</v>
      </c>
      <c r="AV1061" s="11" t="s">
        <v>22</v>
      </c>
      <c r="AW1061" s="11" t="s">
        <v>37</v>
      </c>
      <c r="AX1061" s="11" t="s">
        <v>73</v>
      </c>
      <c r="AY1061" s="207" t="s">
        <v>162</v>
      </c>
    </row>
    <row r="1062" spans="2:51" s="12" customFormat="1" ht="13.5">
      <c r="B1062" s="208"/>
      <c r="C1062" s="209"/>
      <c r="D1062" s="198" t="s">
        <v>169</v>
      </c>
      <c r="E1062" s="210" t="s">
        <v>20</v>
      </c>
      <c r="F1062" s="211" t="s">
        <v>999</v>
      </c>
      <c r="G1062" s="209"/>
      <c r="H1062" s="212">
        <v>0.834</v>
      </c>
      <c r="I1062" s="213"/>
      <c r="J1062" s="209"/>
      <c r="K1062" s="209"/>
      <c r="L1062" s="214"/>
      <c r="M1062" s="215"/>
      <c r="N1062" s="216"/>
      <c r="O1062" s="216"/>
      <c r="P1062" s="216"/>
      <c r="Q1062" s="216"/>
      <c r="R1062" s="216"/>
      <c r="S1062" s="216"/>
      <c r="T1062" s="217"/>
      <c r="AT1062" s="218" t="s">
        <v>169</v>
      </c>
      <c r="AU1062" s="218" t="s">
        <v>81</v>
      </c>
      <c r="AV1062" s="12" t="s">
        <v>81</v>
      </c>
      <c r="AW1062" s="12" t="s">
        <v>37</v>
      </c>
      <c r="AX1062" s="12" t="s">
        <v>73</v>
      </c>
      <c r="AY1062" s="218" t="s">
        <v>162</v>
      </c>
    </row>
    <row r="1063" spans="2:51" s="11" customFormat="1" ht="13.5">
      <c r="B1063" s="196"/>
      <c r="C1063" s="197"/>
      <c r="D1063" s="198" t="s">
        <v>169</v>
      </c>
      <c r="E1063" s="199" t="s">
        <v>20</v>
      </c>
      <c r="F1063" s="200" t="s">
        <v>1000</v>
      </c>
      <c r="G1063" s="197"/>
      <c r="H1063" s="201" t="s">
        <v>20</v>
      </c>
      <c r="I1063" s="202"/>
      <c r="J1063" s="197"/>
      <c r="K1063" s="197"/>
      <c r="L1063" s="203"/>
      <c r="M1063" s="204"/>
      <c r="N1063" s="205"/>
      <c r="O1063" s="205"/>
      <c r="P1063" s="205"/>
      <c r="Q1063" s="205"/>
      <c r="R1063" s="205"/>
      <c r="S1063" s="205"/>
      <c r="T1063" s="206"/>
      <c r="AT1063" s="207" t="s">
        <v>169</v>
      </c>
      <c r="AU1063" s="207" t="s">
        <v>81</v>
      </c>
      <c r="AV1063" s="11" t="s">
        <v>22</v>
      </c>
      <c r="AW1063" s="11" t="s">
        <v>37</v>
      </c>
      <c r="AX1063" s="11" t="s">
        <v>73</v>
      </c>
      <c r="AY1063" s="207" t="s">
        <v>162</v>
      </c>
    </row>
    <row r="1064" spans="2:51" s="12" customFormat="1" ht="13.5">
      <c r="B1064" s="208"/>
      <c r="C1064" s="209"/>
      <c r="D1064" s="198" t="s">
        <v>169</v>
      </c>
      <c r="E1064" s="210" t="s">
        <v>20</v>
      </c>
      <c r="F1064" s="211" t="s">
        <v>1001</v>
      </c>
      <c r="G1064" s="209"/>
      <c r="H1064" s="212">
        <v>0.456</v>
      </c>
      <c r="I1064" s="213"/>
      <c r="J1064" s="209"/>
      <c r="K1064" s="209"/>
      <c r="L1064" s="214"/>
      <c r="M1064" s="215"/>
      <c r="N1064" s="216"/>
      <c r="O1064" s="216"/>
      <c r="P1064" s="216"/>
      <c r="Q1064" s="216"/>
      <c r="R1064" s="216"/>
      <c r="S1064" s="216"/>
      <c r="T1064" s="217"/>
      <c r="AT1064" s="218" t="s">
        <v>169</v>
      </c>
      <c r="AU1064" s="218" t="s">
        <v>81</v>
      </c>
      <c r="AV1064" s="12" t="s">
        <v>81</v>
      </c>
      <c r="AW1064" s="12" t="s">
        <v>37</v>
      </c>
      <c r="AX1064" s="12" t="s">
        <v>73</v>
      </c>
      <c r="AY1064" s="218" t="s">
        <v>162</v>
      </c>
    </row>
    <row r="1065" spans="2:51" s="11" customFormat="1" ht="13.5">
      <c r="B1065" s="196"/>
      <c r="C1065" s="197"/>
      <c r="D1065" s="198" t="s">
        <v>169</v>
      </c>
      <c r="E1065" s="199" t="s">
        <v>20</v>
      </c>
      <c r="F1065" s="200" t="s">
        <v>1002</v>
      </c>
      <c r="G1065" s="197"/>
      <c r="H1065" s="201" t="s">
        <v>20</v>
      </c>
      <c r="I1065" s="202"/>
      <c r="J1065" s="197"/>
      <c r="K1065" s="197"/>
      <c r="L1065" s="203"/>
      <c r="M1065" s="204"/>
      <c r="N1065" s="205"/>
      <c r="O1065" s="205"/>
      <c r="P1065" s="205"/>
      <c r="Q1065" s="205"/>
      <c r="R1065" s="205"/>
      <c r="S1065" s="205"/>
      <c r="T1065" s="206"/>
      <c r="AT1065" s="207" t="s">
        <v>169</v>
      </c>
      <c r="AU1065" s="207" t="s">
        <v>81</v>
      </c>
      <c r="AV1065" s="11" t="s">
        <v>22</v>
      </c>
      <c r="AW1065" s="11" t="s">
        <v>37</v>
      </c>
      <c r="AX1065" s="11" t="s">
        <v>73</v>
      </c>
      <c r="AY1065" s="207" t="s">
        <v>162</v>
      </c>
    </row>
    <row r="1066" spans="2:51" s="12" customFormat="1" ht="13.5">
      <c r="B1066" s="208"/>
      <c r="C1066" s="209"/>
      <c r="D1066" s="198" t="s">
        <v>169</v>
      </c>
      <c r="E1066" s="210" t="s">
        <v>20</v>
      </c>
      <c r="F1066" s="211" t="s">
        <v>1003</v>
      </c>
      <c r="G1066" s="209"/>
      <c r="H1066" s="212">
        <v>0.77</v>
      </c>
      <c r="I1066" s="213"/>
      <c r="J1066" s="209"/>
      <c r="K1066" s="209"/>
      <c r="L1066" s="214"/>
      <c r="M1066" s="215"/>
      <c r="N1066" s="216"/>
      <c r="O1066" s="216"/>
      <c r="P1066" s="216"/>
      <c r="Q1066" s="216"/>
      <c r="R1066" s="216"/>
      <c r="S1066" s="216"/>
      <c r="T1066" s="217"/>
      <c r="AT1066" s="218" t="s">
        <v>169</v>
      </c>
      <c r="AU1066" s="218" t="s">
        <v>81</v>
      </c>
      <c r="AV1066" s="12" t="s">
        <v>81</v>
      </c>
      <c r="AW1066" s="12" t="s">
        <v>37</v>
      </c>
      <c r="AX1066" s="12" t="s">
        <v>73</v>
      </c>
      <c r="AY1066" s="218" t="s">
        <v>162</v>
      </c>
    </row>
    <row r="1067" spans="2:51" s="11" customFormat="1" ht="13.5">
      <c r="B1067" s="196"/>
      <c r="C1067" s="197"/>
      <c r="D1067" s="198" t="s">
        <v>169</v>
      </c>
      <c r="E1067" s="199" t="s">
        <v>20</v>
      </c>
      <c r="F1067" s="200" t="s">
        <v>1004</v>
      </c>
      <c r="G1067" s="197"/>
      <c r="H1067" s="201" t="s">
        <v>20</v>
      </c>
      <c r="I1067" s="202"/>
      <c r="J1067" s="197"/>
      <c r="K1067" s="197"/>
      <c r="L1067" s="203"/>
      <c r="M1067" s="204"/>
      <c r="N1067" s="205"/>
      <c r="O1067" s="205"/>
      <c r="P1067" s="205"/>
      <c r="Q1067" s="205"/>
      <c r="R1067" s="205"/>
      <c r="S1067" s="205"/>
      <c r="T1067" s="206"/>
      <c r="AT1067" s="207" t="s">
        <v>169</v>
      </c>
      <c r="AU1067" s="207" t="s">
        <v>81</v>
      </c>
      <c r="AV1067" s="11" t="s">
        <v>22</v>
      </c>
      <c r="AW1067" s="11" t="s">
        <v>37</v>
      </c>
      <c r="AX1067" s="11" t="s">
        <v>73</v>
      </c>
      <c r="AY1067" s="207" t="s">
        <v>162</v>
      </c>
    </row>
    <row r="1068" spans="2:51" s="12" customFormat="1" ht="13.5">
      <c r="B1068" s="208"/>
      <c r="C1068" s="209"/>
      <c r="D1068" s="198" t="s">
        <v>169</v>
      </c>
      <c r="E1068" s="210" t="s">
        <v>20</v>
      </c>
      <c r="F1068" s="211" t="s">
        <v>1005</v>
      </c>
      <c r="G1068" s="209"/>
      <c r="H1068" s="212">
        <v>3.317</v>
      </c>
      <c r="I1068" s="213"/>
      <c r="J1068" s="209"/>
      <c r="K1068" s="209"/>
      <c r="L1068" s="214"/>
      <c r="M1068" s="215"/>
      <c r="N1068" s="216"/>
      <c r="O1068" s="216"/>
      <c r="P1068" s="216"/>
      <c r="Q1068" s="216"/>
      <c r="R1068" s="216"/>
      <c r="S1068" s="216"/>
      <c r="T1068" s="217"/>
      <c r="AT1068" s="218" t="s">
        <v>169</v>
      </c>
      <c r="AU1068" s="218" t="s">
        <v>81</v>
      </c>
      <c r="AV1068" s="12" t="s">
        <v>81</v>
      </c>
      <c r="AW1068" s="12" t="s">
        <v>37</v>
      </c>
      <c r="AX1068" s="12" t="s">
        <v>73</v>
      </c>
      <c r="AY1068" s="218" t="s">
        <v>162</v>
      </c>
    </row>
    <row r="1069" spans="2:51" s="11" customFormat="1" ht="13.5">
      <c r="B1069" s="196"/>
      <c r="C1069" s="197"/>
      <c r="D1069" s="198" t="s">
        <v>169</v>
      </c>
      <c r="E1069" s="199" t="s">
        <v>20</v>
      </c>
      <c r="F1069" s="200" t="s">
        <v>1006</v>
      </c>
      <c r="G1069" s="197"/>
      <c r="H1069" s="201" t="s">
        <v>20</v>
      </c>
      <c r="I1069" s="202"/>
      <c r="J1069" s="197"/>
      <c r="K1069" s="197"/>
      <c r="L1069" s="203"/>
      <c r="M1069" s="204"/>
      <c r="N1069" s="205"/>
      <c r="O1069" s="205"/>
      <c r="P1069" s="205"/>
      <c r="Q1069" s="205"/>
      <c r="R1069" s="205"/>
      <c r="S1069" s="205"/>
      <c r="T1069" s="206"/>
      <c r="AT1069" s="207" t="s">
        <v>169</v>
      </c>
      <c r="AU1069" s="207" t="s">
        <v>81</v>
      </c>
      <c r="AV1069" s="11" t="s">
        <v>22</v>
      </c>
      <c r="AW1069" s="11" t="s">
        <v>37</v>
      </c>
      <c r="AX1069" s="11" t="s">
        <v>73</v>
      </c>
      <c r="AY1069" s="207" t="s">
        <v>162</v>
      </c>
    </row>
    <row r="1070" spans="2:51" s="12" customFormat="1" ht="13.5">
      <c r="B1070" s="208"/>
      <c r="C1070" s="209"/>
      <c r="D1070" s="198" t="s">
        <v>169</v>
      </c>
      <c r="E1070" s="210" t="s">
        <v>20</v>
      </c>
      <c r="F1070" s="211" t="s">
        <v>1007</v>
      </c>
      <c r="G1070" s="209"/>
      <c r="H1070" s="212">
        <v>5.059</v>
      </c>
      <c r="I1070" s="213"/>
      <c r="J1070" s="209"/>
      <c r="K1070" s="209"/>
      <c r="L1070" s="214"/>
      <c r="M1070" s="215"/>
      <c r="N1070" s="216"/>
      <c r="O1070" s="216"/>
      <c r="P1070" s="216"/>
      <c r="Q1070" s="216"/>
      <c r="R1070" s="216"/>
      <c r="S1070" s="216"/>
      <c r="T1070" s="217"/>
      <c r="AT1070" s="218" t="s">
        <v>169</v>
      </c>
      <c r="AU1070" s="218" t="s">
        <v>81</v>
      </c>
      <c r="AV1070" s="12" t="s">
        <v>81</v>
      </c>
      <c r="AW1070" s="12" t="s">
        <v>37</v>
      </c>
      <c r="AX1070" s="12" t="s">
        <v>73</v>
      </c>
      <c r="AY1070" s="218" t="s">
        <v>162</v>
      </c>
    </row>
    <row r="1071" spans="2:51" s="11" customFormat="1" ht="13.5">
      <c r="B1071" s="196"/>
      <c r="C1071" s="197"/>
      <c r="D1071" s="198" t="s">
        <v>169</v>
      </c>
      <c r="E1071" s="199" t="s">
        <v>20</v>
      </c>
      <c r="F1071" s="200" t="s">
        <v>1008</v>
      </c>
      <c r="G1071" s="197"/>
      <c r="H1071" s="201" t="s">
        <v>20</v>
      </c>
      <c r="I1071" s="202"/>
      <c r="J1071" s="197"/>
      <c r="K1071" s="197"/>
      <c r="L1071" s="203"/>
      <c r="M1071" s="204"/>
      <c r="N1071" s="205"/>
      <c r="O1071" s="205"/>
      <c r="P1071" s="205"/>
      <c r="Q1071" s="205"/>
      <c r="R1071" s="205"/>
      <c r="S1071" s="205"/>
      <c r="T1071" s="206"/>
      <c r="AT1071" s="207" t="s">
        <v>169</v>
      </c>
      <c r="AU1071" s="207" t="s">
        <v>81</v>
      </c>
      <c r="AV1071" s="11" t="s">
        <v>22</v>
      </c>
      <c r="AW1071" s="11" t="s">
        <v>37</v>
      </c>
      <c r="AX1071" s="11" t="s">
        <v>73</v>
      </c>
      <c r="AY1071" s="207" t="s">
        <v>162</v>
      </c>
    </row>
    <row r="1072" spans="2:51" s="12" customFormat="1" ht="13.5">
      <c r="B1072" s="208"/>
      <c r="C1072" s="209"/>
      <c r="D1072" s="198" t="s">
        <v>169</v>
      </c>
      <c r="E1072" s="210" t="s">
        <v>20</v>
      </c>
      <c r="F1072" s="211" t="s">
        <v>1009</v>
      </c>
      <c r="G1072" s="209"/>
      <c r="H1072" s="212">
        <v>1.087</v>
      </c>
      <c r="I1072" s="213"/>
      <c r="J1072" s="209"/>
      <c r="K1072" s="209"/>
      <c r="L1072" s="214"/>
      <c r="M1072" s="215"/>
      <c r="N1072" s="216"/>
      <c r="O1072" s="216"/>
      <c r="P1072" s="216"/>
      <c r="Q1072" s="216"/>
      <c r="R1072" s="216"/>
      <c r="S1072" s="216"/>
      <c r="T1072" s="217"/>
      <c r="AT1072" s="218" t="s">
        <v>169</v>
      </c>
      <c r="AU1072" s="218" t="s">
        <v>81</v>
      </c>
      <c r="AV1072" s="12" t="s">
        <v>81</v>
      </c>
      <c r="AW1072" s="12" t="s">
        <v>37</v>
      </c>
      <c r="AX1072" s="12" t="s">
        <v>73</v>
      </c>
      <c r="AY1072" s="218" t="s">
        <v>162</v>
      </c>
    </row>
    <row r="1073" spans="2:51" s="11" customFormat="1" ht="13.5">
      <c r="B1073" s="196"/>
      <c r="C1073" s="197"/>
      <c r="D1073" s="198" t="s">
        <v>169</v>
      </c>
      <c r="E1073" s="199" t="s">
        <v>20</v>
      </c>
      <c r="F1073" s="200" t="s">
        <v>1010</v>
      </c>
      <c r="G1073" s="197"/>
      <c r="H1073" s="201" t="s">
        <v>20</v>
      </c>
      <c r="I1073" s="202"/>
      <c r="J1073" s="197"/>
      <c r="K1073" s="197"/>
      <c r="L1073" s="203"/>
      <c r="M1073" s="204"/>
      <c r="N1073" s="205"/>
      <c r="O1073" s="205"/>
      <c r="P1073" s="205"/>
      <c r="Q1073" s="205"/>
      <c r="R1073" s="205"/>
      <c r="S1073" s="205"/>
      <c r="T1073" s="206"/>
      <c r="AT1073" s="207" t="s">
        <v>169</v>
      </c>
      <c r="AU1073" s="207" t="s">
        <v>81</v>
      </c>
      <c r="AV1073" s="11" t="s">
        <v>22</v>
      </c>
      <c r="AW1073" s="11" t="s">
        <v>37</v>
      </c>
      <c r="AX1073" s="11" t="s">
        <v>73</v>
      </c>
      <c r="AY1073" s="207" t="s">
        <v>162</v>
      </c>
    </row>
    <row r="1074" spans="2:51" s="12" customFormat="1" ht="13.5">
      <c r="B1074" s="208"/>
      <c r="C1074" s="209"/>
      <c r="D1074" s="198" t="s">
        <v>169</v>
      </c>
      <c r="E1074" s="210" t="s">
        <v>20</v>
      </c>
      <c r="F1074" s="211" t="s">
        <v>1011</v>
      </c>
      <c r="G1074" s="209"/>
      <c r="H1074" s="212">
        <v>0.565</v>
      </c>
      <c r="I1074" s="213"/>
      <c r="J1074" s="209"/>
      <c r="K1074" s="209"/>
      <c r="L1074" s="214"/>
      <c r="M1074" s="215"/>
      <c r="N1074" s="216"/>
      <c r="O1074" s="216"/>
      <c r="P1074" s="216"/>
      <c r="Q1074" s="216"/>
      <c r="R1074" s="216"/>
      <c r="S1074" s="216"/>
      <c r="T1074" s="217"/>
      <c r="AT1074" s="218" t="s">
        <v>169</v>
      </c>
      <c r="AU1074" s="218" t="s">
        <v>81</v>
      </c>
      <c r="AV1074" s="12" t="s">
        <v>81</v>
      </c>
      <c r="AW1074" s="12" t="s">
        <v>37</v>
      </c>
      <c r="AX1074" s="12" t="s">
        <v>73</v>
      </c>
      <c r="AY1074" s="218" t="s">
        <v>162</v>
      </c>
    </row>
    <row r="1075" spans="2:51" s="11" customFormat="1" ht="13.5">
      <c r="B1075" s="196"/>
      <c r="C1075" s="197"/>
      <c r="D1075" s="198" t="s">
        <v>169</v>
      </c>
      <c r="E1075" s="199" t="s">
        <v>20</v>
      </c>
      <c r="F1075" s="200" t="s">
        <v>1012</v>
      </c>
      <c r="G1075" s="197"/>
      <c r="H1075" s="201" t="s">
        <v>20</v>
      </c>
      <c r="I1075" s="202"/>
      <c r="J1075" s="197"/>
      <c r="K1075" s="197"/>
      <c r="L1075" s="203"/>
      <c r="M1075" s="204"/>
      <c r="N1075" s="205"/>
      <c r="O1075" s="205"/>
      <c r="P1075" s="205"/>
      <c r="Q1075" s="205"/>
      <c r="R1075" s="205"/>
      <c r="S1075" s="205"/>
      <c r="T1075" s="206"/>
      <c r="AT1075" s="207" t="s">
        <v>169</v>
      </c>
      <c r="AU1075" s="207" t="s">
        <v>81</v>
      </c>
      <c r="AV1075" s="11" t="s">
        <v>22</v>
      </c>
      <c r="AW1075" s="11" t="s">
        <v>37</v>
      </c>
      <c r="AX1075" s="11" t="s">
        <v>73</v>
      </c>
      <c r="AY1075" s="207" t="s">
        <v>162</v>
      </c>
    </row>
    <row r="1076" spans="2:51" s="12" customFormat="1" ht="13.5">
      <c r="B1076" s="208"/>
      <c r="C1076" s="209"/>
      <c r="D1076" s="198" t="s">
        <v>169</v>
      </c>
      <c r="E1076" s="210" t="s">
        <v>20</v>
      </c>
      <c r="F1076" s="211" t="s">
        <v>1013</v>
      </c>
      <c r="G1076" s="209"/>
      <c r="H1076" s="212">
        <v>1.403</v>
      </c>
      <c r="I1076" s="213"/>
      <c r="J1076" s="209"/>
      <c r="K1076" s="209"/>
      <c r="L1076" s="214"/>
      <c r="M1076" s="215"/>
      <c r="N1076" s="216"/>
      <c r="O1076" s="216"/>
      <c r="P1076" s="216"/>
      <c r="Q1076" s="216"/>
      <c r="R1076" s="216"/>
      <c r="S1076" s="216"/>
      <c r="T1076" s="217"/>
      <c r="AT1076" s="218" t="s">
        <v>169</v>
      </c>
      <c r="AU1076" s="218" t="s">
        <v>81</v>
      </c>
      <c r="AV1076" s="12" t="s">
        <v>81</v>
      </c>
      <c r="AW1076" s="12" t="s">
        <v>37</v>
      </c>
      <c r="AX1076" s="12" t="s">
        <v>73</v>
      </c>
      <c r="AY1076" s="218" t="s">
        <v>162</v>
      </c>
    </row>
    <row r="1077" spans="2:51" s="11" customFormat="1" ht="13.5">
      <c r="B1077" s="196"/>
      <c r="C1077" s="197"/>
      <c r="D1077" s="198" t="s">
        <v>169</v>
      </c>
      <c r="E1077" s="199" t="s">
        <v>20</v>
      </c>
      <c r="F1077" s="200" t="s">
        <v>1014</v>
      </c>
      <c r="G1077" s="197"/>
      <c r="H1077" s="201" t="s">
        <v>20</v>
      </c>
      <c r="I1077" s="202"/>
      <c r="J1077" s="197"/>
      <c r="K1077" s="197"/>
      <c r="L1077" s="203"/>
      <c r="M1077" s="204"/>
      <c r="N1077" s="205"/>
      <c r="O1077" s="205"/>
      <c r="P1077" s="205"/>
      <c r="Q1077" s="205"/>
      <c r="R1077" s="205"/>
      <c r="S1077" s="205"/>
      <c r="T1077" s="206"/>
      <c r="AT1077" s="207" t="s">
        <v>169</v>
      </c>
      <c r="AU1077" s="207" t="s">
        <v>81</v>
      </c>
      <c r="AV1077" s="11" t="s">
        <v>22</v>
      </c>
      <c r="AW1077" s="11" t="s">
        <v>37</v>
      </c>
      <c r="AX1077" s="11" t="s">
        <v>73</v>
      </c>
      <c r="AY1077" s="207" t="s">
        <v>162</v>
      </c>
    </row>
    <row r="1078" spans="2:51" s="12" customFormat="1" ht="13.5">
      <c r="B1078" s="208"/>
      <c r="C1078" s="209"/>
      <c r="D1078" s="198" t="s">
        <v>169</v>
      </c>
      <c r="E1078" s="210" t="s">
        <v>20</v>
      </c>
      <c r="F1078" s="211" t="s">
        <v>1015</v>
      </c>
      <c r="G1078" s="209"/>
      <c r="H1078" s="212">
        <v>0.566</v>
      </c>
      <c r="I1078" s="213"/>
      <c r="J1078" s="209"/>
      <c r="K1078" s="209"/>
      <c r="L1078" s="214"/>
      <c r="M1078" s="215"/>
      <c r="N1078" s="216"/>
      <c r="O1078" s="216"/>
      <c r="P1078" s="216"/>
      <c r="Q1078" s="216"/>
      <c r="R1078" s="216"/>
      <c r="S1078" s="216"/>
      <c r="T1078" s="217"/>
      <c r="AT1078" s="218" t="s">
        <v>169</v>
      </c>
      <c r="AU1078" s="218" t="s">
        <v>81</v>
      </c>
      <c r="AV1078" s="12" t="s">
        <v>81</v>
      </c>
      <c r="AW1078" s="12" t="s">
        <v>37</v>
      </c>
      <c r="AX1078" s="12" t="s">
        <v>73</v>
      </c>
      <c r="AY1078" s="218" t="s">
        <v>162</v>
      </c>
    </row>
    <row r="1079" spans="2:51" s="11" customFormat="1" ht="13.5">
      <c r="B1079" s="196"/>
      <c r="C1079" s="197"/>
      <c r="D1079" s="198" t="s">
        <v>169</v>
      </c>
      <c r="E1079" s="199" t="s">
        <v>20</v>
      </c>
      <c r="F1079" s="200" t="s">
        <v>1016</v>
      </c>
      <c r="G1079" s="197"/>
      <c r="H1079" s="201" t="s">
        <v>20</v>
      </c>
      <c r="I1079" s="202"/>
      <c r="J1079" s="197"/>
      <c r="K1079" s="197"/>
      <c r="L1079" s="203"/>
      <c r="M1079" s="204"/>
      <c r="N1079" s="205"/>
      <c r="O1079" s="205"/>
      <c r="P1079" s="205"/>
      <c r="Q1079" s="205"/>
      <c r="R1079" s="205"/>
      <c r="S1079" s="205"/>
      <c r="T1079" s="206"/>
      <c r="AT1079" s="207" t="s">
        <v>169</v>
      </c>
      <c r="AU1079" s="207" t="s">
        <v>81</v>
      </c>
      <c r="AV1079" s="11" t="s">
        <v>22</v>
      </c>
      <c r="AW1079" s="11" t="s">
        <v>37</v>
      </c>
      <c r="AX1079" s="11" t="s">
        <v>73</v>
      </c>
      <c r="AY1079" s="207" t="s">
        <v>162</v>
      </c>
    </row>
    <row r="1080" spans="2:51" s="12" customFormat="1" ht="13.5">
      <c r="B1080" s="208"/>
      <c r="C1080" s="209"/>
      <c r="D1080" s="198" t="s">
        <v>169</v>
      </c>
      <c r="E1080" s="210" t="s">
        <v>20</v>
      </c>
      <c r="F1080" s="211" t="s">
        <v>1017</v>
      </c>
      <c r="G1080" s="209"/>
      <c r="H1080" s="212">
        <v>2.327</v>
      </c>
      <c r="I1080" s="213"/>
      <c r="J1080" s="209"/>
      <c r="K1080" s="209"/>
      <c r="L1080" s="214"/>
      <c r="M1080" s="215"/>
      <c r="N1080" s="216"/>
      <c r="O1080" s="216"/>
      <c r="P1080" s="216"/>
      <c r="Q1080" s="216"/>
      <c r="R1080" s="216"/>
      <c r="S1080" s="216"/>
      <c r="T1080" s="217"/>
      <c r="AT1080" s="218" t="s">
        <v>169</v>
      </c>
      <c r="AU1080" s="218" t="s">
        <v>81</v>
      </c>
      <c r="AV1080" s="12" t="s">
        <v>81</v>
      </c>
      <c r="AW1080" s="12" t="s">
        <v>37</v>
      </c>
      <c r="AX1080" s="12" t="s">
        <v>73</v>
      </c>
      <c r="AY1080" s="218" t="s">
        <v>162</v>
      </c>
    </row>
    <row r="1081" spans="2:51" s="13" customFormat="1" ht="13.5">
      <c r="B1081" s="219"/>
      <c r="C1081" s="220"/>
      <c r="D1081" s="221" t="s">
        <v>169</v>
      </c>
      <c r="E1081" s="222" t="s">
        <v>20</v>
      </c>
      <c r="F1081" s="223" t="s">
        <v>174</v>
      </c>
      <c r="G1081" s="220"/>
      <c r="H1081" s="224">
        <v>17.528</v>
      </c>
      <c r="I1081" s="225"/>
      <c r="J1081" s="220"/>
      <c r="K1081" s="220"/>
      <c r="L1081" s="226"/>
      <c r="M1081" s="227"/>
      <c r="N1081" s="228"/>
      <c r="O1081" s="228"/>
      <c r="P1081" s="228"/>
      <c r="Q1081" s="228"/>
      <c r="R1081" s="228"/>
      <c r="S1081" s="228"/>
      <c r="T1081" s="229"/>
      <c r="AT1081" s="230" t="s">
        <v>169</v>
      </c>
      <c r="AU1081" s="230" t="s">
        <v>81</v>
      </c>
      <c r="AV1081" s="13" t="s">
        <v>168</v>
      </c>
      <c r="AW1081" s="13" t="s">
        <v>37</v>
      </c>
      <c r="AX1081" s="13" t="s">
        <v>22</v>
      </c>
      <c r="AY1081" s="230" t="s">
        <v>162</v>
      </c>
    </row>
    <row r="1082" spans="2:65" s="1" customFormat="1" ht="31.5" customHeight="1">
      <c r="B1082" s="36"/>
      <c r="C1082" s="184" t="s">
        <v>1018</v>
      </c>
      <c r="D1082" s="184" t="s">
        <v>164</v>
      </c>
      <c r="E1082" s="185" t="s">
        <v>1019</v>
      </c>
      <c r="F1082" s="186" t="s">
        <v>1020</v>
      </c>
      <c r="G1082" s="187" t="s">
        <v>218</v>
      </c>
      <c r="H1082" s="188">
        <v>158.57</v>
      </c>
      <c r="I1082" s="189"/>
      <c r="J1082" s="190">
        <f>ROUND(I1082*H1082,2)</f>
        <v>0</v>
      </c>
      <c r="K1082" s="186" t="s">
        <v>20</v>
      </c>
      <c r="L1082" s="56"/>
      <c r="M1082" s="191" t="s">
        <v>20</v>
      </c>
      <c r="N1082" s="192" t="s">
        <v>44</v>
      </c>
      <c r="O1082" s="37"/>
      <c r="P1082" s="193">
        <f>O1082*H1082</f>
        <v>0</v>
      </c>
      <c r="Q1082" s="193">
        <v>0</v>
      </c>
      <c r="R1082" s="193">
        <f>Q1082*H1082</f>
        <v>0</v>
      </c>
      <c r="S1082" s="193">
        <v>0</v>
      </c>
      <c r="T1082" s="194">
        <f>S1082*H1082</f>
        <v>0</v>
      </c>
      <c r="AR1082" s="19" t="s">
        <v>168</v>
      </c>
      <c r="AT1082" s="19" t="s">
        <v>164</v>
      </c>
      <c r="AU1082" s="19" t="s">
        <v>81</v>
      </c>
      <c r="AY1082" s="19" t="s">
        <v>162</v>
      </c>
      <c r="BE1082" s="195">
        <f>IF(N1082="základní",J1082,0)</f>
        <v>0</v>
      </c>
      <c r="BF1082" s="195">
        <f>IF(N1082="snížená",J1082,0)</f>
        <v>0</v>
      </c>
      <c r="BG1082" s="195">
        <f>IF(N1082="zákl. přenesená",J1082,0)</f>
        <v>0</v>
      </c>
      <c r="BH1082" s="195">
        <f>IF(N1082="sníž. přenesená",J1082,0)</f>
        <v>0</v>
      </c>
      <c r="BI1082" s="195">
        <f>IF(N1082="nulová",J1082,0)</f>
        <v>0</v>
      </c>
      <c r="BJ1082" s="19" t="s">
        <v>22</v>
      </c>
      <c r="BK1082" s="195">
        <f>ROUND(I1082*H1082,2)</f>
        <v>0</v>
      </c>
      <c r="BL1082" s="19" t="s">
        <v>168</v>
      </c>
      <c r="BM1082" s="19" t="s">
        <v>1018</v>
      </c>
    </row>
    <row r="1083" spans="2:51" s="11" customFormat="1" ht="13.5">
      <c r="B1083" s="196"/>
      <c r="C1083" s="197"/>
      <c r="D1083" s="198" t="s">
        <v>169</v>
      </c>
      <c r="E1083" s="199" t="s">
        <v>20</v>
      </c>
      <c r="F1083" s="200" t="s">
        <v>1021</v>
      </c>
      <c r="G1083" s="197"/>
      <c r="H1083" s="201" t="s">
        <v>20</v>
      </c>
      <c r="I1083" s="202"/>
      <c r="J1083" s="197"/>
      <c r="K1083" s="197"/>
      <c r="L1083" s="203"/>
      <c r="M1083" s="204"/>
      <c r="N1083" s="205"/>
      <c r="O1083" s="205"/>
      <c r="P1083" s="205"/>
      <c r="Q1083" s="205"/>
      <c r="R1083" s="205"/>
      <c r="S1083" s="205"/>
      <c r="T1083" s="206"/>
      <c r="AT1083" s="207" t="s">
        <v>169</v>
      </c>
      <c r="AU1083" s="207" t="s">
        <v>81</v>
      </c>
      <c r="AV1083" s="11" t="s">
        <v>22</v>
      </c>
      <c r="AW1083" s="11" t="s">
        <v>37</v>
      </c>
      <c r="AX1083" s="11" t="s">
        <v>73</v>
      </c>
      <c r="AY1083" s="207" t="s">
        <v>162</v>
      </c>
    </row>
    <row r="1084" spans="2:51" s="11" customFormat="1" ht="13.5">
      <c r="B1084" s="196"/>
      <c r="C1084" s="197"/>
      <c r="D1084" s="198" t="s">
        <v>169</v>
      </c>
      <c r="E1084" s="199" t="s">
        <v>20</v>
      </c>
      <c r="F1084" s="200" t="s">
        <v>1022</v>
      </c>
      <c r="G1084" s="197"/>
      <c r="H1084" s="201" t="s">
        <v>20</v>
      </c>
      <c r="I1084" s="202"/>
      <c r="J1084" s="197"/>
      <c r="K1084" s="197"/>
      <c r="L1084" s="203"/>
      <c r="M1084" s="204"/>
      <c r="N1084" s="205"/>
      <c r="O1084" s="205"/>
      <c r="P1084" s="205"/>
      <c r="Q1084" s="205"/>
      <c r="R1084" s="205"/>
      <c r="S1084" s="205"/>
      <c r="T1084" s="206"/>
      <c r="AT1084" s="207" t="s">
        <v>169</v>
      </c>
      <c r="AU1084" s="207" t="s">
        <v>81</v>
      </c>
      <c r="AV1084" s="11" t="s">
        <v>22</v>
      </c>
      <c r="AW1084" s="11" t="s">
        <v>37</v>
      </c>
      <c r="AX1084" s="11" t="s">
        <v>73</v>
      </c>
      <c r="AY1084" s="207" t="s">
        <v>162</v>
      </c>
    </row>
    <row r="1085" spans="2:51" s="12" customFormat="1" ht="13.5">
      <c r="B1085" s="208"/>
      <c r="C1085" s="209"/>
      <c r="D1085" s="198" t="s">
        <v>169</v>
      </c>
      <c r="E1085" s="210" t="s">
        <v>20</v>
      </c>
      <c r="F1085" s="211" t="s">
        <v>1023</v>
      </c>
      <c r="G1085" s="209"/>
      <c r="H1085" s="212">
        <v>134.97</v>
      </c>
      <c r="I1085" s="213"/>
      <c r="J1085" s="209"/>
      <c r="K1085" s="209"/>
      <c r="L1085" s="214"/>
      <c r="M1085" s="215"/>
      <c r="N1085" s="216"/>
      <c r="O1085" s="216"/>
      <c r="P1085" s="216"/>
      <c r="Q1085" s="216"/>
      <c r="R1085" s="216"/>
      <c r="S1085" s="216"/>
      <c r="T1085" s="217"/>
      <c r="AT1085" s="218" t="s">
        <v>169</v>
      </c>
      <c r="AU1085" s="218" t="s">
        <v>81</v>
      </c>
      <c r="AV1085" s="12" t="s">
        <v>81</v>
      </c>
      <c r="AW1085" s="12" t="s">
        <v>37</v>
      </c>
      <c r="AX1085" s="12" t="s">
        <v>73</v>
      </c>
      <c r="AY1085" s="218" t="s">
        <v>162</v>
      </c>
    </row>
    <row r="1086" spans="2:51" s="11" customFormat="1" ht="13.5">
      <c r="B1086" s="196"/>
      <c r="C1086" s="197"/>
      <c r="D1086" s="198" t="s">
        <v>169</v>
      </c>
      <c r="E1086" s="199" t="s">
        <v>20</v>
      </c>
      <c r="F1086" s="200" t="s">
        <v>1024</v>
      </c>
      <c r="G1086" s="197"/>
      <c r="H1086" s="201" t="s">
        <v>20</v>
      </c>
      <c r="I1086" s="202"/>
      <c r="J1086" s="197"/>
      <c r="K1086" s="197"/>
      <c r="L1086" s="203"/>
      <c r="M1086" s="204"/>
      <c r="N1086" s="205"/>
      <c r="O1086" s="205"/>
      <c r="P1086" s="205"/>
      <c r="Q1086" s="205"/>
      <c r="R1086" s="205"/>
      <c r="S1086" s="205"/>
      <c r="T1086" s="206"/>
      <c r="AT1086" s="207" t="s">
        <v>169</v>
      </c>
      <c r="AU1086" s="207" t="s">
        <v>81</v>
      </c>
      <c r="AV1086" s="11" t="s">
        <v>22</v>
      </c>
      <c r="AW1086" s="11" t="s">
        <v>37</v>
      </c>
      <c r="AX1086" s="11" t="s">
        <v>73</v>
      </c>
      <c r="AY1086" s="207" t="s">
        <v>162</v>
      </c>
    </row>
    <row r="1087" spans="2:51" s="12" customFormat="1" ht="13.5">
      <c r="B1087" s="208"/>
      <c r="C1087" s="209"/>
      <c r="D1087" s="198" t="s">
        <v>169</v>
      </c>
      <c r="E1087" s="210" t="s">
        <v>20</v>
      </c>
      <c r="F1087" s="211" t="s">
        <v>676</v>
      </c>
      <c r="G1087" s="209"/>
      <c r="H1087" s="212">
        <v>23.6</v>
      </c>
      <c r="I1087" s="213"/>
      <c r="J1087" s="209"/>
      <c r="K1087" s="209"/>
      <c r="L1087" s="214"/>
      <c r="M1087" s="215"/>
      <c r="N1087" s="216"/>
      <c r="O1087" s="216"/>
      <c r="P1087" s="216"/>
      <c r="Q1087" s="216"/>
      <c r="R1087" s="216"/>
      <c r="S1087" s="216"/>
      <c r="T1087" s="217"/>
      <c r="AT1087" s="218" t="s">
        <v>169</v>
      </c>
      <c r="AU1087" s="218" t="s">
        <v>81</v>
      </c>
      <c r="AV1087" s="12" t="s">
        <v>81</v>
      </c>
      <c r="AW1087" s="12" t="s">
        <v>37</v>
      </c>
      <c r="AX1087" s="12" t="s">
        <v>73</v>
      </c>
      <c r="AY1087" s="218" t="s">
        <v>162</v>
      </c>
    </row>
    <row r="1088" spans="2:51" s="13" customFormat="1" ht="13.5">
      <c r="B1088" s="219"/>
      <c r="C1088" s="220"/>
      <c r="D1088" s="221" t="s">
        <v>169</v>
      </c>
      <c r="E1088" s="222" t="s">
        <v>20</v>
      </c>
      <c r="F1088" s="223" t="s">
        <v>174</v>
      </c>
      <c r="G1088" s="220"/>
      <c r="H1088" s="224">
        <v>158.57</v>
      </c>
      <c r="I1088" s="225"/>
      <c r="J1088" s="220"/>
      <c r="K1088" s="220"/>
      <c r="L1088" s="226"/>
      <c r="M1088" s="227"/>
      <c r="N1088" s="228"/>
      <c r="O1088" s="228"/>
      <c r="P1088" s="228"/>
      <c r="Q1088" s="228"/>
      <c r="R1088" s="228"/>
      <c r="S1088" s="228"/>
      <c r="T1088" s="229"/>
      <c r="AT1088" s="230" t="s">
        <v>169</v>
      </c>
      <c r="AU1088" s="230" t="s">
        <v>81</v>
      </c>
      <c r="AV1088" s="13" t="s">
        <v>168</v>
      </c>
      <c r="AW1088" s="13" t="s">
        <v>37</v>
      </c>
      <c r="AX1088" s="13" t="s">
        <v>22</v>
      </c>
      <c r="AY1088" s="230" t="s">
        <v>162</v>
      </c>
    </row>
    <row r="1089" spans="2:65" s="1" customFormat="1" ht="22.5" customHeight="1">
      <c r="B1089" s="36"/>
      <c r="C1089" s="184" t="s">
        <v>1025</v>
      </c>
      <c r="D1089" s="184" t="s">
        <v>164</v>
      </c>
      <c r="E1089" s="185" t="s">
        <v>1026</v>
      </c>
      <c r="F1089" s="186" t="s">
        <v>1027</v>
      </c>
      <c r="G1089" s="187" t="s">
        <v>218</v>
      </c>
      <c r="H1089" s="188">
        <v>5</v>
      </c>
      <c r="I1089" s="189"/>
      <c r="J1089" s="190">
        <f>ROUND(I1089*H1089,2)</f>
        <v>0</v>
      </c>
      <c r="K1089" s="186" t="s">
        <v>20</v>
      </c>
      <c r="L1089" s="56"/>
      <c r="M1089" s="191" t="s">
        <v>20</v>
      </c>
      <c r="N1089" s="192" t="s">
        <v>44</v>
      </c>
      <c r="O1089" s="37"/>
      <c r="P1089" s="193">
        <f>O1089*H1089</f>
        <v>0</v>
      </c>
      <c r="Q1089" s="193">
        <v>0</v>
      </c>
      <c r="R1089" s="193">
        <f>Q1089*H1089</f>
        <v>0</v>
      </c>
      <c r="S1089" s="193">
        <v>0</v>
      </c>
      <c r="T1089" s="194">
        <f>S1089*H1089</f>
        <v>0</v>
      </c>
      <c r="AR1089" s="19" t="s">
        <v>168</v>
      </c>
      <c r="AT1089" s="19" t="s">
        <v>164</v>
      </c>
      <c r="AU1089" s="19" t="s">
        <v>81</v>
      </c>
      <c r="AY1089" s="19" t="s">
        <v>162</v>
      </c>
      <c r="BE1089" s="195">
        <f>IF(N1089="základní",J1089,0)</f>
        <v>0</v>
      </c>
      <c r="BF1089" s="195">
        <f>IF(N1089="snížená",J1089,0)</f>
        <v>0</v>
      </c>
      <c r="BG1089" s="195">
        <f>IF(N1089="zákl. přenesená",J1089,0)</f>
        <v>0</v>
      </c>
      <c r="BH1089" s="195">
        <f>IF(N1089="sníž. přenesená",J1089,0)</f>
        <v>0</v>
      </c>
      <c r="BI1089" s="195">
        <f>IF(N1089="nulová",J1089,0)</f>
        <v>0</v>
      </c>
      <c r="BJ1089" s="19" t="s">
        <v>22</v>
      </c>
      <c r="BK1089" s="195">
        <f>ROUND(I1089*H1089,2)</f>
        <v>0</v>
      </c>
      <c r="BL1089" s="19" t="s">
        <v>168</v>
      </c>
      <c r="BM1089" s="19" t="s">
        <v>1025</v>
      </c>
    </row>
    <row r="1090" spans="2:51" s="11" customFormat="1" ht="13.5">
      <c r="B1090" s="196"/>
      <c r="C1090" s="197"/>
      <c r="D1090" s="198" t="s">
        <v>169</v>
      </c>
      <c r="E1090" s="199" t="s">
        <v>20</v>
      </c>
      <c r="F1090" s="200" t="s">
        <v>1028</v>
      </c>
      <c r="G1090" s="197"/>
      <c r="H1090" s="201" t="s">
        <v>20</v>
      </c>
      <c r="I1090" s="202"/>
      <c r="J1090" s="197"/>
      <c r="K1090" s="197"/>
      <c r="L1090" s="203"/>
      <c r="M1090" s="204"/>
      <c r="N1090" s="205"/>
      <c r="O1090" s="205"/>
      <c r="P1090" s="205"/>
      <c r="Q1090" s="205"/>
      <c r="R1090" s="205"/>
      <c r="S1090" s="205"/>
      <c r="T1090" s="206"/>
      <c r="AT1090" s="207" t="s">
        <v>169</v>
      </c>
      <c r="AU1090" s="207" t="s">
        <v>81</v>
      </c>
      <c r="AV1090" s="11" t="s">
        <v>22</v>
      </c>
      <c r="AW1090" s="11" t="s">
        <v>37</v>
      </c>
      <c r="AX1090" s="11" t="s">
        <v>73</v>
      </c>
      <c r="AY1090" s="207" t="s">
        <v>162</v>
      </c>
    </row>
    <row r="1091" spans="2:51" s="12" customFormat="1" ht="13.5">
      <c r="B1091" s="208"/>
      <c r="C1091" s="209"/>
      <c r="D1091" s="198" t="s">
        <v>169</v>
      </c>
      <c r="E1091" s="210" t="s">
        <v>20</v>
      </c>
      <c r="F1091" s="211" t="s">
        <v>1029</v>
      </c>
      <c r="G1091" s="209"/>
      <c r="H1091" s="212">
        <v>5</v>
      </c>
      <c r="I1091" s="213"/>
      <c r="J1091" s="209"/>
      <c r="K1091" s="209"/>
      <c r="L1091" s="214"/>
      <c r="M1091" s="215"/>
      <c r="N1091" s="216"/>
      <c r="O1091" s="216"/>
      <c r="P1091" s="216"/>
      <c r="Q1091" s="216"/>
      <c r="R1091" s="216"/>
      <c r="S1091" s="216"/>
      <c r="T1091" s="217"/>
      <c r="AT1091" s="218" t="s">
        <v>169</v>
      </c>
      <c r="AU1091" s="218" t="s">
        <v>81</v>
      </c>
      <c r="AV1091" s="12" t="s">
        <v>81</v>
      </c>
      <c r="AW1091" s="12" t="s">
        <v>37</v>
      </c>
      <c r="AX1091" s="12" t="s">
        <v>73</v>
      </c>
      <c r="AY1091" s="218" t="s">
        <v>162</v>
      </c>
    </row>
    <row r="1092" spans="2:51" s="13" customFormat="1" ht="13.5">
      <c r="B1092" s="219"/>
      <c r="C1092" s="220"/>
      <c r="D1092" s="221" t="s">
        <v>169</v>
      </c>
      <c r="E1092" s="222" t="s">
        <v>20</v>
      </c>
      <c r="F1092" s="223" t="s">
        <v>174</v>
      </c>
      <c r="G1092" s="220"/>
      <c r="H1092" s="224">
        <v>5</v>
      </c>
      <c r="I1092" s="225"/>
      <c r="J1092" s="220"/>
      <c r="K1092" s="220"/>
      <c r="L1092" s="226"/>
      <c r="M1092" s="227"/>
      <c r="N1092" s="228"/>
      <c r="O1092" s="228"/>
      <c r="P1092" s="228"/>
      <c r="Q1092" s="228"/>
      <c r="R1092" s="228"/>
      <c r="S1092" s="228"/>
      <c r="T1092" s="229"/>
      <c r="AT1092" s="230" t="s">
        <v>169</v>
      </c>
      <c r="AU1092" s="230" t="s">
        <v>81</v>
      </c>
      <c r="AV1092" s="13" t="s">
        <v>168</v>
      </c>
      <c r="AW1092" s="13" t="s">
        <v>37</v>
      </c>
      <c r="AX1092" s="13" t="s">
        <v>22</v>
      </c>
      <c r="AY1092" s="230" t="s">
        <v>162</v>
      </c>
    </row>
    <row r="1093" spans="2:65" s="1" customFormat="1" ht="22.5" customHeight="1">
      <c r="B1093" s="36"/>
      <c r="C1093" s="231" t="s">
        <v>1030</v>
      </c>
      <c r="D1093" s="231" t="s">
        <v>253</v>
      </c>
      <c r="E1093" s="232" t="s">
        <v>1031</v>
      </c>
      <c r="F1093" s="233" t="s">
        <v>1032</v>
      </c>
      <c r="G1093" s="234" t="s">
        <v>463</v>
      </c>
      <c r="H1093" s="235">
        <v>126.648</v>
      </c>
      <c r="I1093" s="236"/>
      <c r="J1093" s="237">
        <f>ROUND(I1093*H1093,2)</f>
        <v>0</v>
      </c>
      <c r="K1093" s="233" t="s">
        <v>20</v>
      </c>
      <c r="L1093" s="238"/>
      <c r="M1093" s="239" t="s">
        <v>20</v>
      </c>
      <c r="N1093" s="240" t="s">
        <v>44</v>
      </c>
      <c r="O1093" s="37"/>
      <c r="P1093" s="193">
        <f>O1093*H1093</f>
        <v>0</v>
      </c>
      <c r="Q1093" s="193">
        <v>0</v>
      </c>
      <c r="R1093" s="193">
        <f>Q1093*H1093</f>
        <v>0</v>
      </c>
      <c r="S1093" s="193">
        <v>0</v>
      </c>
      <c r="T1093" s="194">
        <f>S1093*H1093</f>
        <v>0</v>
      </c>
      <c r="AR1093" s="19" t="s">
        <v>198</v>
      </c>
      <c r="AT1093" s="19" t="s">
        <v>253</v>
      </c>
      <c r="AU1093" s="19" t="s">
        <v>81</v>
      </c>
      <c r="AY1093" s="19" t="s">
        <v>162</v>
      </c>
      <c r="BE1093" s="195">
        <f>IF(N1093="základní",J1093,0)</f>
        <v>0</v>
      </c>
      <c r="BF1093" s="195">
        <f>IF(N1093="snížená",J1093,0)</f>
        <v>0</v>
      </c>
      <c r="BG1093" s="195">
        <f>IF(N1093="zákl. přenesená",J1093,0)</f>
        <v>0</v>
      </c>
      <c r="BH1093" s="195">
        <f>IF(N1093="sníž. přenesená",J1093,0)</f>
        <v>0</v>
      </c>
      <c r="BI1093" s="195">
        <f>IF(N1093="nulová",J1093,0)</f>
        <v>0</v>
      </c>
      <c r="BJ1093" s="19" t="s">
        <v>22</v>
      </c>
      <c r="BK1093" s="195">
        <f>ROUND(I1093*H1093,2)</f>
        <v>0</v>
      </c>
      <c r="BL1093" s="19" t="s">
        <v>168</v>
      </c>
      <c r="BM1093" s="19" t="s">
        <v>1030</v>
      </c>
    </row>
    <row r="1094" spans="2:51" s="11" customFormat="1" ht="13.5">
      <c r="B1094" s="196"/>
      <c r="C1094" s="197"/>
      <c r="D1094" s="198" t="s">
        <v>169</v>
      </c>
      <c r="E1094" s="199" t="s">
        <v>20</v>
      </c>
      <c r="F1094" s="200" t="s">
        <v>1033</v>
      </c>
      <c r="G1094" s="197"/>
      <c r="H1094" s="201" t="s">
        <v>20</v>
      </c>
      <c r="I1094" s="202"/>
      <c r="J1094" s="197"/>
      <c r="K1094" s="197"/>
      <c r="L1094" s="203"/>
      <c r="M1094" s="204"/>
      <c r="N1094" s="205"/>
      <c r="O1094" s="205"/>
      <c r="P1094" s="205"/>
      <c r="Q1094" s="205"/>
      <c r="R1094" s="205"/>
      <c r="S1094" s="205"/>
      <c r="T1094" s="206"/>
      <c r="AT1094" s="207" t="s">
        <v>169</v>
      </c>
      <c r="AU1094" s="207" t="s">
        <v>81</v>
      </c>
      <c r="AV1094" s="11" t="s">
        <v>22</v>
      </c>
      <c r="AW1094" s="11" t="s">
        <v>37</v>
      </c>
      <c r="AX1094" s="11" t="s">
        <v>73</v>
      </c>
      <c r="AY1094" s="207" t="s">
        <v>162</v>
      </c>
    </row>
    <row r="1095" spans="2:51" s="12" customFormat="1" ht="13.5">
      <c r="B1095" s="208"/>
      <c r="C1095" s="209"/>
      <c r="D1095" s="198" t="s">
        <v>169</v>
      </c>
      <c r="E1095" s="210" t="s">
        <v>20</v>
      </c>
      <c r="F1095" s="211" t="s">
        <v>1034</v>
      </c>
      <c r="G1095" s="209"/>
      <c r="H1095" s="212">
        <v>126.648</v>
      </c>
      <c r="I1095" s="213"/>
      <c r="J1095" s="209"/>
      <c r="K1095" s="209"/>
      <c r="L1095" s="214"/>
      <c r="M1095" s="215"/>
      <c r="N1095" s="216"/>
      <c r="O1095" s="216"/>
      <c r="P1095" s="216"/>
      <c r="Q1095" s="216"/>
      <c r="R1095" s="216"/>
      <c r="S1095" s="216"/>
      <c r="T1095" s="217"/>
      <c r="AT1095" s="218" t="s">
        <v>169</v>
      </c>
      <c r="AU1095" s="218" t="s">
        <v>81</v>
      </c>
      <c r="AV1095" s="12" t="s">
        <v>81</v>
      </c>
      <c r="AW1095" s="12" t="s">
        <v>37</v>
      </c>
      <c r="AX1095" s="12" t="s">
        <v>73</v>
      </c>
      <c r="AY1095" s="218" t="s">
        <v>162</v>
      </c>
    </row>
    <row r="1096" spans="2:51" s="13" customFormat="1" ht="13.5">
      <c r="B1096" s="219"/>
      <c r="C1096" s="220"/>
      <c r="D1096" s="198" t="s">
        <v>169</v>
      </c>
      <c r="E1096" s="241" t="s">
        <v>20</v>
      </c>
      <c r="F1096" s="242" t="s">
        <v>174</v>
      </c>
      <c r="G1096" s="220"/>
      <c r="H1096" s="243">
        <v>126.648</v>
      </c>
      <c r="I1096" s="225"/>
      <c r="J1096" s="220"/>
      <c r="K1096" s="220"/>
      <c r="L1096" s="226"/>
      <c r="M1096" s="227"/>
      <c r="N1096" s="228"/>
      <c r="O1096" s="228"/>
      <c r="P1096" s="228"/>
      <c r="Q1096" s="228"/>
      <c r="R1096" s="228"/>
      <c r="S1096" s="228"/>
      <c r="T1096" s="229"/>
      <c r="AT1096" s="230" t="s">
        <v>169</v>
      </c>
      <c r="AU1096" s="230" t="s">
        <v>81</v>
      </c>
      <c r="AV1096" s="13" t="s">
        <v>168</v>
      </c>
      <c r="AW1096" s="13" t="s">
        <v>37</v>
      </c>
      <c r="AX1096" s="13" t="s">
        <v>22</v>
      </c>
      <c r="AY1096" s="230" t="s">
        <v>162</v>
      </c>
    </row>
    <row r="1097" spans="2:63" s="10" customFormat="1" ht="29.85" customHeight="1">
      <c r="B1097" s="167"/>
      <c r="C1097" s="168"/>
      <c r="D1097" s="181" t="s">
        <v>72</v>
      </c>
      <c r="E1097" s="182" t="s">
        <v>573</v>
      </c>
      <c r="F1097" s="182" t="s">
        <v>1035</v>
      </c>
      <c r="G1097" s="168"/>
      <c r="H1097" s="168"/>
      <c r="I1097" s="171"/>
      <c r="J1097" s="183">
        <f>BK1097</f>
        <v>0</v>
      </c>
      <c r="K1097" s="168"/>
      <c r="L1097" s="173"/>
      <c r="M1097" s="174"/>
      <c r="N1097" s="175"/>
      <c r="O1097" s="175"/>
      <c r="P1097" s="176">
        <f>SUM(P1098:P1201)</f>
        <v>0</v>
      </c>
      <c r="Q1097" s="175"/>
      <c r="R1097" s="176">
        <f>SUM(R1098:R1201)</f>
        <v>0</v>
      </c>
      <c r="S1097" s="175"/>
      <c r="T1097" s="177">
        <f>SUM(T1098:T1201)</f>
        <v>0</v>
      </c>
      <c r="AR1097" s="178" t="s">
        <v>22</v>
      </c>
      <c r="AT1097" s="179" t="s">
        <v>72</v>
      </c>
      <c r="AU1097" s="179" t="s">
        <v>22</v>
      </c>
      <c r="AY1097" s="178" t="s">
        <v>162</v>
      </c>
      <c r="BK1097" s="180">
        <f>SUM(BK1098:BK1201)</f>
        <v>0</v>
      </c>
    </row>
    <row r="1098" spans="2:65" s="1" customFormat="1" ht="22.5" customHeight="1">
      <c r="B1098" s="36"/>
      <c r="C1098" s="184" t="s">
        <v>1036</v>
      </c>
      <c r="D1098" s="184" t="s">
        <v>164</v>
      </c>
      <c r="E1098" s="185" t="s">
        <v>1037</v>
      </c>
      <c r="F1098" s="186" t="s">
        <v>1038</v>
      </c>
      <c r="G1098" s="187" t="s">
        <v>312</v>
      </c>
      <c r="H1098" s="188">
        <v>6</v>
      </c>
      <c r="I1098" s="189"/>
      <c r="J1098" s="190">
        <f>ROUND(I1098*H1098,2)</f>
        <v>0</v>
      </c>
      <c r="K1098" s="186" t="s">
        <v>20</v>
      </c>
      <c r="L1098" s="56"/>
      <c r="M1098" s="191" t="s">
        <v>20</v>
      </c>
      <c r="N1098" s="192" t="s">
        <v>44</v>
      </c>
      <c r="O1098" s="37"/>
      <c r="P1098" s="193">
        <f>O1098*H1098</f>
        <v>0</v>
      </c>
      <c r="Q1098" s="193">
        <v>0</v>
      </c>
      <c r="R1098" s="193">
        <f>Q1098*H1098</f>
        <v>0</v>
      </c>
      <c r="S1098" s="193">
        <v>0</v>
      </c>
      <c r="T1098" s="194">
        <f>S1098*H1098</f>
        <v>0</v>
      </c>
      <c r="AR1098" s="19" t="s">
        <v>168</v>
      </c>
      <c r="AT1098" s="19" t="s">
        <v>164</v>
      </c>
      <c r="AU1098" s="19" t="s">
        <v>81</v>
      </c>
      <c r="AY1098" s="19" t="s">
        <v>162</v>
      </c>
      <c r="BE1098" s="195">
        <f>IF(N1098="základní",J1098,0)</f>
        <v>0</v>
      </c>
      <c r="BF1098" s="195">
        <f>IF(N1098="snížená",J1098,0)</f>
        <v>0</v>
      </c>
      <c r="BG1098" s="195">
        <f>IF(N1098="zákl. přenesená",J1098,0)</f>
        <v>0</v>
      </c>
      <c r="BH1098" s="195">
        <f>IF(N1098="sníž. přenesená",J1098,0)</f>
        <v>0</v>
      </c>
      <c r="BI1098" s="195">
        <f>IF(N1098="nulová",J1098,0)</f>
        <v>0</v>
      </c>
      <c r="BJ1098" s="19" t="s">
        <v>22</v>
      </c>
      <c r="BK1098" s="195">
        <f>ROUND(I1098*H1098,2)</f>
        <v>0</v>
      </c>
      <c r="BL1098" s="19" t="s">
        <v>168</v>
      </c>
      <c r="BM1098" s="19" t="s">
        <v>1036</v>
      </c>
    </row>
    <row r="1099" spans="2:51" s="11" customFormat="1" ht="13.5">
      <c r="B1099" s="196"/>
      <c r="C1099" s="197"/>
      <c r="D1099" s="198" t="s">
        <v>169</v>
      </c>
      <c r="E1099" s="199" t="s">
        <v>20</v>
      </c>
      <c r="F1099" s="200" t="s">
        <v>1039</v>
      </c>
      <c r="G1099" s="197"/>
      <c r="H1099" s="201" t="s">
        <v>20</v>
      </c>
      <c r="I1099" s="202"/>
      <c r="J1099" s="197"/>
      <c r="K1099" s="197"/>
      <c r="L1099" s="203"/>
      <c r="M1099" s="204"/>
      <c r="N1099" s="205"/>
      <c r="O1099" s="205"/>
      <c r="P1099" s="205"/>
      <c r="Q1099" s="205"/>
      <c r="R1099" s="205"/>
      <c r="S1099" s="205"/>
      <c r="T1099" s="206"/>
      <c r="AT1099" s="207" t="s">
        <v>169</v>
      </c>
      <c r="AU1099" s="207" t="s">
        <v>81</v>
      </c>
      <c r="AV1099" s="11" t="s">
        <v>22</v>
      </c>
      <c r="AW1099" s="11" t="s">
        <v>37</v>
      </c>
      <c r="AX1099" s="11" t="s">
        <v>73</v>
      </c>
      <c r="AY1099" s="207" t="s">
        <v>162</v>
      </c>
    </row>
    <row r="1100" spans="2:51" s="12" customFormat="1" ht="13.5">
      <c r="B1100" s="208"/>
      <c r="C1100" s="209"/>
      <c r="D1100" s="198" t="s">
        <v>169</v>
      </c>
      <c r="E1100" s="210" t="s">
        <v>20</v>
      </c>
      <c r="F1100" s="211" t="s">
        <v>1040</v>
      </c>
      <c r="G1100" s="209"/>
      <c r="H1100" s="212">
        <v>6</v>
      </c>
      <c r="I1100" s="213"/>
      <c r="J1100" s="209"/>
      <c r="K1100" s="209"/>
      <c r="L1100" s="214"/>
      <c r="M1100" s="215"/>
      <c r="N1100" s="216"/>
      <c r="O1100" s="216"/>
      <c r="P1100" s="216"/>
      <c r="Q1100" s="216"/>
      <c r="R1100" s="216"/>
      <c r="S1100" s="216"/>
      <c r="T1100" s="217"/>
      <c r="AT1100" s="218" t="s">
        <v>169</v>
      </c>
      <c r="AU1100" s="218" t="s">
        <v>81</v>
      </c>
      <c r="AV1100" s="12" t="s">
        <v>81</v>
      </c>
      <c r="AW1100" s="12" t="s">
        <v>37</v>
      </c>
      <c r="AX1100" s="12" t="s">
        <v>73</v>
      </c>
      <c r="AY1100" s="218" t="s">
        <v>162</v>
      </c>
    </row>
    <row r="1101" spans="2:51" s="13" customFormat="1" ht="13.5">
      <c r="B1101" s="219"/>
      <c r="C1101" s="220"/>
      <c r="D1101" s="221" t="s">
        <v>169</v>
      </c>
      <c r="E1101" s="222" t="s">
        <v>20</v>
      </c>
      <c r="F1101" s="223" t="s">
        <v>174</v>
      </c>
      <c r="G1101" s="220"/>
      <c r="H1101" s="224">
        <v>6</v>
      </c>
      <c r="I1101" s="225"/>
      <c r="J1101" s="220"/>
      <c r="K1101" s="220"/>
      <c r="L1101" s="226"/>
      <c r="M1101" s="227"/>
      <c r="N1101" s="228"/>
      <c r="O1101" s="228"/>
      <c r="P1101" s="228"/>
      <c r="Q1101" s="228"/>
      <c r="R1101" s="228"/>
      <c r="S1101" s="228"/>
      <c r="T1101" s="229"/>
      <c r="AT1101" s="230" t="s">
        <v>169</v>
      </c>
      <c r="AU1101" s="230" t="s">
        <v>81</v>
      </c>
      <c r="AV1101" s="13" t="s">
        <v>168</v>
      </c>
      <c r="AW1101" s="13" t="s">
        <v>37</v>
      </c>
      <c r="AX1101" s="13" t="s">
        <v>22</v>
      </c>
      <c r="AY1101" s="230" t="s">
        <v>162</v>
      </c>
    </row>
    <row r="1102" spans="2:65" s="1" customFormat="1" ht="22.5" customHeight="1">
      <c r="B1102" s="36"/>
      <c r="C1102" s="184" t="s">
        <v>1041</v>
      </c>
      <c r="D1102" s="184" t="s">
        <v>164</v>
      </c>
      <c r="E1102" s="185" t="s">
        <v>1042</v>
      </c>
      <c r="F1102" s="186" t="s">
        <v>1043</v>
      </c>
      <c r="G1102" s="187" t="s">
        <v>312</v>
      </c>
      <c r="H1102" s="188">
        <v>12</v>
      </c>
      <c r="I1102" s="189"/>
      <c r="J1102" s="190">
        <f>ROUND(I1102*H1102,2)</f>
        <v>0</v>
      </c>
      <c r="K1102" s="186" t="s">
        <v>20</v>
      </c>
      <c r="L1102" s="56"/>
      <c r="M1102" s="191" t="s">
        <v>20</v>
      </c>
      <c r="N1102" s="192" t="s">
        <v>44</v>
      </c>
      <c r="O1102" s="37"/>
      <c r="P1102" s="193">
        <f>O1102*H1102</f>
        <v>0</v>
      </c>
      <c r="Q1102" s="193">
        <v>0</v>
      </c>
      <c r="R1102" s="193">
        <f>Q1102*H1102</f>
        <v>0</v>
      </c>
      <c r="S1102" s="193">
        <v>0</v>
      </c>
      <c r="T1102" s="194">
        <f>S1102*H1102</f>
        <v>0</v>
      </c>
      <c r="AR1102" s="19" t="s">
        <v>168</v>
      </c>
      <c r="AT1102" s="19" t="s">
        <v>164</v>
      </c>
      <c r="AU1102" s="19" t="s">
        <v>81</v>
      </c>
      <c r="AY1102" s="19" t="s">
        <v>162</v>
      </c>
      <c r="BE1102" s="195">
        <f>IF(N1102="základní",J1102,0)</f>
        <v>0</v>
      </c>
      <c r="BF1102" s="195">
        <f>IF(N1102="snížená",J1102,0)</f>
        <v>0</v>
      </c>
      <c r="BG1102" s="195">
        <f>IF(N1102="zákl. přenesená",J1102,0)</f>
        <v>0</v>
      </c>
      <c r="BH1102" s="195">
        <f>IF(N1102="sníž. přenesená",J1102,0)</f>
        <v>0</v>
      </c>
      <c r="BI1102" s="195">
        <f>IF(N1102="nulová",J1102,0)</f>
        <v>0</v>
      </c>
      <c r="BJ1102" s="19" t="s">
        <v>22</v>
      </c>
      <c r="BK1102" s="195">
        <f>ROUND(I1102*H1102,2)</f>
        <v>0</v>
      </c>
      <c r="BL1102" s="19" t="s">
        <v>168</v>
      </c>
      <c r="BM1102" s="19" t="s">
        <v>1041</v>
      </c>
    </row>
    <row r="1103" spans="2:51" s="11" customFormat="1" ht="13.5">
      <c r="B1103" s="196"/>
      <c r="C1103" s="197"/>
      <c r="D1103" s="198" t="s">
        <v>169</v>
      </c>
      <c r="E1103" s="199" t="s">
        <v>20</v>
      </c>
      <c r="F1103" s="200" t="s">
        <v>1044</v>
      </c>
      <c r="G1103" s="197"/>
      <c r="H1103" s="201" t="s">
        <v>20</v>
      </c>
      <c r="I1103" s="202"/>
      <c r="J1103" s="197"/>
      <c r="K1103" s="197"/>
      <c r="L1103" s="203"/>
      <c r="M1103" s="204"/>
      <c r="N1103" s="205"/>
      <c r="O1103" s="205"/>
      <c r="P1103" s="205"/>
      <c r="Q1103" s="205"/>
      <c r="R1103" s="205"/>
      <c r="S1103" s="205"/>
      <c r="T1103" s="206"/>
      <c r="AT1103" s="207" t="s">
        <v>169</v>
      </c>
      <c r="AU1103" s="207" t="s">
        <v>81</v>
      </c>
      <c r="AV1103" s="11" t="s">
        <v>22</v>
      </c>
      <c r="AW1103" s="11" t="s">
        <v>37</v>
      </c>
      <c r="AX1103" s="11" t="s">
        <v>73</v>
      </c>
      <c r="AY1103" s="207" t="s">
        <v>162</v>
      </c>
    </row>
    <row r="1104" spans="2:51" s="12" customFormat="1" ht="13.5">
      <c r="B1104" s="208"/>
      <c r="C1104" s="209"/>
      <c r="D1104" s="198" t="s">
        <v>169</v>
      </c>
      <c r="E1104" s="210" t="s">
        <v>20</v>
      </c>
      <c r="F1104" s="211" t="s">
        <v>22</v>
      </c>
      <c r="G1104" s="209"/>
      <c r="H1104" s="212">
        <v>1</v>
      </c>
      <c r="I1104" s="213"/>
      <c r="J1104" s="209"/>
      <c r="K1104" s="209"/>
      <c r="L1104" s="214"/>
      <c r="M1104" s="215"/>
      <c r="N1104" s="216"/>
      <c r="O1104" s="216"/>
      <c r="P1104" s="216"/>
      <c r="Q1104" s="216"/>
      <c r="R1104" s="216"/>
      <c r="S1104" s="216"/>
      <c r="T1104" s="217"/>
      <c r="AT1104" s="218" t="s">
        <v>169</v>
      </c>
      <c r="AU1104" s="218" t="s">
        <v>81</v>
      </c>
      <c r="AV1104" s="12" t="s">
        <v>81</v>
      </c>
      <c r="AW1104" s="12" t="s">
        <v>37</v>
      </c>
      <c r="AX1104" s="12" t="s">
        <v>73</v>
      </c>
      <c r="AY1104" s="218" t="s">
        <v>162</v>
      </c>
    </row>
    <row r="1105" spans="2:51" s="11" customFormat="1" ht="13.5">
      <c r="B1105" s="196"/>
      <c r="C1105" s="197"/>
      <c r="D1105" s="198" t="s">
        <v>169</v>
      </c>
      <c r="E1105" s="199" t="s">
        <v>20</v>
      </c>
      <c r="F1105" s="200" t="s">
        <v>1045</v>
      </c>
      <c r="G1105" s="197"/>
      <c r="H1105" s="201" t="s">
        <v>20</v>
      </c>
      <c r="I1105" s="202"/>
      <c r="J1105" s="197"/>
      <c r="K1105" s="197"/>
      <c r="L1105" s="203"/>
      <c r="M1105" s="204"/>
      <c r="N1105" s="205"/>
      <c r="O1105" s="205"/>
      <c r="P1105" s="205"/>
      <c r="Q1105" s="205"/>
      <c r="R1105" s="205"/>
      <c r="S1105" s="205"/>
      <c r="T1105" s="206"/>
      <c r="AT1105" s="207" t="s">
        <v>169</v>
      </c>
      <c r="AU1105" s="207" t="s">
        <v>81</v>
      </c>
      <c r="AV1105" s="11" t="s">
        <v>22</v>
      </c>
      <c r="AW1105" s="11" t="s">
        <v>37</v>
      </c>
      <c r="AX1105" s="11" t="s">
        <v>73</v>
      </c>
      <c r="AY1105" s="207" t="s">
        <v>162</v>
      </c>
    </row>
    <row r="1106" spans="2:51" s="12" customFormat="1" ht="13.5">
      <c r="B1106" s="208"/>
      <c r="C1106" s="209"/>
      <c r="D1106" s="198" t="s">
        <v>169</v>
      </c>
      <c r="E1106" s="210" t="s">
        <v>20</v>
      </c>
      <c r="F1106" s="211" t="s">
        <v>22</v>
      </c>
      <c r="G1106" s="209"/>
      <c r="H1106" s="212">
        <v>1</v>
      </c>
      <c r="I1106" s="213"/>
      <c r="J1106" s="209"/>
      <c r="K1106" s="209"/>
      <c r="L1106" s="214"/>
      <c r="M1106" s="215"/>
      <c r="N1106" s="216"/>
      <c r="O1106" s="216"/>
      <c r="P1106" s="216"/>
      <c r="Q1106" s="216"/>
      <c r="R1106" s="216"/>
      <c r="S1106" s="216"/>
      <c r="T1106" s="217"/>
      <c r="AT1106" s="218" t="s">
        <v>169</v>
      </c>
      <c r="AU1106" s="218" t="s">
        <v>81</v>
      </c>
      <c r="AV1106" s="12" t="s">
        <v>81</v>
      </c>
      <c r="AW1106" s="12" t="s">
        <v>37</v>
      </c>
      <c r="AX1106" s="12" t="s">
        <v>73</v>
      </c>
      <c r="AY1106" s="218" t="s">
        <v>162</v>
      </c>
    </row>
    <row r="1107" spans="2:51" s="11" customFormat="1" ht="13.5">
      <c r="B1107" s="196"/>
      <c r="C1107" s="197"/>
      <c r="D1107" s="198" t="s">
        <v>169</v>
      </c>
      <c r="E1107" s="199" t="s">
        <v>20</v>
      </c>
      <c r="F1107" s="200" t="s">
        <v>1046</v>
      </c>
      <c r="G1107" s="197"/>
      <c r="H1107" s="201" t="s">
        <v>20</v>
      </c>
      <c r="I1107" s="202"/>
      <c r="J1107" s="197"/>
      <c r="K1107" s="197"/>
      <c r="L1107" s="203"/>
      <c r="M1107" s="204"/>
      <c r="N1107" s="205"/>
      <c r="O1107" s="205"/>
      <c r="P1107" s="205"/>
      <c r="Q1107" s="205"/>
      <c r="R1107" s="205"/>
      <c r="S1107" s="205"/>
      <c r="T1107" s="206"/>
      <c r="AT1107" s="207" t="s">
        <v>169</v>
      </c>
      <c r="AU1107" s="207" t="s">
        <v>81</v>
      </c>
      <c r="AV1107" s="11" t="s">
        <v>22</v>
      </c>
      <c r="AW1107" s="11" t="s">
        <v>37</v>
      </c>
      <c r="AX1107" s="11" t="s">
        <v>73</v>
      </c>
      <c r="AY1107" s="207" t="s">
        <v>162</v>
      </c>
    </row>
    <row r="1108" spans="2:51" s="12" customFormat="1" ht="13.5">
      <c r="B1108" s="208"/>
      <c r="C1108" s="209"/>
      <c r="D1108" s="198" t="s">
        <v>169</v>
      </c>
      <c r="E1108" s="210" t="s">
        <v>20</v>
      </c>
      <c r="F1108" s="211" t="s">
        <v>22</v>
      </c>
      <c r="G1108" s="209"/>
      <c r="H1108" s="212">
        <v>1</v>
      </c>
      <c r="I1108" s="213"/>
      <c r="J1108" s="209"/>
      <c r="K1108" s="209"/>
      <c r="L1108" s="214"/>
      <c r="M1108" s="215"/>
      <c r="N1108" s="216"/>
      <c r="O1108" s="216"/>
      <c r="P1108" s="216"/>
      <c r="Q1108" s="216"/>
      <c r="R1108" s="216"/>
      <c r="S1108" s="216"/>
      <c r="T1108" s="217"/>
      <c r="AT1108" s="218" t="s">
        <v>169</v>
      </c>
      <c r="AU1108" s="218" t="s">
        <v>81</v>
      </c>
      <c r="AV1108" s="12" t="s">
        <v>81</v>
      </c>
      <c r="AW1108" s="12" t="s">
        <v>37</v>
      </c>
      <c r="AX1108" s="12" t="s">
        <v>73</v>
      </c>
      <c r="AY1108" s="218" t="s">
        <v>162</v>
      </c>
    </row>
    <row r="1109" spans="2:51" s="11" customFormat="1" ht="13.5">
      <c r="B1109" s="196"/>
      <c r="C1109" s="197"/>
      <c r="D1109" s="198" t="s">
        <v>169</v>
      </c>
      <c r="E1109" s="199" t="s">
        <v>20</v>
      </c>
      <c r="F1109" s="200" t="s">
        <v>1047</v>
      </c>
      <c r="G1109" s="197"/>
      <c r="H1109" s="201" t="s">
        <v>20</v>
      </c>
      <c r="I1109" s="202"/>
      <c r="J1109" s="197"/>
      <c r="K1109" s="197"/>
      <c r="L1109" s="203"/>
      <c r="M1109" s="204"/>
      <c r="N1109" s="205"/>
      <c r="O1109" s="205"/>
      <c r="P1109" s="205"/>
      <c r="Q1109" s="205"/>
      <c r="R1109" s="205"/>
      <c r="S1109" s="205"/>
      <c r="T1109" s="206"/>
      <c r="AT1109" s="207" t="s">
        <v>169</v>
      </c>
      <c r="AU1109" s="207" t="s">
        <v>81</v>
      </c>
      <c r="AV1109" s="11" t="s">
        <v>22</v>
      </c>
      <c r="AW1109" s="11" t="s">
        <v>37</v>
      </c>
      <c r="AX1109" s="11" t="s">
        <v>73</v>
      </c>
      <c r="AY1109" s="207" t="s">
        <v>162</v>
      </c>
    </row>
    <row r="1110" spans="2:51" s="12" customFormat="1" ht="13.5">
      <c r="B1110" s="208"/>
      <c r="C1110" s="209"/>
      <c r="D1110" s="198" t="s">
        <v>169</v>
      </c>
      <c r="E1110" s="210" t="s">
        <v>20</v>
      </c>
      <c r="F1110" s="211" t="s">
        <v>1048</v>
      </c>
      <c r="G1110" s="209"/>
      <c r="H1110" s="212">
        <v>8</v>
      </c>
      <c r="I1110" s="213"/>
      <c r="J1110" s="209"/>
      <c r="K1110" s="209"/>
      <c r="L1110" s="214"/>
      <c r="M1110" s="215"/>
      <c r="N1110" s="216"/>
      <c r="O1110" s="216"/>
      <c r="P1110" s="216"/>
      <c r="Q1110" s="216"/>
      <c r="R1110" s="216"/>
      <c r="S1110" s="216"/>
      <c r="T1110" s="217"/>
      <c r="AT1110" s="218" t="s">
        <v>169</v>
      </c>
      <c r="AU1110" s="218" t="s">
        <v>81</v>
      </c>
      <c r="AV1110" s="12" t="s">
        <v>81</v>
      </c>
      <c r="AW1110" s="12" t="s">
        <v>37</v>
      </c>
      <c r="AX1110" s="12" t="s">
        <v>73</v>
      </c>
      <c r="AY1110" s="218" t="s">
        <v>162</v>
      </c>
    </row>
    <row r="1111" spans="2:51" s="11" customFormat="1" ht="13.5">
      <c r="B1111" s="196"/>
      <c r="C1111" s="197"/>
      <c r="D1111" s="198" t="s">
        <v>169</v>
      </c>
      <c r="E1111" s="199" t="s">
        <v>20</v>
      </c>
      <c r="F1111" s="200" t="s">
        <v>1049</v>
      </c>
      <c r="G1111" s="197"/>
      <c r="H1111" s="201" t="s">
        <v>20</v>
      </c>
      <c r="I1111" s="202"/>
      <c r="J1111" s="197"/>
      <c r="K1111" s="197"/>
      <c r="L1111" s="203"/>
      <c r="M1111" s="204"/>
      <c r="N1111" s="205"/>
      <c r="O1111" s="205"/>
      <c r="P1111" s="205"/>
      <c r="Q1111" s="205"/>
      <c r="R1111" s="205"/>
      <c r="S1111" s="205"/>
      <c r="T1111" s="206"/>
      <c r="AT1111" s="207" t="s">
        <v>169</v>
      </c>
      <c r="AU1111" s="207" t="s">
        <v>81</v>
      </c>
      <c r="AV1111" s="11" t="s">
        <v>22</v>
      </c>
      <c r="AW1111" s="11" t="s">
        <v>37</v>
      </c>
      <c r="AX1111" s="11" t="s">
        <v>73</v>
      </c>
      <c r="AY1111" s="207" t="s">
        <v>162</v>
      </c>
    </row>
    <row r="1112" spans="2:51" s="12" customFormat="1" ht="13.5">
      <c r="B1112" s="208"/>
      <c r="C1112" s="209"/>
      <c r="D1112" s="198" t="s">
        <v>169</v>
      </c>
      <c r="E1112" s="210" t="s">
        <v>20</v>
      </c>
      <c r="F1112" s="211" t="s">
        <v>22</v>
      </c>
      <c r="G1112" s="209"/>
      <c r="H1112" s="212">
        <v>1</v>
      </c>
      <c r="I1112" s="213"/>
      <c r="J1112" s="209"/>
      <c r="K1112" s="209"/>
      <c r="L1112" s="214"/>
      <c r="M1112" s="215"/>
      <c r="N1112" s="216"/>
      <c r="O1112" s="216"/>
      <c r="P1112" s="216"/>
      <c r="Q1112" s="216"/>
      <c r="R1112" s="216"/>
      <c r="S1112" s="216"/>
      <c r="T1112" s="217"/>
      <c r="AT1112" s="218" t="s">
        <v>169</v>
      </c>
      <c r="AU1112" s="218" t="s">
        <v>81</v>
      </c>
      <c r="AV1112" s="12" t="s">
        <v>81</v>
      </c>
      <c r="AW1112" s="12" t="s">
        <v>37</v>
      </c>
      <c r="AX1112" s="12" t="s">
        <v>73</v>
      </c>
      <c r="AY1112" s="218" t="s">
        <v>162</v>
      </c>
    </row>
    <row r="1113" spans="2:51" s="13" customFormat="1" ht="13.5">
      <c r="B1113" s="219"/>
      <c r="C1113" s="220"/>
      <c r="D1113" s="221" t="s">
        <v>169</v>
      </c>
      <c r="E1113" s="222" t="s">
        <v>20</v>
      </c>
      <c r="F1113" s="223" t="s">
        <v>174</v>
      </c>
      <c r="G1113" s="220"/>
      <c r="H1113" s="224">
        <v>12</v>
      </c>
      <c r="I1113" s="225"/>
      <c r="J1113" s="220"/>
      <c r="K1113" s="220"/>
      <c r="L1113" s="226"/>
      <c r="M1113" s="227"/>
      <c r="N1113" s="228"/>
      <c r="O1113" s="228"/>
      <c r="P1113" s="228"/>
      <c r="Q1113" s="228"/>
      <c r="R1113" s="228"/>
      <c r="S1113" s="228"/>
      <c r="T1113" s="229"/>
      <c r="AT1113" s="230" t="s">
        <v>169</v>
      </c>
      <c r="AU1113" s="230" t="s">
        <v>81</v>
      </c>
      <c r="AV1113" s="13" t="s">
        <v>168</v>
      </c>
      <c r="AW1113" s="13" t="s">
        <v>37</v>
      </c>
      <c r="AX1113" s="13" t="s">
        <v>22</v>
      </c>
      <c r="AY1113" s="230" t="s">
        <v>162</v>
      </c>
    </row>
    <row r="1114" spans="2:65" s="1" customFormat="1" ht="22.5" customHeight="1">
      <c r="B1114" s="36"/>
      <c r="C1114" s="184" t="s">
        <v>1050</v>
      </c>
      <c r="D1114" s="184" t="s">
        <v>164</v>
      </c>
      <c r="E1114" s="185" t="s">
        <v>1051</v>
      </c>
      <c r="F1114" s="186" t="s">
        <v>1052</v>
      </c>
      <c r="G1114" s="187" t="s">
        <v>312</v>
      </c>
      <c r="H1114" s="188">
        <v>4</v>
      </c>
      <c r="I1114" s="189"/>
      <c r="J1114" s="190">
        <f>ROUND(I1114*H1114,2)</f>
        <v>0</v>
      </c>
      <c r="K1114" s="186" t="s">
        <v>20</v>
      </c>
      <c r="L1114" s="56"/>
      <c r="M1114" s="191" t="s">
        <v>20</v>
      </c>
      <c r="N1114" s="192" t="s">
        <v>44</v>
      </c>
      <c r="O1114" s="37"/>
      <c r="P1114" s="193">
        <f>O1114*H1114</f>
        <v>0</v>
      </c>
      <c r="Q1114" s="193">
        <v>0</v>
      </c>
      <c r="R1114" s="193">
        <f>Q1114*H1114</f>
        <v>0</v>
      </c>
      <c r="S1114" s="193">
        <v>0</v>
      </c>
      <c r="T1114" s="194">
        <f>S1114*H1114</f>
        <v>0</v>
      </c>
      <c r="AR1114" s="19" t="s">
        <v>168</v>
      </c>
      <c r="AT1114" s="19" t="s">
        <v>164</v>
      </c>
      <c r="AU1114" s="19" t="s">
        <v>81</v>
      </c>
      <c r="AY1114" s="19" t="s">
        <v>162</v>
      </c>
      <c r="BE1114" s="195">
        <f>IF(N1114="základní",J1114,0)</f>
        <v>0</v>
      </c>
      <c r="BF1114" s="195">
        <f>IF(N1114="snížená",J1114,0)</f>
        <v>0</v>
      </c>
      <c r="BG1114" s="195">
        <f>IF(N1114="zákl. přenesená",J1114,0)</f>
        <v>0</v>
      </c>
      <c r="BH1114" s="195">
        <f>IF(N1114="sníž. přenesená",J1114,0)</f>
        <v>0</v>
      </c>
      <c r="BI1114" s="195">
        <f>IF(N1114="nulová",J1114,0)</f>
        <v>0</v>
      </c>
      <c r="BJ1114" s="19" t="s">
        <v>22</v>
      </c>
      <c r="BK1114" s="195">
        <f>ROUND(I1114*H1114,2)</f>
        <v>0</v>
      </c>
      <c r="BL1114" s="19" t="s">
        <v>168</v>
      </c>
      <c r="BM1114" s="19" t="s">
        <v>1050</v>
      </c>
    </row>
    <row r="1115" spans="2:51" s="11" customFormat="1" ht="13.5">
      <c r="B1115" s="196"/>
      <c r="C1115" s="197"/>
      <c r="D1115" s="198" t="s">
        <v>169</v>
      </c>
      <c r="E1115" s="199" t="s">
        <v>20</v>
      </c>
      <c r="F1115" s="200" t="s">
        <v>1053</v>
      </c>
      <c r="G1115" s="197"/>
      <c r="H1115" s="201" t="s">
        <v>20</v>
      </c>
      <c r="I1115" s="202"/>
      <c r="J1115" s="197"/>
      <c r="K1115" s="197"/>
      <c r="L1115" s="203"/>
      <c r="M1115" s="204"/>
      <c r="N1115" s="205"/>
      <c r="O1115" s="205"/>
      <c r="P1115" s="205"/>
      <c r="Q1115" s="205"/>
      <c r="R1115" s="205"/>
      <c r="S1115" s="205"/>
      <c r="T1115" s="206"/>
      <c r="AT1115" s="207" t="s">
        <v>169</v>
      </c>
      <c r="AU1115" s="207" t="s">
        <v>81</v>
      </c>
      <c r="AV1115" s="11" t="s">
        <v>22</v>
      </c>
      <c r="AW1115" s="11" t="s">
        <v>37</v>
      </c>
      <c r="AX1115" s="11" t="s">
        <v>73</v>
      </c>
      <c r="AY1115" s="207" t="s">
        <v>162</v>
      </c>
    </row>
    <row r="1116" spans="2:51" s="12" customFormat="1" ht="13.5">
      <c r="B1116" s="208"/>
      <c r="C1116" s="209"/>
      <c r="D1116" s="198" t="s">
        <v>169</v>
      </c>
      <c r="E1116" s="210" t="s">
        <v>20</v>
      </c>
      <c r="F1116" s="211" t="s">
        <v>22</v>
      </c>
      <c r="G1116" s="209"/>
      <c r="H1116" s="212">
        <v>1</v>
      </c>
      <c r="I1116" s="213"/>
      <c r="J1116" s="209"/>
      <c r="K1116" s="209"/>
      <c r="L1116" s="214"/>
      <c r="M1116" s="215"/>
      <c r="N1116" s="216"/>
      <c r="O1116" s="216"/>
      <c r="P1116" s="216"/>
      <c r="Q1116" s="216"/>
      <c r="R1116" s="216"/>
      <c r="S1116" s="216"/>
      <c r="T1116" s="217"/>
      <c r="AT1116" s="218" t="s">
        <v>169</v>
      </c>
      <c r="AU1116" s="218" t="s">
        <v>81</v>
      </c>
      <c r="AV1116" s="12" t="s">
        <v>81</v>
      </c>
      <c r="AW1116" s="12" t="s">
        <v>37</v>
      </c>
      <c r="AX1116" s="12" t="s">
        <v>73</v>
      </c>
      <c r="AY1116" s="218" t="s">
        <v>162</v>
      </c>
    </row>
    <row r="1117" spans="2:51" s="11" customFormat="1" ht="13.5">
      <c r="B1117" s="196"/>
      <c r="C1117" s="197"/>
      <c r="D1117" s="198" t="s">
        <v>169</v>
      </c>
      <c r="E1117" s="199" t="s">
        <v>20</v>
      </c>
      <c r="F1117" s="200" t="s">
        <v>1054</v>
      </c>
      <c r="G1117" s="197"/>
      <c r="H1117" s="201" t="s">
        <v>20</v>
      </c>
      <c r="I1117" s="202"/>
      <c r="J1117" s="197"/>
      <c r="K1117" s="197"/>
      <c r="L1117" s="203"/>
      <c r="M1117" s="204"/>
      <c r="N1117" s="205"/>
      <c r="O1117" s="205"/>
      <c r="P1117" s="205"/>
      <c r="Q1117" s="205"/>
      <c r="R1117" s="205"/>
      <c r="S1117" s="205"/>
      <c r="T1117" s="206"/>
      <c r="AT1117" s="207" t="s">
        <v>169</v>
      </c>
      <c r="AU1117" s="207" t="s">
        <v>81</v>
      </c>
      <c r="AV1117" s="11" t="s">
        <v>22</v>
      </c>
      <c r="AW1117" s="11" t="s">
        <v>37</v>
      </c>
      <c r="AX1117" s="11" t="s">
        <v>73</v>
      </c>
      <c r="AY1117" s="207" t="s">
        <v>162</v>
      </c>
    </row>
    <row r="1118" spans="2:51" s="12" customFormat="1" ht="13.5">
      <c r="B1118" s="208"/>
      <c r="C1118" s="209"/>
      <c r="D1118" s="198" t="s">
        <v>169</v>
      </c>
      <c r="E1118" s="210" t="s">
        <v>20</v>
      </c>
      <c r="F1118" s="211" t="s">
        <v>22</v>
      </c>
      <c r="G1118" s="209"/>
      <c r="H1118" s="212">
        <v>1</v>
      </c>
      <c r="I1118" s="213"/>
      <c r="J1118" s="209"/>
      <c r="K1118" s="209"/>
      <c r="L1118" s="214"/>
      <c r="M1118" s="215"/>
      <c r="N1118" s="216"/>
      <c r="O1118" s="216"/>
      <c r="P1118" s="216"/>
      <c r="Q1118" s="216"/>
      <c r="R1118" s="216"/>
      <c r="S1118" s="216"/>
      <c r="T1118" s="217"/>
      <c r="AT1118" s="218" t="s">
        <v>169</v>
      </c>
      <c r="AU1118" s="218" t="s">
        <v>81</v>
      </c>
      <c r="AV1118" s="12" t="s">
        <v>81</v>
      </c>
      <c r="AW1118" s="12" t="s">
        <v>37</v>
      </c>
      <c r="AX1118" s="12" t="s">
        <v>73</v>
      </c>
      <c r="AY1118" s="218" t="s">
        <v>162</v>
      </c>
    </row>
    <row r="1119" spans="2:51" s="11" customFormat="1" ht="13.5">
      <c r="B1119" s="196"/>
      <c r="C1119" s="197"/>
      <c r="D1119" s="198" t="s">
        <v>169</v>
      </c>
      <c r="E1119" s="199" t="s">
        <v>20</v>
      </c>
      <c r="F1119" s="200" t="s">
        <v>1055</v>
      </c>
      <c r="G1119" s="197"/>
      <c r="H1119" s="201" t="s">
        <v>20</v>
      </c>
      <c r="I1119" s="202"/>
      <c r="J1119" s="197"/>
      <c r="K1119" s="197"/>
      <c r="L1119" s="203"/>
      <c r="M1119" s="204"/>
      <c r="N1119" s="205"/>
      <c r="O1119" s="205"/>
      <c r="P1119" s="205"/>
      <c r="Q1119" s="205"/>
      <c r="R1119" s="205"/>
      <c r="S1119" s="205"/>
      <c r="T1119" s="206"/>
      <c r="AT1119" s="207" t="s">
        <v>169</v>
      </c>
      <c r="AU1119" s="207" t="s">
        <v>81</v>
      </c>
      <c r="AV1119" s="11" t="s">
        <v>22</v>
      </c>
      <c r="AW1119" s="11" t="s">
        <v>37</v>
      </c>
      <c r="AX1119" s="11" t="s">
        <v>73</v>
      </c>
      <c r="AY1119" s="207" t="s">
        <v>162</v>
      </c>
    </row>
    <row r="1120" spans="2:51" s="12" customFormat="1" ht="13.5">
      <c r="B1120" s="208"/>
      <c r="C1120" s="209"/>
      <c r="D1120" s="198" t="s">
        <v>169</v>
      </c>
      <c r="E1120" s="210" t="s">
        <v>20</v>
      </c>
      <c r="F1120" s="211" t="s">
        <v>22</v>
      </c>
      <c r="G1120" s="209"/>
      <c r="H1120" s="212">
        <v>1</v>
      </c>
      <c r="I1120" s="213"/>
      <c r="J1120" s="209"/>
      <c r="K1120" s="209"/>
      <c r="L1120" s="214"/>
      <c r="M1120" s="215"/>
      <c r="N1120" s="216"/>
      <c r="O1120" s="216"/>
      <c r="P1120" s="216"/>
      <c r="Q1120" s="216"/>
      <c r="R1120" s="216"/>
      <c r="S1120" s="216"/>
      <c r="T1120" s="217"/>
      <c r="AT1120" s="218" t="s">
        <v>169</v>
      </c>
      <c r="AU1120" s="218" t="s">
        <v>81</v>
      </c>
      <c r="AV1120" s="12" t="s">
        <v>81</v>
      </c>
      <c r="AW1120" s="12" t="s">
        <v>37</v>
      </c>
      <c r="AX1120" s="12" t="s">
        <v>73</v>
      </c>
      <c r="AY1120" s="218" t="s">
        <v>162</v>
      </c>
    </row>
    <row r="1121" spans="2:51" s="11" customFormat="1" ht="13.5">
      <c r="B1121" s="196"/>
      <c r="C1121" s="197"/>
      <c r="D1121" s="198" t="s">
        <v>169</v>
      </c>
      <c r="E1121" s="199" t="s">
        <v>20</v>
      </c>
      <c r="F1121" s="200" t="s">
        <v>1056</v>
      </c>
      <c r="G1121" s="197"/>
      <c r="H1121" s="201" t="s">
        <v>20</v>
      </c>
      <c r="I1121" s="202"/>
      <c r="J1121" s="197"/>
      <c r="K1121" s="197"/>
      <c r="L1121" s="203"/>
      <c r="M1121" s="204"/>
      <c r="N1121" s="205"/>
      <c r="O1121" s="205"/>
      <c r="P1121" s="205"/>
      <c r="Q1121" s="205"/>
      <c r="R1121" s="205"/>
      <c r="S1121" s="205"/>
      <c r="T1121" s="206"/>
      <c r="AT1121" s="207" t="s">
        <v>169</v>
      </c>
      <c r="AU1121" s="207" t="s">
        <v>81</v>
      </c>
      <c r="AV1121" s="11" t="s">
        <v>22</v>
      </c>
      <c r="AW1121" s="11" t="s">
        <v>37</v>
      </c>
      <c r="AX1121" s="11" t="s">
        <v>73</v>
      </c>
      <c r="AY1121" s="207" t="s">
        <v>162</v>
      </c>
    </row>
    <row r="1122" spans="2:51" s="12" customFormat="1" ht="13.5">
      <c r="B1122" s="208"/>
      <c r="C1122" s="209"/>
      <c r="D1122" s="198" t="s">
        <v>169</v>
      </c>
      <c r="E1122" s="210" t="s">
        <v>20</v>
      </c>
      <c r="F1122" s="211" t="s">
        <v>22</v>
      </c>
      <c r="G1122" s="209"/>
      <c r="H1122" s="212">
        <v>1</v>
      </c>
      <c r="I1122" s="213"/>
      <c r="J1122" s="209"/>
      <c r="K1122" s="209"/>
      <c r="L1122" s="214"/>
      <c r="M1122" s="215"/>
      <c r="N1122" s="216"/>
      <c r="O1122" s="216"/>
      <c r="P1122" s="216"/>
      <c r="Q1122" s="216"/>
      <c r="R1122" s="216"/>
      <c r="S1122" s="216"/>
      <c r="T1122" s="217"/>
      <c r="AT1122" s="218" t="s">
        <v>169</v>
      </c>
      <c r="AU1122" s="218" t="s">
        <v>81</v>
      </c>
      <c r="AV1122" s="12" t="s">
        <v>81</v>
      </c>
      <c r="AW1122" s="12" t="s">
        <v>37</v>
      </c>
      <c r="AX1122" s="12" t="s">
        <v>73</v>
      </c>
      <c r="AY1122" s="218" t="s">
        <v>162</v>
      </c>
    </row>
    <row r="1123" spans="2:51" s="13" customFormat="1" ht="13.5">
      <c r="B1123" s="219"/>
      <c r="C1123" s="220"/>
      <c r="D1123" s="221" t="s">
        <v>169</v>
      </c>
      <c r="E1123" s="222" t="s">
        <v>20</v>
      </c>
      <c r="F1123" s="223" t="s">
        <v>174</v>
      </c>
      <c r="G1123" s="220"/>
      <c r="H1123" s="224">
        <v>4</v>
      </c>
      <c r="I1123" s="225"/>
      <c r="J1123" s="220"/>
      <c r="K1123" s="220"/>
      <c r="L1123" s="226"/>
      <c r="M1123" s="227"/>
      <c r="N1123" s="228"/>
      <c r="O1123" s="228"/>
      <c r="P1123" s="228"/>
      <c r="Q1123" s="228"/>
      <c r="R1123" s="228"/>
      <c r="S1123" s="228"/>
      <c r="T1123" s="229"/>
      <c r="AT1123" s="230" t="s">
        <v>169</v>
      </c>
      <c r="AU1123" s="230" t="s">
        <v>81</v>
      </c>
      <c r="AV1123" s="13" t="s">
        <v>168</v>
      </c>
      <c r="AW1123" s="13" t="s">
        <v>37</v>
      </c>
      <c r="AX1123" s="13" t="s">
        <v>22</v>
      </c>
      <c r="AY1123" s="230" t="s">
        <v>162</v>
      </c>
    </row>
    <row r="1124" spans="2:65" s="1" customFormat="1" ht="22.5" customHeight="1">
      <c r="B1124" s="36"/>
      <c r="C1124" s="184" t="s">
        <v>1057</v>
      </c>
      <c r="D1124" s="184" t="s">
        <v>164</v>
      </c>
      <c r="E1124" s="185" t="s">
        <v>1058</v>
      </c>
      <c r="F1124" s="186" t="s">
        <v>1059</v>
      </c>
      <c r="G1124" s="187" t="s">
        <v>312</v>
      </c>
      <c r="H1124" s="188">
        <v>3</v>
      </c>
      <c r="I1124" s="189"/>
      <c r="J1124" s="190">
        <f>ROUND(I1124*H1124,2)</f>
        <v>0</v>
      </c>
      <c r="K1124" s="186" t="s">
        <v>20</v>
      </c>
      <c r="L1124" s="56"/>
      <c r="M1124" s="191" t="s">
        <v>20</v>
      </c>
      <c r="N1124" s="192" t="s">
        <v>44</v>
      </c>
      <c r="O1124" s="37"/>
      <c r="P1124" s="193">
        <f>O1124*H1124</f>
        <v>0</v>
      </c>
      <c r="Q1124" s="193">
        <v>0</v>
      </c>
      <c r="R1124" s="193">
        <f>Q1124*H1124</f>
        <v>0</v>
      </c>
      <c r="S1124" s="193">
        <v>0</v>
      </c>
      <c r="T1124" s="194">
        <f>S1124*H1124</f>
        <v>0</v>
      </c>
      <c r="AR1124" s="19" t="s">
        <v>168</v>
      </c>
      <c r="AT1124" s="19" t="s">
        <v>164</v>
      </c>
      <c r="AU1124" s="19" t="s">
        <v>81</v>
      </c>
      <c r="AY1124" s="19" t="s">
        <v>162</v>
      </c>
      <c r="BE1124" s="195">
        <f>IF(N1124="základní",J1124,0)</f>
        <v>0</v>
      </c>
      <c r="BF1124" s="195">
        <f>IF(N1124="snížená",J1124,0)</f>
        <v>0</v>
      </c>
      <c r="BG1124" s="195">
        <f>IF(N1124="zákl. přenesená",J1124,0)</f>
        <v>0</v>
      </c>
      <c r="BH1124" s="195">
        <f>IF(N1124="sníž. přenesená",J1124,0)</f>
        <v>0</v>
      </c>
      <c r="BI1124" s="195">
        <f>IF(N1124="nulová",J1124,0)</f>
        <v>0</v>
      </c>
      <c r="BJ1124" s="19" t="s">
        <v>22</v>
      </c>
      <c r="BK1124" s="195">
        <f>ROUND(I1124*H1124,2)</f>
        <v>0</v>
      </c>
      <c r="BL1124" s="19" t="s">
        <v>168</v>
      </c>
      <c r="BM1124" s="19" t="s">
        <v>1057</v>
      </c>
    </row>
    <row r="1125" spans="2:51" s="11" customFormat="1" ht="13.5">
      <c r="B1125" s="196"/>
      <c r="C1125" s="197"/>
      <c r="D1125" s="198" t="s">
        <v>169</v>
      </c>
      <c r="E1125" s="199" t="s">
        <v>20</v>
      </c>
      <c r="F1125" s="200" t="s">
        <v>1060</v>
      </c>
      <c r="G1125" s="197"/>
      <c r="H1125" s="201" t="s">
        <v>20</v>
      </c>
      <c r="I1125" s="202"/>
      <c r="J1125" s="197"/>
      <c r="K1125" s="197"/>
      <c r="L1125" s="203"/>
      <c r="M1125" s="204"/>
      <c r="N1125" s="205"/>
      <c r="O1125" s="205"/>
      <c r="P1125" s="205"/>
      <c r="Q1125" s="205"/>
      <c r="R1125" s="205"/>
      <c r="S1125" s="205"/>
      <c r="T1125" s="206"/>
      <c r="AT1125" s="207" t="s">
        <v>169</v>
      </c>
      <c r="AU1125" s="207" t="s">
        <v>81</v>
      </c>
      <c r="AV1125" s="11" t="s">
        <v>22</v>
      </c>
      <c r="AW1125" s="11" t="s">
        <v>37</v>
      </c>
      <c r="AX1125" s="11" t="s">
        <v>73</v>
      </c>
      <c r="AY1125" s="207" t="s">
        <v>162</v>
      </c>
    </row>
    <row r="1126" spans="2:51" s="12" customFormat="1" ht="13.5">
      <c r="B1126" s="208"/>
      <c r="C1126" s="209"/>
      <c r="D1126" s="198" t="s">
        <v>169</v>
      </c>
      <c r="E1126" s="210" t="s">
        <v>20</v>
      </c>
      <c r="F1126" s="211" t="s">
        <v>22</v>
      </c>
      <c r="G1126" s="209"/>
      <c r="H1126" s="212">
        <v>1</v>
      </c>
      <c r="I1126" s="213"/>
      <c r="J1126" s="209"/>
      <c r="K1126" s="209"/>
      <c r="L1126" s="214"/>
      <c r="M1126" s="215"/>
      <c r="N1126" s="216"/>
      <c r="O1126" s="216"/>
      <c r="P1126" s="216"/>
      <c r="Q1126" s="216"/>
      <c r="R1126" s="216"/>
      <c r="S1126" s="216"/>
      <c r="T1126" s="217"/>
      <c r="AT1126" s="218" t="s">
        <v>169</v>
      </c>
      <c r="AU1126" s="218" t="s">
        <v>81</v>
      </c>
      <c r="AV1126" s="12" t="s">
        <v>81</v>
      </c>
      <c r="AW1126" s="12" t="s">
        <v>37</v>
      </c>
      <c r="AX1126" s="12" t="s">
        <v>73</v>
      </c>
      <c r="AY1126" s="218" t="s">
        <v>162</v>
      </c>
    </row>
    <row r="1127" spans="2:51" s="11" customFormat="1" ht="13.5">
      <c r="B1127" s="196"/>
      <c r="C1127" s="197"/>
      <c r="D1127" s="198" t="s">
        <v>169</v>
      </c>
      <c r="E1127" s="199" t="s">
        <v>20</v>
      </c>
      <c r="F1127" s="200" t="s">
        <v>1061</v>
      </c>
      <c r="G1127" s="197"/>
      <c r="H1127" s="201" t="s">
        <v>20</v>
      </c>
      <c r="I1127" s="202"/>
      <c r="J1127" s="197"/>
      <c r="K1127" s="197"/>
      <c r="L1127" s="203"/>
      <c r="M1127" s="204"/>
      <c r="N1127" s="205"/>
      <c r="O1127" s="205"/>
      <c r="P1127" s="205"/>
      <c r="Q1127" s="205"/>
      <c r="R1127" s="205"/>
      <c r="S1127" s="205"/>
      <c r="T1127" s="206"/>
      <c r="AT1127" s="207" t="s">
        <v>169</v>
      </c>
      <c r="AU1127" s="207" t="s">
        <v>81</v>
      </c>
      <c r="AV1127" s="11" t="s">
        <v>22</v>
      </c>
      <c r="AW1127" s="11" t="s">
        <v>37</v>
      </c>
      <c r="AX1127" s="11" t="s">
        <v>73</v>
      </c>
      <c r="AY1127" s="207" t="s">
        <v>162</v>
      </c>
    </row>
    <row r="1128" spans="2:51" s="12" customFormat="1" ht="13.5">
      <c r="B1128" s="208"/>
      <c r="C1128" s="209"/>
      <c r="D1128" s="198" t="s">
        <v>169</v>
      </c>
      <c r="E1128" s="210" t="s">
        <v>20</v>
      </c>
      <c r="F1128" s="211" t="s">
        <v>22</v>
      </c>
      <c r="G1128" s="209"/>
      <c r="H1128" s="212">
        <v>1</v>
      </c>
      <c r="I1128" s="213"/>
      <c r="J1128" s="209"/>
      <c r="K1128" s="209"/>
      <c r="L1128" s="214"/>
      <c r="M1128" s="215"/>
      <c r="N1128" s="216"/>
      <c r="O1128" s="216"/>
      <c r="P1128" s="216"/>
      <c r="Q1128" s="216"/>
      <c r="R1128" s="216"/>
      <c r="S1128" s="216"/>
      <c r="T1128" s="217"/>
      <c r="AT1128" s="218" t="s">
        <v>169</v>
      </c>
      <c r="AU1128" s="218" t="s">
        <v>81</v>
      </c>
      <c r="AV1128" s="12" t="s">
        <v>81</v>
      </c>
      <c r="AW1128" s="12" t="s">
        <v>37</v>
      </c>
      <c r="AX1128" s="12" t="s">
        <v>73</v>
      </c>
      <c r="AY1128" s="218" t="s">
        <v>162</v>
      </c>
    </row>
    <row r="1129" spans="2:51" s="11" customFormat="1" ht="13.5">
      <c r="B1129" s="196"/>
      <c r="C1129" s="197"/>
      <c r="D1129" s="198" t="s">
        <v>169</v>
      </c>
      <c r="E1129" s="199" t="s">
        <v>20</v>
      </c>
      <c r="F1129" s="200" t="s">
        <v>1062</v>
      </c>
      <c r="G1129" s="197"/>
      <c r="H1129" s="201" t="s">
        <v>20</v>
      </c>
      <c r="I1129" s="202"/>
      <c r="J1129" s="197"/>
      <c r="K1129" s="197"/>
      <c r="L1129" s="203"/>
      <c r="M1129" s="204"/>
      <c r="N1129" s="205"/>
      <c r="O1129" s="205"/>
      <c r="P1129" s="205"/>
      <c r="Q1129" s="205"/>
      <c r="R1129" s="205"/>
      <c r="S1129" s="205"/>
      <c r="T1129" s="206"/>
      <c r="AT1129" s="207" t="s">
        <v>169</v>
      </c>
      <c r="AU1129" s="207" t="s">
        <v>81</v>
      </c>
      <c r="AV1129" s="11" t="s">
        <v>22</v>
      </c>
      <c r="AW1129" s="11" t="s">
        <v>37</v>
      </c>
      <c r="AX1129" s="11" t="s">
        <v>73</v>
      </c>
      <c r="AY1129" s="207" t="s">
        <v>162</v>
      </c>
    </row>
    <row r="1130" spans="2:51" s="12" customFormat="1" ht="13.5">
      <c r="B1130" s="208"/>
      <c r="C1130" s="209"/>
      <c r="D1130" s="198" t="s">
        <v>169</v>
      </c>
      <c r="E1130" s="210" t="s">
        <v>20</v>
      </c>
      <c r="F1130" s="211" t="s">
        <v>22</v>
      </c>
      <c r="G1130" s="209"/>
      <c r="H1130" s="212">
        <v>1</v>
      </c>
      <c r="I1130" s="213"/>
      <c r="J1130" s="209"/>
      <c r="K1130" s="209"/>
      <c r="L1130" s="214"/>
      <c r="M1130" s="215"/>
      <c r="N1130" s="216"/>
      <c r="O1130" s="216"/>
      <c r="P1130" s="216"/>
      <c r="Q1130" s="216"/>
      <c r="R1130" s="216"/>
      <c r="S1130" s="216"/>
      <c r="T1130" s="217"/>
      <c r="AT1130" s="218" t="s">
        <v>169</v>
      </c>
      <c r="AU1130" s="218" t="s">
        <v>81</v>
      </c>
      <c r="AV1130" s="12" t="s">
        <v>81</v>
      </c>
      <c r="AW1130" s="12" t="s">
        <v>37</v>
      </c>
      <c r="AX1130" s="12" t="s">
        <v>73</v>
      </c>
      <c r="AY1130" s="218" t="s">
        <v>162</v>
      </c>
    </row>
    <row r="1131" spans="2:51" s="13" customFormat="1" ht="13.5">
      <c r="B1131" s="219"/>
      <c r="C1131" s="220"/>
      <c r="D1131" s="221" t="s">
        <v>169</v>
      </c>
      <c r="E1131" s="222" t="s">
        <v>20</v>
      </c>
      <c r="F1131" s="223" t="s">
        <v>174</v>
      </c>
      <c r="G1131" s="220"/>
      <c r="H1131" s="224">
        <v>3</v>
      </c>
      <c r="I1131" s="225"/>
      <c r="J1131" s="220"/>
      <c r="K1131" s="220"/>
      <c r="L1131" s="226"/>
      <c r="M1131" s="227"/>
      <c r="N1131" s="228"/>
      <c r="O1131" s="228"/>
      <c r="P1131" s="228"/>
      <c r="Q1131" s="228"/>
      <c r="R1131" s="228"/>
      <c r="S1131" s="228"/>
      <c r="T1131" s="229"/>
      <c r="AT1131" s="230" t="s">
        <v>169</v>
      </c>
      <c r="AU1131" s="230" t="s">
        <v>81</v>
      </c>
      <c r="AV1131" s="13" t="s">
        <v>168</v>
      </c>
      <c r="AW1131" s="13" t="s">
        <v>37</v>
      </c>
      <c r="AX1131" s="13" t="s">
        <v>22</v>
      </c>
      <c r="AY1131" s="230" t="s">
        <v>162</v>
      </c>
    </row>
    <row r="1132" spans="2:65" s="1" customFormat="1" ht="22.5" customHeight="1">
      <c r="B1132" s="36"/>
      <c r="C1132" s="184" t="s">
        <v>1063</v>
      </c>
      <c r="D1132" s="184" t="s">
        <v>164</v>
      </c>
      <c r="E1132" s="185" t="s">
        <v>1064</v>
      </c>
      <c r="F1132" s="186" t="s">
        <v>1065</v>
      </c>
      <c r="G1132" s="187" t="s">
        <v>312</v>
      </c>
      <c r="H1132" s="188">
        <v>1</v>
      </c>
      <c r="I1132" s="189"/>
      <c r="J1132" s="190">
        <f>ROUND(I1132*H1132,2)</f>
        <v>0</v>
      </c>
      <c r="K1132" s="186" t="s">
        <v>20</v>
      </c>
      <c r="L1132" s="56"/>
      <c r="M1132" s="191" t="s">
        <v>20</v>
      </c>
      <c r="N1132" s="192" t="s">
        <v>44</v>
      </c>
      <c r="O1132" s="37"/>
      <c r="P1132" s="193">
        <f>O1132*H1132</f>
        <v>0</v>
      </c>
      <c r="Q1132" s="193">
        <v>0</v>
      </c>
      <c r="R1132" s="193">
        <f>Q1132*H1132</f>
        <v>0</v>
      </c>
      <c r="S1132" s="193">
        <v>0</v>
      </c>
      <c r="T1132" s="194">
        <f>S1132*H1132</f>
        <v>0</v>
      </c>
      <c r="AR1132" s="19" t="s">
        <v>168</v>
      </c>
      <c r="AT1132" s="19" t="s">
        <v>164</v>
      </c>
      <c r="AU1132" s="19" t="s">
        <v>81</v>
      </c>
      <c r="AY1132" s="19" t="s">
        <v>162</v>
      </c>
      <c r="BE1132" s="195">
        <f>IF(N1132="základní",J1132,0)</f>
        <v>0</v>
      </c>
      <c r="BF1132" s="195">
        <f>IF(N1132="snížená",J1132,0)</f>
        <v>0</v>
      </c>
      <c r="BG1132" s="195">
        <f>IF(N1132="zákl. přenesená",J1132,0)</f>
        <v>0</v>
      </c>
      <c r="BH1132" s="195">
        <f>IF(N1132="sníž. přenesená",J1132,0)</f>
        <v>0</v>
      </c>
      <c r="BI1132" s="195">
        <f>IF(N1132="nulová",J1132,0)</f>
        <v>0</v>
      </c>
      <c r="BJ1132" s="19" t="s">
        <v>22</v>
      </c>
      <c r="BK1132" s="195">
        <f>ROUND(I1132*H1132,2)</f>
        <v>0</v>
      </c>
      <c r="BL1132" s="19" t="s">
        <v>168</v>
      </c>
      <c r="BM1132" s="19" t="s">
        <v>1063</v>
      </c>
    </row>
    <row r="1133" spans="2:51" s="11" customFormat="1" ht="13.5">
      <c r="B1133" s="196"/>
      <c r="C1133" s="197"/>
      <c r="D1133" s="198" t="s">
        <v>169</v>
      </c>
      <c r="E1133" s="199" t="s">
        <v>20</v>
      </c>
      <c r="F1133" s="200" t="s">
        <v>1066</v>
      </c>
      <c r="G1133" s="197"/>
      <c r="H1133" s="201" t="s">
        <v>20</v>
      </c>
      <c r="I1133" s="202"/>
      <c r="J1133" s="197"/>
      <c r="K1133" s="197"/>
      <c r="L1133" s="203"/>
      <c r="M1133" s="204"/>
      <c r="N1133" s="205"/>
      <c r="O1133" s="205"/>
      <c r="P1133" s="205"/>
      <c r="Q1133" s="205"/>
      <c r="R1133" s="205"/>
      <c r="S1133" s="205"/>
      <c r="T1133" s="206"/>
      <c r="AT1133" s="207" t="s">
        <v>169</v>
      </c>
      <c r="AU1133" s="207" t="s">
        <v>81</v>
      </c>
      <c r="AV1133" s="11" t="s">
        <v>22</v>
      </c>
      <c r="AW1133" s="11" t="s">
        <v>37</v>
      </c>
      <c r="AX1133" s="11" t="s">
        <v>73</v>
      </c>
      <c r="AY1133" s="207" t="s">
        <v>162</v>
      </c>
    </row>
    <row r="1134" spans="2:51" s="12" customFormat="1" ht="13.5">
      <c r="B1134" s="208"/>
      <c r="C1134" s="209"/>
      <c r="D1134" s="198" t="s">
        <v>169</v>
      </c>
      <c r="E1134" s="210" t="s">
        <v>20</v>
      </c>
      <c r="F1134" s="211" t="s">
        <v>22</v>
      </c>
      <c r="G1134" s="209"/>
      <c r="H1134" s="212">
        <v>1</v>
      </c>
      <c r="I1134" s="213"/>
      <c r="J1134" s="209"/>
      <c r="K1134" s="209"/>
      <c r="L1134" s="214"/>
      <c r="M1134" s="215"/>
      <c r="N1134" s="216"/>
      <c r="O1134" s="216"/>
      <c r="P1134" s="216"/>
      <c r="Q1134" s="216"/>
      <c r="R1134" s="216"/>
      <c r="S1134" s="216"/>
      <c r="T1134" s="217"/>
      <c r="AT1134" s="218" t="s">
        <v>169</v>
      </c>
      <c r="AU1134" s="218" t="s">
        <v>81</v>
      </c>
      <c r="AV1134" s="12" t="s">
        <v>81</v>
      </c>
      <c r="AW1134" s="12" t="s">
        <v>37</v>
      </c>
      <c r="AX1134" s="12" t="s">
        <v>73</v>
      </c>
      <c r="AY1134" s="218" t="s">
        <v>162</v>
      </c>
    </row>
    <row r="1135" spans="2:51" s="13" customFormat="1" ht="13.5">
      <c r="B1135" s="219"/>
      <c r="C1135" s="220"/>
      <c r="D1135" s="221" t="s">
        <v>169</v>
      </c>
      <c r="E1135" s="222" t="s">
        <v>20</v>
      </c>
      <c r="F1135" s="223" t="s">
        <v>174</v>
      </c>
      <c r="G1135" s="220"/>
      <c r="H1135" s="224">
        <v>1</v>
      </c>
      <c r="I1135" s="225"/>
      <c r="J1135" s="220"/>
      <c r="K1135" s="220"/>
      <c r="L1135" s="226"/>
      <c r="M1135" s="227"/>
      <c r="N1135" s="228"/>
      <c r="O1135" s="228"/>
      <c r="P1135" s="228"/>
      <c r="Q1135" s="228"/>
      <c r="R1135" s="228"/>
      <c r="S1135" s="228"/>
      <c r="T1135" s="229"/>
      <c r="AT1135" s="230" t="s">
        <v>169</v>
      </c>
      <c r="AU1135" s="230" t="s">
        <v>81</v>
      </c>
      <c r="AV1135" s="13" t="s">
        <v>168</v>
      </c>
      <c r="AW1135" s="13" t="s">
        <v>37</v>
      </c>
      <c r="AX1135" s="13" t="s">
        <v>22</v>
      </c>
      <c r="AY1135" s="230" t="s">
        <v>162</v>
      </c>
    </row>
    <row r="1136" spans="2:65" s="1" customFormat="1" ht="22.5" customHeight="1">
      <c r="B1136" s="36"/>
      <c r="C1136" s="184" t="s">
        <v>1067</v>
      </c>
      <c r="D1136" s="184" t="s">
        <v>164</v>
      </c>
      <c r="E1136" s="185" t="s">
        <v>1068</v>
      </c>
      <c r="F1136" s="186" t="s">
        <v>1069</v>
      </c>
      <c r="G1136" s="187" t="s">
        <v>312</v>
      </c>
      <c r="H1136" s="188">
        <v>2</v>
      </c>
      <c r="I1136" s="189"/>
      <c r="J1136" s="190">
        <f>ROUND(I1136*H1136,2)</f>
        <v>0</v>
      </c>
      <c r="K1136" s="186" t="s">
        <v>20</v>
      </c>
      <c r="L1136" s="56"/>
      <c r="M1136" s="191" t="s">
        <v>20</v>
      </c>
      <c r="N1136" s="192" t="s">
        <v>44</v>
      </c>
      <c r="O1136" s="37"/>
      <c r="P1136" s="193">
        <f>O1136*H1136</f>
        <v>0</v>
      </c>
      <c r="Q1136" s="193">
        <v>0</v>
      </c>
      <c r="R1136" s="193">
        <f>Q1136*H1136</f>
        <v>0</v>
      </c>
      <c r="S1136" s="193">
        <v>0</v>
      </c>
      <c r="T1136" s="194">
        <f>S1136*H1136</f>
        <v>0</v>
      </c>
      <c r="AR1136" s="19" t="s">
        <v>168</v>
      </c>
      <c r="AT1136" s="19" t="s">
        <v>164</v>
      </c>
      <c r="AU1136" s="19" t="s">
        <v>81</v>
      </c>
      <c r="AY1136" s="19" t="s">
        <v>162</v>
      </c>
      <c r="BE1136" s="195">
        <f>IF(N1136="základní",J1136,0)</f>
        <v>0</v>
      </c>
      <c r="BF1136" s="195">
        <f>IF(N1136="snížená",J1136,0)</f>
        <v>0</v>
      </c>
      <c r="BG1136" s="195">
        <f>IF(N1136="zákl. přenesená",J1136,0)</f>
        <v>0</v>
      </c>
      <c r="BH1136" s="195">
        <f>IF(N1136="sníž. přenesená",J1136,0)</f>
        <v>0</v>
      </c>
      <c r="BI1136" s="195">
        <f>IF(N1136="nulová",J1136,0)</f>
        <v>0</v>
      </c>
      <c r="BJ1136" s="19" t="s">
        <v>22</v>
      </c>
      <c r="BK1136" s="195">
        <f>ROUND(I1136*H1136,2)</f>
        <v>0</v>
      </c>
      <c r="BL1136" s="19" t="s">
        <v>168</v>
      </c>
      <c r="BM1136" s="19" t="s">
        <v>1067</v>
      </c>
    </row>
    <row r="1137" spans="2:51" s="11" customFormat="1" ht="13.5">
      <c r="B1137" s="196"/>
      <c r="C1137" s="197"/>
      <c r="D1137" s="198" t="s">
        <v>169</v>
      </c>
      <c r="E1137" s="199" t="s">
        <v>20</v>
      </c>
      <c r="F1137" s="200" t="s">
        <v>1070</v>
      </c>
      <c r="G1137" s="197"/>
      <c r="H1137" s="201" t="s">
        <v>20</v>
      </c>
      <c r="I1137" s="202"/>
      <c r="J1137" s="197"/>
      <c r="K1137" s="197"/>
      <c r="L1137" s="203"/>
      <c r="M1137" s="204"/>
      <c r="N1137" s="205"/>
      <c r="O1137" s="205"/>
      <c r="P1137" s="205"/>
      <c r="Q1137" s="205"/>
      <c r="R1137" s="205"/>
      <c r="S1137" s="205"/>
      <c r="T1137" s="206"/>
      <c r="AT1137" s="207" t="s">
        <v>169</v>
      </c>
      <c r="AU1137" s="207" t="s">
        <v>81</v>
      </c>
      <c r="AV1137" s="11" t="s">
        <v>22</v>
      </c>
      <c r="AW1137" s="11" t="s">
        <v>37</v>
      </c>
      <c r="AX1137" s="11" t="s">
        <v>73</v>
      </c>
      <c r="AY1137" s="207" t="s">
        <v>162</v>
      </c>
    </row>
    <row r="1138" spans="2:51" s="12" customFormat="1" ht="13.5">
      <c r="B1138" s="208"/>
      <c r="C1138" s="209"/>
      <c r="D1138" s="198" t="s">
        <v>169</v>
      </c>
      <c r="E1138" s="210" t="s">
        <v>20</v>
      </c>
      <c r="F1138" s="211" t="s">
        <v>22</v>
      </c>
      <c r="G1138" s="209"/>
      <c r="H1138" s="212">
        <v>1</v>
      </c>
      <c r="I1138" s="213"/>
      <c r="J1138" s="209"/>
      <c r="K1138" s="209"/>
      <c r="L1138" s="214"/>
      <c r="M1138" s="215"/>
      <c r="N1138" s="216"/>
      <c r="O1138" s="216"/>
      <c r="P1138" s="216"/>
      <c r="Q1138" s="216"/>
      <c r="R1138" s="216"/>
      <c r="S1138" s="216"/>
      <c r="T1138" s="217"/>
      <c r="AT1138" s="218" t="s">
        <v>169</v>
      </c>
      <c r="AU1138" s="218" t="s">
        <v>81</v>
      </c>
      <c r="AV1138" s="12" t="s">
        <v>81</v>
      </c>
      <c r="AW1138" s="12" t="s">
        <v>37</v>
      </c>
      <c r="AX1138" s="12" t="s">
        <v>73</v>
      </c>
      <c r="AY1138" s="218" t="s">
        <v>162</v>
      </c>
    </row>
    <row r="1139" spans="2:51" s="11" customFormat="1" ht="13.5">
      <c r="B1139" s="196"/>
      <c r="C1139" s="197"/>
      <c r="D1139" s="198" t="s">
        <v>169</v>
      </c>
      <c r="E1139" s="199" t="s">
        <v>20</v>
      </c>
      <c r="F1139" s="200" t="s">
        <v>1071</v>
      </c>
      <c r="G1139" s="197"/>
      <c r="H1139" s="201" t="s">
        <v>20</v>
      </c>
      <c r="I1139" s="202"/>
      <c r="J1139" s="197"/>
      <c r="K1139" s="197"/>
      <c r="L1139" s="203"/>
      <c r="M1139" s="204"/>
      <c r="N1139" s="205"/>
      <c r="O1139" s="205"/>
      <c r="P1139" s="205"/>
      <c r="Q1139" s="205"/>
      <c r="R1139" s="205"/>
      <c r="S1139" s="205"/>
      <c r="T1139" s="206"/>
      <c r="AT1139" s="207" t="s">
        <v>169</v>
      </c>
      <c r="AU1139" s="207" t="s">
        <v>81</v>
      </c>
      <c r="AV1139" s="11" t="s">
        <v>22</v>
      </c>
      <c r="AW1139" s="11" t="s">
        <v>37</v>
      </c>
      <c r="AX1139" s="11" t="s">
        <v>73</v>
      </c>
      <c r="AY1139" s="207" t="s">
        <v>162</v>
      </c>
    </row>
    <row r="1140" spans="2:51" s="12" customFormat="1" ht="13.5">
      <c r="B1140" s="208"/>
      <c r="C1140" s="209"/>
      <c r="D1140" s="198" t="s">
        <v>169</v>
      </c>
      <c r="E1140" s="210" t="s">
        <v>20</v>
      </c>
      <c r="F1140" s="211" t="s">
        <v>22</v>
      </c>
      <c r="G1140" s="209"/>
      <c r="H1140" s="212">
        <v>1</v>
      </c>
      <c r="I1140" s="213"/>
      <c r="J1140" s="209"/>
      <c r="K1140" s="209"/>
      <c r="L1140" s="214"/>
      <c r="M1140" s="215"/>
      <c r="N1140" s="216"/>
      <c r="O1140" s="216"/>
      <c r="P1140" s="216"/>
      <c r="Q1140" s="216"/>
      <c r="R1140" s="216"/>
      <c r="S1140" s="216"/>
      <c r="T1140" s="217"/>
      <c r="AT1140" s="218" t="s">
        <v>169</v>
      </c>
      <c r="AU1140" s="218" t="s">
        <v>81</v>
      </c>
      <c r="AV1140" s="12" t="s">
        <v>81</v>
      </c>
      <c r="AW1140" s="12" t="s">
        <v>37</v>
      </c>
      <c r="AX1140" s="12" t="s">
        <v>73</v>
      </c>
      <c r="AY1140" s="218" t="s">
        <v>162</v>
      </c>
    </row>
    <row r="1141" spans="2:51" s="13" customFormat="1" ht="13.5">
      <c r="B1141" s="219"/>
      <c r="C1141" s="220"/>
      <c r="D1141" s="221" t="s">
        <v>169</v>
      </c>
      <c r="E1141" s="222" t="s">
        <v>20</v>
      </c>
      <c r="F1141" s="223" t="s">
        <v>174</v>
      </c>
      <c r="G1141" s="220"/>
      <c r="H1141" s="224">
        <v>2</v>
      </c>
      <c r="I1141" s="225"/>
      <c r="J1141" s="220"/>
      <c r="K1141" s="220"/>
      <c r="L1141" s="226"/>
      <c r="M1141" s="227"/>
      <c r="N1141" s="228"/>
      <c r="O1141" s="228"/>
      <c r="P1141" s="228"/>
      <c r="Q1141" s="228"/>
      <c r="R1141" s="228"/>
      <c r="S1141" s="228"/>
      <c r="T1141" s="229"/>
      <c r="AT1141" s="230" t="s">
        <v>169</v>
      </c>
      <c r="AU1141" s="230" t="s">
        <v>81</v>
      </c>
      <c r="AV1141" s="13" t="s">
        <v>168</v>
      </c>
      <c r="AW1141" s="13" t="s">
        <v>37</v>
      </c>
      <c r="AX1141" s="13" t="s">
        <v>22</v>
      </c>
      <c r="AY1141" s="230" t="s">
        <v>162</v>
      </c>
    </row>
    <row r="1142" spans="2:65" s="1" customFormat="1" ht="22.5" customHeight="1">
      <c r="B1142" s="36"/>
      <c r="C1142" s="184" t="s">
        <v>1072</v>
      </c>
      <c r="D1142" s="184" t="s">
        <v>164</v>
      </c>
      <c r="E1142" s="185" t="s">
        <v>1073</v>
      </c>
      <c r="F1142" s="186" t="s">
        <v>1074</v>
      </c>
      <c r="G1142" s="187" t="s">
        <v>312</v>
      </c>
      <c r="H1142" s="188">
        <v>8</v>
      </c>
      <c r="I1142" s="189"/>
      <c r="J1142" s="190">
        <f>ROUND(I1142*H1142,2)</f>
        <v>0</v>
      </c>
      <c r="K1142" s="186" t="s">
        <v>20</v>
      </c>
      <c r="L1142" s="56"/>
      <c r="M1142" s="191" t="s">
        <v>20</v>
      </c>
      <c r="N1142" s="192" t="s">
        <v>44</v>
      </c>
      <c r="O1142" s="37"/>
      <c r="P1142" s="193">
        <f>O1142*H1142</f>
        <v>0</v>
      </c>
      <c r="Q1142" s="193">
        <v>0</v>
      </c>
      <c r="R1142" s="193">
        <f>Q1142*H1142</f>
        <v>0</v>
      </c>
      <c r="S1142" s="193">
        <v>0</v>
      </c>
      <c r="T1142" s="194">
        <f>S1142*H1142</f>
        <v>0</v>
      </c>
      <c r="AR1142" s="19" t="s">
        <v>168</v>
      </c>
      <c r="AT1142" s="19" t="s">
        <v>164</v>
      </c>
      <c r="AU1142" s="19" t="s">
        <v>81</v>
      </c>
      <c r="AY1142" s="19" t="s">
        <v>162</v>
      </c>
      <c r="BE1142" s="195">
        <f>IF(N1142="základní",J1142,0)</f>
        <v>0</v>
      </c>
      <c r="BF1142" s="195">
        <f>IF(N1142="snížená",J1142,0)</f>
        <v>0</v>
      </c>
      <c r="BG1142" s="195">
        <f>IF(N1142="zákl. přenesená",J1142,0)</f>
        <v>0</v>
      </c>
      <c r="BH1142" s="195">
        <f>IF(N1142="sníž. přenesená",J1142,0)</f>
        <v>0</v>
      </c>
      <c r="BI1142" s="195">
        <f>IF(N1142="nulová",J1142,0)</f>
        <v>0</v>
      </c>
      <c r="BJ1142" s="19" t="s">
        <v>22</v>
      </c>
      <c r="BK1142" s="195">
        <f>ROUND(I1142*H1142,2)</f>
        <v>0</v>
      </c>
      <c r="BL1142" s="19" t="s">
        <v>168</v>
      </c>
      <c r="BM1142" s="19" t="s">
        <v>1072</v>
      </c>
    </row>
    <row r="1143" spans="2:51" s="11" customFormat="1" ht="13.5">
      <c r="B1143" s="196"/>
      <c r="C1143" s="197"/>
      <c r="D1143" s="198" t="s">
        <v>169</v>
      </c>
      <c r="E1143" s="199" t="s">
        <v>20</v>
      </c>
      <c r="F1143" s="200" t="s">
        <v>1075</v>
      </c>
      <c r="G1143" s="197"/>
      <c r="H1143" s="201" t="s">
        <v>20</v>
      </c>
      <c r="I1143" s="202"/>
      <c r="J1143" s="197"/>
      <c r="K1143" s="197"/>
      <c r="L1143" s="203"/>
      <c r="M1143" s="204"/>
      <c r="N1143" s="205"/>
      <c r="O1143" s="205"/>
      <c r="P1143" s="205"/>
      <c r="Q1143" s="205"/>
      <c r="R1143" s="205"/>
      <c r="S1143" s="205"/>
      <c r="T1143" s="206"/>
      <c r="AT1143" s="207" t="s">
        <v>169</v>
      </c>
      <c r="AU1143" s="207" t="s">
        <v>81</v>
      </c>
      <c r="AV1143" s="11" t="s">
        <v>22</v>
      </c>
      <c r="AW1143" s="11" t="s">
        <v>37</v>
      </c>
      <c r="AX1143" s="11" t="s">
        <v>73</v>
      </c>
      <c r="AY1143" s="207" t="s">
        <v>162</v>
      </c>
    </row>
    <row r="1144" spans="2:51" s="12" customFormat="1" ht="13.5">
      <c r="B1144" s="208"/>
      <c r="C1144" s="209"/>
      <c r="D1144" s="198" t="s">
        <v>169</v>
      </c>
      <c r="E1144" s="210" t="s">
        <v>20</v>
      </c>
      <c r="F1144" s="211" t="s">
        <v>22</v>
      </c>
      <c r="G1144" s="209"/>
      <c r="H1144" s="212">
        <v>1</v>
      </c>
      <c r="I1144" s="213"/>
      <c r="J1144" s="209"/>
      <c r="K1144" s="209"/>
      <c r="L1144" s="214"/>
      <c r="M1144" s="215"/>
      <c r="N1144" s="216"/>
      <c r="O1144" s="216"/>
      <c r="P1144" s="216"/>
      <c r="Q1144" s="216"/>
      <c r="R1144" s="216"/>
      <c r="S1144" s="216"/>
      <c r="T1144" s="217"/>
      <c r="AT1144" s="218" t="s">
        <v>169</v>
      </c>
      <c r="AU1144" s="218" t="s">
        <v>81</v>
      </c>
      <c r="AV1144" s="12" t="s">
        <v>81</v>
      </c>
      <c r="AW1144" s="12" t="s">
        <v>37</v>
      </c>
      <c r="AX1144" s="12" t="s">
        <v>73</v>
      </c>
      <c r="AY1144" s="218" t="s">
        <v>162</v>
      </c>
    </row>
    <row r="1145" spans="2:51" s="11" customFormat="1" ht="13.5">
      <c r="B1145" s="196"/>
      <c r="C1145" s="197"/>
      <c r="D1145" s="198" t="s">
        <v>169</v>
      </c>
      <c r="E1145" s="199" t="s">
        <v>20</v>
      </c>
      <c r="F1145" s="200" t="s">
        <v>1076</v>
      </c>
      <c r="G1145" s="197"/>
      <c r="H1145" s="201" t="s">
        <v>20</v>
      </c>
      <c r="I1145" s="202"/>
      <c r="J1145" s="197"/>
      <c r="K1145" s="197"/>
      <c r="L1145" s="203"/>
      <c r="M1145" s="204"/>
      <c r="N1145" s="205"/>
      <c r="O1145" s="205"/>
      <c r="P1145" s="205"/>
      <c r="Q1145" s="205"/>
      <c r="R1145" s="205"/>
      <c r="S1145" s="205"/>
      <c r="T1145" s="206"/>
      <c r="AT1145" s="207" t="s">
        <v>169</v>
      </c>
      <c r="AU1145" s="207" t="s">
        <v>81</v>
      </c>
      <c r="AV1145" s="11" t="s">
        <v>22</v>
      </c>
      <c r="AW1145" s="11" t="s">
        <v>37</v>
      </c>
      <c r="AX1145" s="11" t="s">
        <v>73</v>
      </c>
      <c r="AY1145" s="207" t="s">
        <v>162</v>
      </c>
    </row>
    <row r="1146" spans="2:51" s="12" customFormat="1" ht="13.5">
      <c r="B1146" s="208"/>
      <c r="C1146" s="209"/>
      <c r="D1146" s="198" t="s">
        <v>169</v>
      </c>
      <c r="E1146" s="210" t="s">
        <v>20</v>
      </c>
      <c r="F1146" s="211" t="s">
        <v>22</v>
      </c>
      <c r="G1146" s="209"/>
      <c r="H1146" s="212">
        <v>1</v>
      </c>
      <c r="I1146" s="213"/>
      <c r="J1146" s="209"/>
      <c r="K1146" s="209"/>
      <c r="L1146" s="214"/>
      <c r="M1146" s="215"/>
      <c r="N1146" s="216"/>
      <c r="O1146" s="216"/>
      <c r="P1146" s="216"/>
      <c r="Q1146" s="216"/>
      <c r="R1146" s="216"/>
      <c r="S1146" s="216"/>
      <c r="T1146" s="217"/>
      <c r="AT1146" s="218" t="s">
        <v>169</v>
      </c>
      <c r="AU1146" s="218" t="s">
        <v>81</v>
      </c>
      <c r="AV1146" s="12" t="s">
        <v>81</v>
      </c>
      <c r="AW1146" s="12" t="s">
        <v>37</v>
      </c>
      <c r="AX1146" s="12" t="s">
        <v>73</v>
      </c>
      <c r="AY1146" s="218" t="s">
        <v>162</v>
      </c>
    </row>
    <row r="1147" spans="2:51" s="11" customFormat="1" ht="13.5">
      <c r="B1147" s="196"/>
      <c r="C1147" s="197"/>
      <c r="D1147" s="198" t="s">
        <v>169</v>
      </c>
      <c r="E1147" s="199" t="s">
        <v>20</v>
      </c>
      <c r="F1147" s="200" t="s">
        <v>1077</v>
      </c>
      <c r="G1147" s="197"/>
      <c r="H1147" s="201" t="s">
        <v>20</v>
      </c>
      <c r="I1147" s="202"/>
      <c r="J1147" s="197"/>
      <c r="K1147" s="197"/>
      <c r="L1147" s="203"/>
      <c r="M1147" s="204"/>
      <c r="N1147" s="205"/>
      <c r="O1147" s="205"/>
      <c r="P1147" s="205"/>
      <c r="Q1147" s="205"/>
      <c r="R1147" s="205"/>
      <c r="S1147" s="205"/>
      <c r="T1147" s="206"/>
      <c r="AT1147" s="207" t="s">
        <v>169</v>
      </c>
      <c r="AU1147" s="207" t="s">
        <v>81</v>
      </c>
      <c r="AV1147" s="11" t="s">
        <v>22</v>
      </c>
      <c r="AW1147" s="11" t="s">
        <v>37</v>
      </c>
      <c r="AX1147" s="11" t="s">
        <v>73</v>
      </c>
      <c r="AY1147" s="207" t="s">
        <v>162</v>
      </c>
    </row>
    <row r="1148" spans="2:51" s="12" customFormat="1" ht="13.5">
      <c r="B1148" s="208"/>
      <c r="C1148" s="209"/>
      <c r="D1148" s="198" t="s">
        <v>169</v>
      </c>
      <c r="E1148" s="210" t="s">
        <v>20</v>
      </c>
      <c r="F1148" s="211" t="s">
        <v>22</v>
      </c>
      <c r="G1148" s="209"/>
      <c r="H1148" s="212">
        <v>1</v>
      </c>
      <c r="I1148" s="213"/>
      <c r="J1148" s="209"/>
      <c r="K1148" s="209"/>
      <c r="L1148" s="214"/>
      <c r="M1148" s="215"/>
      <c r="N1148" s="216"/>
      <c r="O1148" s="216"/>
      <c r="P1148" s="216"/>
      <c r="Q1148" s="216"/>
      <c r="R1148" s="216"/>
      <c r="S1148" s="216"/>
      <c r="T1148" s="217"/>
      <c r="AT1148" s="218" t="s">
        <v>169</v>
      </c>
      <c r="AU1148" s="218" t="s">
        <v>81</v>
      </c>
      <c r="AV1148" s="12" t="s">
        <v>81</v>
      </c>
      <c r="AW1148" s="12" t="s">
        <v>37</v>
      </c>
      <c r="AX1148" s="12" t="s">
        <v>73</v>
      </c>
      <c r="AY1148" s="218" t="s">
        <v>162</v>
      </c>
    </row>
    <row r="1149" spans="2:51" s="11" customFormat="1" ht="13.5">
      <c r="B1149" s="196"/>
      <c r="C1149" s="197"/>
      <c r="D1149" s="198" t="s">
        <v>169</v>
      </c>
      <c r="E1149" s="199" t="s">
        <v>20</v>
      </c>
      <c r="F1149" s="200" t="s">
        <v>1078</v>
      </c>
      <c r="G1149" s="197"/>
      <c r="H1149" s="201" t="s">
        <v>20</v>
      </c>
      <c r="I1149" s="202"/>
      <c r="J1149" s="197"/>
      <c r="K1149" s="197"/>
      <c r="L1149" s="203"/>
      <c r="M1149" s="204"/>
      <c r="N1149" s="205"/>
      <c r="O1149" s="205"/>
      <c r="P1149" s="205"/>
      <c r="Q1149" s="205"/>
      <c r="R1149" s="205"/>
      <c r="S1149" s="205"/>
      <c r="T1149" s="206"/>
      <c r="AT1149" s="207" t="s">
        <v>169</v>
      </c>
      <c r="AU1149" s="207" t="s">
        <v>81</v>
      </c>
      <c r="AV1149" s="11" t="s">
        <v>22</v>
      </c>
      <c r="AW1149" s="11" t="s">
        <v>37</v>
      </c>
      <c r="AX1149" s="11" t="s">
        <v>73</v>
      </c>
      <c r="AY1149" s="207" t="s">
        <v>162</v>
      </c>
    </row>
    <row r="1150" spans="2:51" s="12" customFormat="1" ht="13.5">
      <c r="B1150" s="208"/>
      <c r="C1150" s="209"/>
      <c r="D1150" s="198" t="s">
        <v>169</v>
      </c>
      <c r="E1150" s="210" t="s">
        <v>20</v>
      </c>
      <c r="F1150" s="211" t="s">
        <v>22</v>
      </c>
      <c r="G1150" s="209"/>
      <c r="H1150" s="212">
        <v>1</v>
      </c>
      <c r="I1150" s="213"/>
      <c r="J1150" s="209"/>
      <c r="K1150" s="209"/>
      <c r="L1150" s="214"/>
      <c r="M1150" s="215"/>
      <c r="N1150" s="216"/>
      <c r="O1150" s="216"/>
      <c r="P1150" s="216"/>
      <c r="Q1150" s="216"/>
      <c r="R1150" s="216"/>
      <c r="S1150" s="216"/>
      <c r="T1150" s="217"/>
      <c r="AT1150" s="218" t="s">
        <v>169</v>
      </c>
      <c r="AU1150" s="218" t="s">
        <v>81</v>
      </c>
      <c r="AV1150" s="12" t="s">
        <v>81</v>
      </c>
      <c r="AW1150" s="12" t="s">
        <v>37</v>
      </c>
      <c r="AX1150" s="12" t="s">
        <v>73</v>
      </c>
      <c r="AY1150" s="218" t="s">
        <v>162</v>
      </c>
    </row>
    <row r="1151" spans="2:51" s="11" customFormat="1" ht="13.5">
      <c r="B1151" s="196"/>
      <c r="C1151" s="197"/>
      <c r="D1151" s="198" t="s">
        <v>169</v>
      </c>
      <c r="E1151" s="199" t="s">
        <v>20</v>
      </c>
      <c r="F1151" s="200" t="s">
        <v>1079</v>
      </c>
      <c r="G1151" s="197"/>
      <c r="H1151" s="201" t="s">
        <v>20</v>
      </c>
      <c r="I1151" s="202"/>
      <c r="J1151" s="197"/>
      <c r="K1151" s="197"/>
      <c r="L1151" s="203"/>
      <c r="M1151" s="204"/>
      <c r="N1151" s="205"/>
      <c r="O1151" s="205"/>
      <c r="P1151" s="205"/>
      <c r="Q1151" s="205"/>
      <c r="R1151" s="205"/>
      <c r="S1151" s="205"/>
      <c r="T1151" s="206"/>
      <c r="AT1151" s="207" t="s">
        <v>169</v>
      </c>
      <c r="AU1151" s="207" t="s">
        <v>81</v>
      </c>
      <c r="AV1151" s="11" t="s">
        <v>22</v>
      </c>
      <c r="AW1151" s="11" t="s">
        <v>37</v>
      </c>
      <c r="AX1151" s="11" t="s">
        <v>73</v>
      </c>
      <c r="AY1151" s="207" t="s">
        <v>162</v>
      </c>
    </row>
    <row r="1152" spans="2:51" s="12" customFormat="1" ht="13.5">
      <c r="B1152" s="208"/>
      <c r="C1152" s="209"/>
      <c r="D1152" s="198" t="s">
        <v>169</v>
      </c>
      <c r="E1152" s="210" t="s">
        <v>20</v>
      </c>
      <c r="F1152" s="211" t="s">
        <v>22</v>
      </c>
      <c r="G1152" s="209"/>
      <c r="H1152" s="212">
        <v>1</v>
      </c>
      <c r="I1152" s="213"/>
      <c r="J1152" s="209"/>
      <c r="K1152" s="209"/>
      <c r="L1152" s="214"/>
      <c r="M1152" s="215"/>
      <c r="N1152" s="216"/>
      <c r="O1152" s="216"/>
      <c r="P1152" s="216"/>
      <c r="Q1152" s="216"/>
      <c r="R1152" s="216"/>
      <c r="S1152" s="216"/>
      <c r="T1152" s="217"/>
      <c r="AT1152" s="218" t="s">
        <v>169</v>
      </c>
      <c r="AU1152" s="218" t="s">
        <v>81</v>
      </c>
      <c r="AV1152" s="12" t="s">
        <v>81</v>
      </c>
      <c r="AW1152" s="12" t="s">
        <v>37</v>
      </c>
      <c r="AX1152" s="12" t="s">
        <v>73</v>
      </c>
      <c r="AY1152" s="218" t="s">
        <v>162</v>
      </c>
    </row>
    <row r="1153" spans="2:51" s="11" customFormat="1" ht="13.5">
      <c r="B1153" s="196"/>
      <c r="C1153" s="197"/>
      <c r="D1153" s="198" t="s">
        <v>169</v>
      </c>
      <c r="E1153" s="199" t="s">
        <v>20</v>
      </c>
      <c r="F1153" s="200" t="s">
        <v>1080</v>
      </c>
      <c r="G1153" s="197"/>
      <c r="H1153" s="201" t="s">
        <v>20</v>
      </c>
      <c r="I1153" s="202"/>
      <c r="J1153" s="197"/>
      <c r="K1153" s="197"/>
      <c r="L1153" s="203"/>
      <c r="M1153" s="204"/>
      <c r="N1153" s="205"/>
      <c r="O1153" s="205"/>
      <c r="P1153" s="205"/>
      <c r="Q1153" s="205"/>
      <c r="R1153" s="205"/>
      <c r="S1153" s="205"/>
      <c r="T1153" s="206"/>
      <c r="AT1153" s="207" t="s">
        <v>169</v>
      </c>
      <c r="AU1153" s="207" t="s">
        <v>81</v>
      </c>
      <c r="AV1153" s="11" t="s">
        <v>22</v>
      </c>
      <c r="AW1153" s="11" t="s">
        <v>37</v>
      </c>
      <c r="AX1153" s="11" t="s">
        <v>73</v>
      </c>
      <c r="AY1153" s="207" t="s">
        <v>162</v>
      </c>
    </row>
    <row r="1154" spans="2:51" s="12" customFormat="1" ht="13.5">
      <c r="B1154" s="208"/>
      <c r="C1154" s="209"/>
      <c r="D1154" s="198" t="s">
        <v>169</v>
      </c>
      <c r="E1154" s="210" t="s">
        <v>20</v>
      </c>
      <c r="F1154" s="211" t="s">
        <v>22</v>
      </c>
      <c r="G1154" s="209"/>
      <c r="H1154" s="212">
        <v>1</v>
      </c>
      <c r="I1154" s="213"/>
      <c r="J1154" s="209"/>
      <c r="K1154" s="209"/>
      <c r="L1154" s="214"/>
      <c r="M1154" s="215"/>
      <c r="N1154" s="216"/>
      <c r="O1154" s="216"/>
      <c r="P1154" s="216"/>
      <c r="Q1154" s="216"/>
      <c r="R1154" s="216"/>
      <c r="S1154" s="216"/>
      <c r="T1154" s="217"/>
      <c r="AT1154" s="218" t="s">
        <v>169</v>
      </c>
      <c r="AU1154" s="218" t="s">
        <v>81</v>
      </c>
      <c r="AV1154" s="12" t="s">
        <v>81</v>
      </c>
      <c r="AW1154" s="12" t="s">
        <v>37</v>
      </c>
      <c r="AX1154" s="12" t="s">
        <v>73</v>
      </c>
      <c r="AY1154" s="218" t="s">
        <v>162</v>
      </c>
    </row>
    <row r="1155" spans="2:51" s="11" customFormat="1" ht="13.5">
      <c r="B1155" s="196"/>
      <c r="C1155" s="197"/>
      <c r="D1155" s="198" t="s">
        <v>169</v>
      </c>
      <c r="E1155" s="199" t="s">
        <v>20</v>
      </c>
      <c r="F1155" s="200" t="s">
        <v>1081</v>
      </c>
      <c r="G1155" s="197"/>
      <c r="H1155" s="201" t="s">
        <v>20</v>
      </c>
      <c r="I1155" s="202"/>
      <c r="J1155" s="197"/>
      <c r="K1155" s="197"/>
      <c r="L1155" s="203"/>
      <c r="M1155" s="204"/>
      <c r="N1155" s="205"/>
      <c r="O1155" s="205"/>
      <c r="P1155" s="205"/>
      <c r="Q1155" s="205"/>
      <c r="R1155" s="205"/>
      <c r="S1155" s="205"/>
      <c r="T1155" s="206"/>
      <c r="AT1155" s="207" t="s">
        <v>169</v>
      </c>
      <c r="AU1155" s="207" t="s">
        <v>81</v>
      </c>
      <c r="AV1155" s="11" t="s">
        <v>22</v>
      </c>
      <c r="AW1155" s="11" t="s">
        <v>37</v>
      </c>
      <c r="AX1155" s="11" t="s">
        <v>73</v>
      </c>
      <c r="AY1155" s="207" t="s">
        <v>162</v>
      </c>
    </row>
    <row r="1156" spans="2:51" s="12" customFormat="1" ht="13.5">
      <c r="B1156" s="208"/>
      <c r="C1156" s="209"/>
      <c r="D1156" s="198" t="s">
        <v>169</v>
      </c>
      <c r="E1156" s="210" t="s">
        <v>20</v>
      </c>
      <c r="F1156" s="211" t="s">
        <v>22</v>
      </c>
      <c r="G1156" s="209"/>
      <c r="H1156" s="212">
        <v>1</v>
      </c>
      <c r="I1156" s="213"/>
      <c r="J1156" s="209"/>
      <c r="K1156" s="209"/>
      <c r="L1156" s="214"/>
      <c r="M1156" s="215"/>
      <c r="N1156" s="216"/>
      <c r="O1156" s="216"/>
      <c r="P1156" s="216"/>
      <c r="Q1156" s="216"/>
      <c r="R1156" s="216"/>
      <c r="S1156" s="216"/>
      <c r="T1156" s="217"/>
      <c r="AT1156" s="218" t="s">
        <v>169</v>
      </c>
      <c r="AU1156" s="218" t="s">
        <v>81</v>
      </c>
      <c r="AV1156" s="12" t="s">
        <v>81</v>
      </c>
      <c r="AW1156" s="12" t="s">
        <v>37</v>
      </c>
      <c r="AX1156" s="12" t="s">
        <v>73</v>
      </c>
      <c r="AY1156" s="218" t="s">
        <v>162</v>
      </c>
    </row>
    <row r="1157" spans="2:51" s="11" customFormat="1" ht="13.5">
      <c r="B1157" s="196"/>
      <c r="C1157" s="197"/>
      <c r="D1157" s="198" t="s">
        <v>169</v>
      </c>
      <c r="E1157" s="199" t="s">
        <v>20</v>
      </c>
      <c r="F1157" s="200" t="s">
        <v>1082</v>
      </c>
      <c r="G1157" s="197"/>
      <c r="H1157" s="201" t="s">
        <v>20</v>
      </c>
      <c r="I1157" s="202"/>
      <c r="J1157" s="197"/>
      <c r="K1157" s="197"/>
      <c r="L1157" s="203"/>
      <c r="M1157" s="204"/>
      <c r="N1157" s="205"/>
      <c r="O1157" s="205"/>
      <c r="P1157" s="205"/>
      <c r="Q1157" s="205"/>
      <c r="R1157" s="205"/>
      <c r="S1157" s="205"/>
      <c r="T1157" s="206"/>
      <c r="AT1157" s="207" t="s">
        <v>169</v>
      </c>
      <c r="AU1157" s="207" t="s">
        <v>81</v>
      </c>
      <c r="AV1157" s="11" t="s">
        <v>22</v>
      </c>
      <c r="AW1157" s="11" t="s">
        <v>37</v>
      </c>
      <c r="AX1157" s="11" t="s">
        <v>73</v>
      </c>
      <c r="AY1157" s="207" t="s">
        <v>162</v>
      </c>
    </row>
    <row r="1158" spans="2:51" s="12" customFormat="1" ht="13.5">
      <c r="B1158" s="208"/>
      <c r="C1158" s="209"/>
      <c r="D1158" s="198" t="s">
        <v>169</v>
      </c>
      <c r="E1158" s="210" t="s">
        <v>20</v>
      </c>
      <c r="F1158" s="211" t="s">
        <v>22</v>
      </c>
      <c r="G1158" s="209"/>
      <c r="H1158" s="212">
        <v>1</v>
      </c>
      <c r="I1158" s="213"/>
      <c r="J1158" s="209"/>
      <c r="K1158" s="209"/>
      <c r="L1158" s="214"/>
      <c r="M1158" s="215"/>
      <c r="N1158" s="216"/>
      <c r="O1158" s="216"/>
      <c r="P1158" s="216"/>
      <c r="Q1158" s="216"/>
      <c r="R1158" s="216"/>
      <c r="S1158" s="216"/>
      <c r="T1158" s="217"/>
      <c r="AT1158" s="218" t="s">
        <v>169</v>
      </c>
      <c r="AU1158" s="218" t="s">
        <v>81</v>
      </c>
      <c r="AV1158" s="12" t="s">
        <v>81</v>
      </c>
      <c r="AW1158" s="12" t="s">
        <v>37</v>
      </c>
      <c r="AX1158" s="12" t="s">
        <v>73</v>
      </c>
      <c r="AY1158" s="218" t="s">
        <v>162</v>
      </c>
    </row>
    <row r="1159" spans="2:51" s="13" customFormat="1" ht="13.5">
      <c r="B1159" s="219"/>
      <c r="C1159" s="220"/>
      <c r="D1159" s="221" t="s">
        <v>169</v>
      </c>
      <c r="E1159" s="222" t="s">
        <v>20</v>
      </c>
      <c r="F1159" s="223" t="s">
        <v>174</v>
      </c>
      <c r="G1159" s="220"/>
      <c r="H1159" s="224">
        <v>8</v>
      </c>
      <c r="I1159" s="225"/>
      <c r="J1159" s="220"/>
      <c r="K1159" s="220"/>
      <c r="L1159" s="226"/>
      <c r="M1159" s="227"/>
      <c r="N1159" s="228"/>
      <c r="O1159" s="228"/>
      <c r="P1159" s="228"/>
      <c r="Q1159" s="228"/>
      <c r="R1159" s="228"/>
      <c r="S1159" s="228"/>
      <c r="T1159" s="229"/>
      <c r="AT1159" s="230" t="s">
        <v>169</v>
      </c>
      <c r="AU1159" s="230" t="s">
        <v>81</v>
      </c>
      <c r="AV1159" s="13" t="s">
        <v>168</v>
      </c>
      <c r="AW1159" s="13" t="s">
        <v>37</v>
      </c>
      <c r="AX1159" s="13" t="s">
        <v>22</v>
      </c>
      <c r="AY1159" s="230" t="s">
        <v>162</v>
      </c>
    </row>
    <row r="1160" spans="2:65" s="1" customFormat="1" ht="22.5" customHeight="1">
      <c r="B1160" s="36"/>
      <c r="C1160" s="184" t="s">
        <v>1083</v>
      </c>
      <c r="D1160" s="184" t="s">
        <v>164</v>
      </c>
      <c r="E1160" s="185" t="s">
        <v>1084</v>
      </c>
      <c r="F1160" s="186" t="s">
        <v>1085</v>
      </c>
      <c r="G1160" s="187" t="s">
        <v>312</v>
      </c>
      <c r="H1160" s="188">
        <v>2</v>
      </c>
      <c r="I1160" s="189"/>
      <c r="J1160" s="190">
        <f>ROUND(I1160*H1160,2)</f>
        <v>0</v>
      </c>
      <c r="K1160" s="186" t="s">
        <v>20</v>
      </c>
      <c r="L1160" s="56"/>
      <c r="M1160" s="191" t="s">
        <v>20</v>
      </c>
      <c r="N1160" s="192" t="s">
        <v>44</v>
      </c>
      <c r="O1160" s="37"/>
      <c r="P1160" s="193">
        <f>O1160*H1160</f>
        <v>0</v>
      </c>
      <c r="Q1160" s="193">
        <v>0</v>
      </c>
      <c r="R1160" s="193">
        <f>Q1160*H1160</f>
        <v>0</v>
      </c>
      <c r="S1160" s="193">
        <v>0</v>
      </c>
      <c r="T1160" s="194">
        <f>S1160*H1160</f>
        <v>0</v>
      </c>
      <c r="AR1160" s="19" t="s">
        <v>168</v>
      </c>
      <c r="AT1160" s="19" t="s">
        <v>164</v>
      </c>
      <c r="AU1160" s="19" t="s">
        <v>81</v>
      </c>
      <c r="AY1160" s="19" t="s">
        <v>162</v>
      </c>
      <c r="BE1160" s="195">
        <f>IF(N1160="základní",J1160,0)</f>
        <v>0</v>
      </c>
      <c r="BF1160" s="195">
        <f>IF(N1160="snížená",J1160,0)</f>
        <v>0</v>
      </c>
      <c r="BG1160" s="195">
        <f>IF(N1160="zákl. přenesená",J1160,0)</f>
        <v>0</v>
      </c>
      <c r="BH1160" s="195">
        <f>IF(N1160="sníž. přenesená",J1160,0)</f>
        <v>0</v>
      </c>
      <c r="BI1160" s="195">
        <f>IF(N1160="nulová",J1160,0)</f>
        <v>0</v>
      </c>
      <c r="BJ1160" s="19" t="s">
        <v>22</v>
      </c>
      <c r="BK1160" s="195">
        <f>ROUND(I1160*H1160,2)</f>
        <v>0</v>
      </c>
      <c r="BL1160" s="19" t="s">
        <v>168</v>
      </c>
      <c r="BM1160" s="19" t="s">
        <v>1083</v>
      </c>
    </row>
    <row r="1161" spans="2:51" s="11" customFormat="1" ht="13.5">
      <c r="B1161" s="196"/>
      <c r="C1161" s="197"/>
      <c r="D1161" s="198" t="s">
        <v>169</v>
      </c>
      <c r="E1161" s="199" t="s">
        <v>20</v>
      </c>
      <c r="F1161" s="200" t="s">
        <v>1086</v>
      </c>
      <c r="G1161" s="197"/>
      <c r="H1161" s="201" t="s">
        <v>20</v>
      </c>
      <c r="I1161" s="202"/>
      <c r="J1161" s="197"/>
      <c r="K1161" s="197"/>
      <c r="L1161" s="203"/>
      <c r="M1161" s="204"/>
      <c r="N1161" s="205"/>
      <c r="O1161" s="205"/>
      <c r="P1161" s="205"/>
      <c r="Q1161" s="205"/>
      <c r="R1161" s="205"/>
      <c r="S1161" s="205"/>
      <c r="T1161" s="206"/>
      <c r="AT1161" s="207" t="s">
        <v>169</v>
      </c>
      <c r="AU1161" s="207" t="s">
        <v>81</v>
      </c>
      <c r="AV1161" s="11" t="s">
        <v>22</v>
      </c>
      <c r="AW1161" s="11" t="s">
        <v>37</v>
      </c>
      <c r="AX1161" s="11" t="s">
        <v>73</v>
      </c>
      <c r="AY1161" s="207" t="s">
        <v>162</v>
      </c>
    </row>
    <row r="1162" spans="2:51" s="12" customFormat="1" ht="13.5">
      <c r="B1162" s="208"/>
      <c r="C1162" s="209"/>
      <c r="D1162" s="198" t="s">
        <v>169</v>
      </c>
      <c r="E1162" s="210" t="s">
        <v>20</v>
      </c>
      <c r="F1162" s="211" t="s">
        <v>22</v>
      </c>
      <c r="G1162" s="209"/>
      <c r="H1162" s="212">
        <v>1</v>
      </c>
      <c r="I1162" s="213"/>
      <c r="J1162" s="209"/>
      <c r="K1162" s="209"/>
      <c r="L1162" s="214"/>
      <c r="M1162" s="215"/>
      <c r="N1162" s="216"/>
      <c r="O1162" s="216"/>
      <c r="P1162" s="216"/>
      <c r="Q1162" s="216"/>
      <c r="R1162" s="216"/>
      <c r="S1162" s="216"/>
      <c r="T1162" s="217"/>
      <c r="AT1162" s="218" t="s">
        <v>169</v>
      </c>
      <c r="AU1162" s="218" t="s">
        <v>81</v>
      </c>
      <c r="AV1162" s="12" t="s">
        <v>81</v>
      </c>
      <c r="AW1162" s="12" t="s">
        <v>37</v>
      </c>
      <c r="AX1162" s="12" t="s">
        <v>73</v>
      </c>
      <c r="AY1162" s="218" t="s">
        <v>162</v>
      </c>
    </row>
    <row r="1163" spans="2:51" s="11" customFormat="1" ht="13.5">
      <c r="B1163" s="196"/>
      <c r="C1163" s="197"/>
      <c r="D1163" s="198" t="s">
        <v>169</v>
      </c>
      <c r="E1163" s="199" t="s">
        <v>20</v>
      </c>
      <c r="F1163" s="200" t="s">
        <v>1087</v>
      </c>
      <c r="G1163" s="197"/>
      <c r="H1163" s="201" t="s">
        <v>20</v>
      </c>
      <c r="I1163" s="202"/>
      <c r="J1163" s="197"/>
      <c r="K1163" s="197"/>
      <c r="L1163" s="203"/>
      <c r="M1163" s="204"/>
      <c r="N1163" s="205"/>
      <c r="O1163" s="205"/>
      <c r="P1163" s="205"/>
      <c r="Q1163" s="205"/>
      <c r="R1163" s="205"/>
      <c r="S1163" s="205"/>
      <c r="T1163" s="206"/>
      <c r="AT1163" s="207" t="s">
        <v>169</v>
      </c>
      <c r="AU1163" s="207" t="s">
        <v>81</v>
      </c>
      <c r="AV1163" s="11" t="s">
        <v>22</v>
      </c>
      <c r="AW1163" s="11" t="s">
        <v>37</v>
      </c>
      <c r="AX1163" s="11" t="s">
        <v>73</v>
      </c>
      <c r="AY1163" s="207" t="s">
        <v>162</v>
      </c>
    </row>
    <row r="1164" spans="2:51" s="12" customFormat="1" ht="13.5">
      <c r="B1164" s="208"/>
      <c r="C1164" s="209"/>
      <c r="D1164" s="198" t="s">
        <v>169</v>
      </c>
      <c r="E1164" s="210" t="s">
        <v>20</v>
      </c>
      <c r="F1164" s="211" t="s">
        <v>22</v>
      </c>
      <c r="G1164" s="209"/>
      <c r="H1164" s="212">
        <v>1</v>
      </c>
      <c r="I1164" s="213"/>
      <c r="J1164" s="209"/>
      <c r="K1164" s="209"/>
      <c r="L1164" s="214"/>
      <c r="M1164" s="215"/>
      <c r="N1164" s="216"/>
      <c r="O1164" s="216"/>
      <c r="P1164" s="216"/>
      <c r="Q1164" s="216"/>
      <c r="R1164" s="216"/>
      <c r="S1164" s="216"/>
      <c r="T1164" s="217"/>
      <c r="AT1164" s="218" t="s">
        <v>169</v>
      </c>
      <c r="AU1164" s="218" t="s">
        <v>81</v>
      </c>
      <c r="AV1164" s="12" t="s">
        <v>81</v>
      </c>
      <c r="AW1164" s="12" t="s">
        <v>37</v>
      </c>
      <c r="AX1164" s="12" t="s">
        <v>73</v>
      </c>
      <c r="AY1164" s="218" t="s">
        <v>162</v>
      </c>
    </row>
    <row r="1165" spans="2:51" s="13" customFormat="1" ht="13.5">
      <c r="B1165" s="219"/>
      <c r="C1165" s="220"/>
      <c r="D1165" s="221" t="s">
        <v>169</v>
      </c>
      <c r="E1165" s="222" t="s">
        <v>20</v>
      </c>
      <c r="F1165" s="223" t="s">
        <v>174</v>
      </c>
      <c r="G1165" s="220"/>
      <c r="H1165" s="224">
        <v>2</v>
      </c>
      <c r="I1165" s="225"/>
      <c r="J1165" s="220"/>
      <c r="K1165" s="220"/>
      <c r="L1165" s="226"/>
      <c r="M1165" s="227"/>
      <c r="N1165" s="228"/>
      <c r="O1165" s="228"/>
      <c r="P1165" s="228"/>
      <c r="Q1165" s="228"/>
      <c r="R1165" s="228"/>
      <c r="S1165" s="228"/>
      <c r="T1165" s="229"/>
      <c r="AT1165" s="230" t="s">
        <v>169</v>
      </c>
      <c r="AU1165" s="230" t="s">
        <v>81</v>
      </c>
      <c r="AV1165" s="13" t="s">
        <v>168</v>
      </c>
      <c r="AW1165" s="13" t="s">
        <v>37</v>
      </c>
      <c r="AX1165" s="13" t="s">
        <v>22</v>
      </c>
      <c r="AY1165" s="230" t="s">
        <v>162</v>
      </c>
    </row>
    <row r="1166" spans="2:65" s="1" customFormat="1" ht="31.5" customHeight="1">
      <c r="B1166" s="36"/>
      <c r="C1166" s="184" t="s">
        <v>1088</v>
      </c>
      <c r="D1166" s="184" t="s">
        <v>164</v>
      </c>
      <c r="E1166" s="185" t="s">
        <v>1089</v>
      </c>
      <c r="F1166" s="186" t="s">
        <v>1090</v>
      </c>
      <c r="G1166" s="187" t="s">
        <v>248</v>
      </c>
      <c r="H1166" s="188">
        <v>5.32</v>
      </c>
      <c r="I1166" s="189"/>
      <c r="J1166" s="190">
        <f>ROUND(I1166*H1166,2)</f>
        <v>0</v>
      </c>
      <c r="K1166" s="186" t="s">
        <v>20</v>
      </c>
      <c r="L1166" s="56"/>
      <c r="M1166" s="191" t="s">
        <v>20</v>
      </c>
      <c r="N1166" s="192" t="s">
        <v>44</v>
      </c>
      <c r="O1166" s="37"/>
      <c r="P1166" s="193">
        <f>O1166*H1166</f>
        <v>0</v>
      </c>
      <c r="Q1166" s="193">
        <v>0</v>
      </c>
      <c r="R1166" s="193">
        <f>Q1166*H1166</f>
        <v>0</v>
      </c>
      <c r="S1166" s="193">
        <v>0</v>
      </c>
      <c r="T1166" s="194">
        <f>S1166*H1166</f>
        <v>0</v>
      </c>
      <c r="AR1166" s="19" t="s">
        <v>168</v>
      </c>
      <c r="AT1166" s="19" t="s">
        <v>164</v>
      </c>
      <c r="AU1166" s="19" t="s">
        <v>81</v>
      </c>
      <c r="AY1166" s="19" t="s">
        <v>162</v>
      </c>
      <c r="BE1166" s="195">
        <f>IF(N1166="základní",J1166,0)</f>
        <v>0</v>
      </c>
      <c r="BF1166" s="195">
        <f>IF(N1166="snížená",J1166,0)</f>
        <v>0</v>
      </c>
      <c r="BG1166" s="195">
        <f>IF(N1166="zákl. přenesená",J1166,0)</f>
        <v>0</v>
      </c>
      <c r="BH1166" s="195">
        <f>IF(N1166="sníž. přenesená",J1166,0)</f>
        <v>0</v>
      </c>
      <c r="BI1166" s="195">
        <f>IF(N1166="nulová",J1166,0)</f>
        <v>0</v>
      </c>
      <c r="BJ1166" s="19" t="s">
        <v>22</v>
      </c>
      <c r="BK1166" s="195">
        <f>ROUND(I1166*H1166,2)</f>
        <v>0</v>
      </c>
      <c r="BL1166" s="19" t="s">
        <v>168</v>
      </c>
      <c r="BM1166" s="19" t="s">
        <v>1088</v>
      </c>
    </row>
    <row r="1167" spans="2:51" s="11" customFormat="1" ht="13.5">
      <c r="B1167" s="196"/>
      <c r="C1167" s="197"/>
      <c r="D1167" s="198" t="s">
        <v>169</v>
      </c>
      <c r="E1167" s="199" t="s">
        <v>20</v>
      </c>
      <c r="F1167" s="200" t="s">
        <v>1091</v>
      </c>
      <c r="G1167" s="197"/>
      <c r="H1167" s="201" t="s">
        <v>20</v>
      </c>
      <c r="I1167" s="202"/>
      <c r="J1167" s="197"/>
      <c r="K1167" s="197"/>
      <c r="L1167" s="203"/>
      <c r="M1167" s="204"/>
      <c r="N1167" s="205"/>
      <c r="O1167" s="205"/>
      <c r="P1167" s="205"/>
      <c r="Q1167" s="205"/>
      <c r="R1167" s="205"/>
      <c r="S1167" s="205"/>
      <c r="T1167" s="206"/>
      <c r="AT1167" s="207" t="s">
        <v>169</v>
      </c>
      <c r="AU1167" s="207" t="s">
        <v>81</v>
      </c>
      <c r="AV1167" s="11" t="s">
        <v>22</v>
      </c>
      <c r="AW1167" s="11" t="s">
        <v>37</v>
      </c>
      <c r="AX1167" s="11" t="s">
        <v>73</v>
      </c>
      <c r="AY1167" s="207" t="s">
        <v>162</v>
      </c>
    </row>
    <row r="1168" spans="2:51" s="11" customFormat="1" ht="13.5">
      <c r="B1168" s="196"/>
      <c r="C1168" s="197"/>
      <c r="D1168" s="198" t="s">
        <v>169</v>
      </c>
      <c r="E1168" s="199" t="s">
        <v>20</v>
      </c>
      <c r="F1168" s="200" t="s">
        <v>994</v>
      </c>
      <c r="G1168" s="197"/>
      <c r="H1168" s="201" t="s">
        <v>20</v>
      </c>
      <c r="I1168" s="202"/>
      <c r="J1168" s="197"/>
      <c r="K1168" s="197"/>
      <c r="L1168" s="203"/>
      <c r="M1168" s="204"/>
      <c r="N1168" s="205"/>
      <c r="O1168" s="205"/>
      <c r="P1168" s="205"/>
      <c r="Q1168" s="205"/>
      <c r="R1168" s="205"/>
      <c r="S1168" s="205"/>
      <c r="T1168" s="206"/>
      <c r="AT1168" s="207" t="s">
        <v>169</v>
      </c>
      <c r="AU1168" s="207" t="s">
        <v>81</v>
      </c>
      <c r="AV1168" s="11" t="s">
        <v>22</v>
      </c>
      <c r="AW1168" s="11" t="s">
        <v>37</v>
      </c>
      <c r="AX1168" s="11" t="s">
        <v>73</v>
      </c>
      <c r="AY1168" s="207" t="s">
        <v>162</v>
      </c>
    </row>
    <row r="1169" spans="2:51" s="12" customFormat="1" ht="13.5">
      <c r="B1169" s="208"/>
      <c r="C1169" s="209"/>
      <c r="D1169" s="198" t="s">
        <v>169</v>
      </c>
      <c r="E1169" s="210" t="s">
        <v>20</v>
      </c>
      <c r="F1169" s="211" t="s">
        <v>1092</v>
      </c>
      <c r="G1169" s="209"/>
      <c r="H1169" s="212">
        <v>2.655</v>
      </c>
      <c r="I1169" s="213"/>
      <c r="J1169" s="209"/>
      <c r="K1169" s="209"/>
      <c r="L1169" s="214"/>
      <c r="M1169" s="215"/>
      <c r="N1169" s="216"/>
      <c r="O1169" s="216"/>
      <c r="P1169" s="216"/>
      <c r="Q1169" s="216"/>
      <c r="R1169" s="216"/>
      <c r="S1169" s="216"/>
      <c r="T1169" s="217"/>
      <c r="AT1169" s="218" t="s">
        <v>169</v>
      </c>
      <c r="AU1169" s="218" t="s">
        <v>81</v>
      </c>
      <c r="AV1169" s="12" t="s">
        <v>81</v>
      </c>
      <c r="AW1169" s="12" t="s">
        <v>37</v>
      </c>
      <c r="AX1169" s="12" t="s">
        <v>73</v>
      </c>
      <c r="AY1169" s="218" t="s">
        <v>162</v>
      </c>
    </row>
    <row r="1170" spans="2:51" s="11" customFormat="1" ht="13.5">
      <c r="B1170" s="196"/>
      <c r="C1170" s="197"/>
      <c r="D1170" s="198" t="s">
        <v>169</v>
      </c>
      <c r="E1170" s="199" t="s">
        <v>20</v>
      </c>
      <c r="F1170" s="200" t="s">
        <v>996</v>
      </c>
      <c r="G1170" s="197"/>
      <c r="H1170" s="201" t="s">
        <v>20</v>
      </c>
      <c r="I1170" s="202"/>
      <c r="J1170" s="197"/>
      <c r="K1170" s="197"/>
      <c r="L1170" s="203"/>
      <c r="M1170" s="204"/>
      <c r="N1170" s="205"/>
      <c r="O1170" s="205"/>
      <c r="P1170" s="205"/>
      <c r="Q1170" s="205"/>
      <c r="R1170" s="205"/>
      <c r="S1170" s="205"/>
      <c r="T1170" s="206"/>
      <c r="AT1170" s="207" t="s">
        <v>169</v>
      </c>
      <c r="AU1170" s="207" t="s">
        <v>81</v>
      </c>
      <c r="AV1170" s="11" t="s">
        <v>22</v>
      </c>
      <c r="AW1170" s="11" t="s">
        <v>37</v>
      </c>
      <c r="AX1170" s="11" t="s">
        <v>73</v>
      </c>
      <c r="AY1170" s="207" t="s">
        <v>162</v>
      </c>
    </row>
    <row r="1171" spans="2:51" s="12" customFormat="1" ht="13.5">
      <c r="B1171" s="208"/>
      <c r="C1171" s="209"/>
      <c r="D1171" s="198" t="s">
        <v>169</v>
      </c>
      <c r="E1171" s="210" t="s">
        <v>20</v>
      </c>
      <c r="F1171" s="211" t="s">
        <v>1093</v>
      </c>
      <c r="G1171" s="209"/>
      <c r="H1171" s="212">
        <v>2.665</v>
      </c>
      <c r="I1171" s="213"/>
      <c r="J1171" s="209"/>
      <c r="K1171" s="209"/>
      <c r="L1171" s="214"/>
      <c r="M1171" s="215"/>
      <c r="N1171" s="216"/>
      <c r="O1171" s="216"/>
      <c r="P1171" s="216"/>
      <c r="Q1171" s="216"/>
      <c r="R1171" s="216"/>
      <c r="S1171" s="216"/>
      <c r="T1171" s="217"/>
      <c r="AT1171" s="218" t="s">
        <v>169</v>
      </c>
      <c r="AU1171" s="218" t="s">
        <v>81</v>
      </c>
      <c r="AV1171" s="12" t="s">
        <v>81</v>
      </c>
      <c r="AW1171" s="12" t="s">
        <v>37</v>
      </c>
      <c r="AX1171" s="12" t="s">
        <v>73</v>
      </c>
      <c r="AY1171" s="218" t="s">
        <v>162</v>
      </c>
    </row>
    <row r="1172" spans="2:51" s="13" customFormat="1" ht="13.5">
      <c r="B1172" s="219"/>
      <c r="C1172" s="220"/>
      <c r="D1172" s="221" t="s">
        <v>169</v>
      </c>
      <c r="E1172" s="222" t="s">
        <v>20</v>
      </c>
      <c r="F1172" s="223" t="s">
        <v>174</v>
      </c>
      <c r="G1172" s="220"/>
      <c r="H1172" s="224">
        <v>5.32</v>
      </c>
      <c r="I1172" s="225"/>
      <c r="J1172" s="220"/>
      <c r="K1172" s="220"/>
      <c r="L1172" s="226"/>
      <c r="M1172" s="227"/>
      <c r="N1172" s="228"/>
      <c r="O1172" s="228"/>
      <c r="P1172" s="228"/>
      <c r="Q1172" s="228"/>
      <c r="R1172" s="228"/>
      <c r="S1172" s="228"/>
      <c r="T1172" s="229"/>
      <c r="AT1172" s="230" t="s">
        <v>169</v>
      </c>
      <c r="AU1172" s="230" t="s">
        <v>81</v>
      </c>
      <c r="AV1172" s="13" t="s">
        <v>168</v>
      </c>
      <c r="AW1172" s="13" t="s">
        <v>37</v>
      </c>
      <c r="AX1172" s="13" t="s">
        <v>22</v>
      </c>
      <c r="AY1172" s="230" t="s">
        <v>162</v>
      </c>
    </row>
    <row r="1173" spans="2:65" s="1" customFormat="1" ht="31.5" customHeight="1">
      <c r="B1173" s="36"/>
      <c r="C1173" s="184" t="s">
        <v>1094</v>
      </c>
      <c r="D1173" s="184" t="s">
        <v>164</v>
      </c>
      <c r="E1173" s="185" t="s">
        <v>1095</v>
      </c>
      <c r="F1173" s="186" t="s">
        <v>1096</v>
      </c>
      <c r="G1173" s="187" t="s">
        <v>248</v>
      </c>
      <c r="H1173" s="188">
        <v>6.296</v>
      </c>
      <c r="I1173" s="189"/>
      <c r="J1173" s="190">
        <f>ROUND(I1173*H1173,2)</f>
        <v>0</v>
      </c>
      <c r="K1173" s="186" t="s">
        <v>20</v>
      </c>
      <c r="L1173" s="56"/>
      <c r="M1173" s="191" t="s">
        <v>20</v>
      </c>
      <c r="N1173" s="192" t="s">
        <v>44</v>
      </c>
      <c r="O1173" s="37"/>
      <c r="P1173" s="193">
        <f>O1173*H1173</f>
        <v>0</v>
      </c>
      <c r="Q1173" s="193">
        <v>0</v>
      </c>
      <c r="R1173" s="193">
        <f>Q1173*H1173</f>
        <v>0</v>
      </c>
      <c r="S1173" s="193">
        <v>0</v>
      </c>
      <c r="T1173" s="194">
        <f>S1173*H1173</f>
        <v>0</v>
      </c>
      <c r="AR1173" s="19" t="s">
        <v>168</v>
      </c>
      <c r="AT1173" s="19" t="s">
        <v>164</v>
      </c>
      <c r="AU1173" s="19" t="s">
        <v>81</v>
      </c>
      <c r="AY1173" s="19" t="s">
        <v>162</v>
      </c>
      <c r="BE1173" s="195">
        <f>IF(N1173="základní",J1173,0)</f>
        <v>0</v>
      </c>
      <c r="BF1173" s="195">
        <f>IF(N1173="snížená",J1173,0)</f>
        <v>0</v>
      </c>
      <c r="BG1173" s="195">
        <f>IF(N1173="zákl. přenesená",J1173,0)</f>
        <v>0</v>
      </c>
      <c r="BH1173" s="195">
        <f>IF(N1173="sníž. přenesená",J1173,0)</f>
        <v>0</v>
      </c>
      <c r="BI1173" s="195">
        <f>IF(N1173="nulová",J1173,0)</f>
        <v>0</v>
      </c>
      <c r="BJ1173" s="19" t="s">
        <v>22</v>
      </c>
      <c r="BK1173" s="195">
        <f>ROUND(I1173*H1173,2)</f>
        <v>0</v>
      </c>
      <c r="BL1173" s="19" t="s">
        <v>168</v>
      </c>
      <c r="BM1173" s="19" t="s">
        <v>1094</v>
      </c>
    </row>
    <row r="1174" spans="2:51" s="11" customFormat="1" ht="13.5">
      <c r="B1174" s="196"/>
      <c r="C1174" s="197"/>
      <c r="D1174" s="198" t="s">
        <v>169</v>
      </c>
      <c r="E1174" s="199" t="s">
        <v>20</v>
      </c>
      <c r="F1174" s="200" t="s">
        <v>1091</v>
      </c>
      <c r="G1174" s="197"/>
      <c r="H1174" s="201" t="s">
        <v>20</v>
      </c>
      <c r="I1174" s="202"/>
      <c r="J1174" s="197"/>
      <c r="K1174" s="197"/>
      <c r="L1174" s="203"/>
      <c r="M1174" s="204"/>
      <c r="N1174" s="205"/>
      <c r="O1174" s="205"/>
      <c r="P1174" s="205"/>
      <c r="Q1174" s="205"/>
      <c r="R1174" s="205"/>
      <c r="S1174" s="205"/>
      <c r="T1174" s="206"/>
      <c r="AT1174" s="207" t="s">
        <v>169</v>
      </c>
      <c r="AU1174" s="207" t="s">
        <v>81</v>
      </c>
      <c r="AV1174" s="11" t="s">
        <v>22</v>
      </c>
      <c r="AW1174" s="11" t="s">
        <v>37</v>
      </c>
      <c r="AX1174" s="11" t="s">
        <v>73</v>
      </c>
      <c r="AY1174" s="207" t="s">
        <v>162</v>
      </c>
    </row>
    <row r="1175" spans="2:51" s="11" customFormat="1" ht="13.5">
      <c r="B1175" s="196"/>
      <c r="C1175" s="197"/>
      <c r="D1175" s="198" t="s">
        <v>169</v>
      </c>
      <c r="E1175" s="199" t="s">
        <v>20</v>
      </c>
      <c r="F1175" s="200" t="s">
        <v>998</v>
      </c>
      <c r="G1175" s="197"/>
      <c r="H1175" s="201" t="s">
        <v>20</v>
      </c>
      <c r="I1175" s="202"/>
      <c r="J1175" s="197"/>
      <c r="K1175" s="197"/>
      <c r="L1175" s="203"/>
      <c r="M1175" s="204"/>
      <c r="N1175" s="205"/>
      <c r="O1175" s="205"/>
      <c r="P1175" s="205"/>
      <c r="Q1175" s="205"/>
      <c r="R1175" s="205"/>
      <c r="S1175" s="205"/>
      <c r="T1175" s="206"/>
      <c r="AT1175" s="207" t="s">
        <v>169</v>
      </c>
      <c r="AU1175" s="207" t="s">
        <v>81</v>
      </c>
      <c r="AV1175" s="11" t="s">
        <v>22</v>
      </c>
      <c r="AW1175" s="11" t="s">
        <v>37</v>
      </c>
      <c r="AX1175" s="11" t="s">
        <v>73</v>
      </c>
      <c r="AY1175" s="207" t="s">
        <v>162</v>
      </c>
    </row>
    <row r="1176" spans="2:51" s="12" customFormat="1" ht="13.5">
      <c r="B1176" s="208"/>
      <c r="C1176" s="209"/>
      <c r="D1176" s="198" t="s">
        <v>169</v>
      </c>
      <c r="E1176" s="210" t="s">
        <v>20</v>
      </c>
      <c r="F1176" s="211" t="s">
        <v>1097</v>
      </c>
      <c r="G1176" s="209"/>
      <c r="H1176" s="212">
        <v>2.69</v>
      </c>
      <c r="I1176" s="213"/>
      <c r="J1176" s="209"/>
      <c r="K1176" s="209"/>
      <c r="L1176" s="214"/>
      <c r="M1176" s="215"/>
      <c r="N1176" s="216"/>
      <c r="O1176" s="216"/>
      <c r="P1176" s="216"/>
      <c r="Q1176" s="216"/>
      <c r="R1176" s="216"/>
      <c r="S1176" s="216"/>
      <c r="T1176" s="217"/>
      <c r="AT1176" s="218" t="s">
        <v>169</v>
      </c>
      <c r="AU1176" s="218" t="s">
        <v>81</v>
      </c>
      <c r="AV1176" s="12" t="s">
        <v>81</v>
      </c>
      <c r="AW1176" s="12" t="s">
        <v>37</v>
      </c>
      <c r="AX1176" s="12" t="s">
        <v>73</v>
      </c>
      <c r="AY1176" s="218" t="s">
        <v>162</v>
      </c>
    </row>
    <row r="1177" spans="2:51" s="11" customFormat="1" ht="13.5">
      <c r="B1177" s="196"/>
      <c r="C1177" s="197"/>
      <c r="D1177" s="198" t="s">
        <v>169</v>
      </c>
      <c r="E1177" s="199" t="s">
        <v>20</v>
      </c>
      <c r="F1177" s="200" t="s">
        <v>1000</v>
      </c>
      <c r="G1177" s="197"/>
      <c r="H1177" s="201" t="s">
        <v>20</v>
      </c>
      <c r="I1177" s="202"/>
      <c r="J1177" s="197"/>
      <c r="K1177" s="197"/>
      <c r="L1177" s="203"/>
      <c r="M1177" s="204"/>
      <c r="N1177" s="205"/>
      <c r="O1177" s="205"/>
      <c r="P1177" s="205"/>
      <c r="Q1177" s="205"/>
      <c r="R1177" s="205"/>
      <c r="S1177" s="205"/>
      <c r="T1177" s="206"/>
      <c r="AT1177" s="207" t="s">
        <v>169</v>
      </c>
      <c r="AU1177" s="207" t="s">
        <v>81</v>
      </c>
      <c r="AV1177" s="11" t="s">
        <v>22</v>
      </c>
      <c r="AW1177" s="11" t="s">
        <v>37</v>
      </c>
      <c r="AX1177" s="11" t="s">
        <v>73</v>
      </c>
      <c r="AY1177" s="207" t="s">
        <v>162</v>
      </c>
    </row>
    <row r="1178" spans="2:51" s="12" customFormat="1" ht="13.5">
      <c r="B1178" s="208"/>
      <c r="C1178" s="209"/>
      <c r="D1178" s="198" t="s">
        <v>169</v>
      </c>
      <c r="E1178" s="210" t="s">
        <v>20</v>
      </c>
      <c r="F1178" s="211" t="s">
        <v>1098</v>
      </c>
      <c r="G1178" s="209"/>
      <c r="H1178" s="212">
        <v>1.34</v>
      </c>
      <c r="I1178" s="213"/>
      <c r="J1178" s="209"/>
      <c r="K1178" s="209"/>
      <c r="L1178" s="214"/>
      <c r="M1178" s="215"/>
      <c r="N1178" s="216"/>
      <c r="O1178" s="216"/>
      <c r="P1178" s="216"/>
      <c r="Q1178" s="216"/>
      <c r="R1178" s="216"/>
      <c r="S1178" s="216"/>
      <c r="T1178" s="217"/>
      <c r="AT1178" s="218" t="s">
        <v>169</v>
      </c>
      <c r="AU1178" s="218" t="s">
        <v>81</v>
      </c>
      <c r="AV1178" s="12" t="s">
        <v>81</v>
      </c>
      <c r="AW1178" s="12" t="s">
        <v>37</v>
      </c>
      <c r="AX1178" s="12" t="s">
        <v>73</v>
      </c>
      <c r="AY1178" s="218" t="s">
        <v>162</v>
      </c>
    </row>
    <row r="1179" spans="2:51" s="11" customFormat="1" ht="13.5">
      <c r="B1179" s="196"/>
      <c r="C1179" s="197"/>
      <c r="D1179" s="198" t="s">
        <v>169</v>
      </c>
      <c r="E1179" s="199" t="s">
        <v>20</v>
      </c>
      <c r="F1179" s="200" t="s">
        <v>1002</v>
      </c>
      <c r="G1179" s="197"/>
      <c r="H1179" s="201" t="s">
        <v>20</v>
      </c>
      <c r="I1179" s="202"/>
      <c r="J1179" s="197"/>
      <c r="K1179" s="197"/>
      <c r="L1179" s="203"/>
      <c r="M1179" s="204"/>
      <c r="N1179" s="205"/>
      <c r="O1179" s="205"/>
      <c r="P1179" s="205"/>
      <c r="Q1179" s="205"/>
      <c r="R1179" s="205"/>
      <c r="S1179" s="205"/>
      <c r="T1179" s="206"/>
      <c r="AT1179" s="207" t="s">
        <v>169</v>
      </c>
      <c r="AU1179" s="207" t="s">
        <v>81</v>
      </c>
      <c r="AV1179" s="11" t="s">
        <v>22</v>
      </c>
      <c r="AW1179" s="11" t="s">
        <v>37</v>
      </c>
      <c r="AX1179" s="11" t="s">
        <v>73</v>
      </c>
      <c r="AY1179" s="207" t="s">
        <v>162</v>
      </c>
    </row>
    <row r="1180" spans="2:51" s="12" customFormat="1" ht="13.5">
      <c r="B1180" s="208"/>
      <c r="C1180" s="209"/>
      <c r="D1180" s="198" t="s">
        <v>169</v>
      </c>
      <c r="E1180" s="210" t="s">
        <v>20</v>
      </c>
      <c r="F1180" s="211" t="s">
        <v>1099</v>
      </c>
      <c r="G1180" s="209"/>
      <c r="H1180" s="212">
        <v>2.266</v>
      </c>
      <c r="I1180" s="213"/>
      <c r="J1180" s="209"/>
      <c r="K1180" s="209"/>
      <c r="L1180" s="214"/>
      <c r="M1180" s="215"/>
      <c r="N1180" s="216"/>
      <c r="O1180" s="216"/>
      <c r="P1180" s="216"/>
      <c r="Q1180" s="216"/>
      <c r="R1180" s="216"/>
      <c r="S1180" s="216"/>
      <c r="T1180" s="217"/>
      <c r="AT1180" s="218" t="s">
        <v>169</v>
      </c>
      <c r="AU1180" s="218" t="s">
        <v>81</v>
      </c>
      <c r="AV1180" s="12" t="s">
        <v>81</v>
      </c>
      <c r="AW1180" s="12" t="s">
        <v>37</v>
      </c>
      <c r="AX1180" s="12" t="s">
        <v>73</v>
      </c>
      <c r="AY1180" s="218" t="s">
        <v>162</v>
      </c>
    </row>
    <row r="1181" spans="2:51" s="13" customFormat="1" ht="13.5">
      <c r="B1181" s="219"/>
      <c r="C1181" s="220"/>
      <c r="D1181" s="221" t="s">
        <v>169</v>
      </c>
      <c r="E1181" s="222" t="s">
        <v>20</v>
      </c>
      <c r="F1181" s="223" t="s">
        <v>174</v>
      </c>
      <c r="G1181" s="220"/>
      <c r="H1181" s="224">
        <v>6.296</v>
      </c>
      <c r="I1181" s="225"/>
      <c r="J1181" s="220"/>
      <c r="K1181" s="220"/>
      <c r="L1181" s="226"/>
      <c r="M1181" s="227"/>
      <c r="N1181" s="228"/>
      <c r="O1181" s="228"/>
      <c r="P1181" s="228"/>
      <c r="Q1181" s="228"/>
      <c r="R1181" s="228"/>
      <c r="S1181" s="228"/>
      <c r="T1181" s="229"/>
      <c r="AT1181" s="230" t="s">
        <v>169</v>
      </c>
      <c r="AU1181" s="230" t="s">
        <v>81</v>
      </c>
      <c r="AV1181" s="13" t="s">
        <v>168</v>
      </c>
      <c r="AW1181" s="13" t="s">
        <v>37</v>
      </c>
      <c r="AX1181" s="13" t="s">
        <v>22</v>
      </c>
      <c r="AY1181" s="230" t="s">
        <v>162</v>
      </c>
    </row>
    <row r="1182" spans="2:65" s="1" customFormat="1" ht="31.5" customHeight="1">
      <c r="B1182" s="36"/>
      <c r="C1182" s="184" t="s">
        <v>1100</v>
      </c>
      <c r="D1182" s="184" t="s">
        <v>164</v>
      </c>
      <c r="E1182" s="185" t="s">
        <v>1101</v>
      </c>
      <c r="F1182" s="186" t="s">
        <v>1102</v>
      </c>
      <c r="G1182" s="187" t="s">
        <v>248</v>
      </c>
      <c r="H1182" s="188">
        <v>24.83</v>
      </c>
      <c r="I1182" s="189"/>
      <c r="J1182" s="190">
        <f>ROUND(I1182*H1182,2)</f>
        <v>0</v>
      </c>
      <c r="K1182" s="186" t="s">
        <v>20</v>
      </c>
      <c r="L1182" s="56"/>
      <c r="M1182" s="191" t="s">
        <v>20</v>
      </c>
      <c r="N1182" s="192" t="s">
        <v>44</v>
      </c>
      <c r="O1182" s="37"/>
      <c r="P1182" s="193">
        <f>O1182*H1182</f>
        <v>0</v>
      </c>
      <c r="Q1182" s="193">
        <v>0</v>
      </c>
      <c r="R1182" s="193">
        <f>Q1182*H1182</f>
        <v>0</v>
      </c>
      <c r="S1182" s="193">
        <v>0</v>
      </c>
      <c r="T1182" s="194">
        <f>S1182*H1182</f>
        <v>0</v>
      </c>
      <c r="AR1182" s="19" t="s">
        <v>168</v>
      </c>
      <c r="AT1182" s="19" t="s">
        <v>164</v>
      </c>
      <c r="AU1182" s="19" t="s">
        <v>81</v>
      </c>
      <c r="AY1182" s="19" t="s">
        <v>162</v>
      </c>
      <c r="BE1182" s="195">
        <f>IF(N1182="základní",J1182,0)</f>
        <v>0</v>
      </c>
      <c r="BF1182" s="195">
        <f>IF(N1182="snížená",J1182,0)</f>
        <v>0</v>
      </c>
      <c r="BG1182" s="195">
        <f>IF(N1182="zákl. přenesená",J1182,0)</f>
        <v>0</v>
      </c>
      <c r="BH1182" s="195">
        <f>IF(N1182="sníž. přenesená",J1182,0)</f>
        <v>0</v>
      </c>
      <c r="BI1182" s="195">
        <f>IF(N1182="nulová",J1182,0)</f>
        <v>0</v>
      </c>
      <c r="BJ1182" s="19" t="s">
        <v>22</v>
      </c>
      <c r="BK1182" s="195">
        <f>ROUND(I1182*H1182,2)</f>
        <v>0</v>
      </c>
      <c r="BL1182" s="19" t="s">
        <v>168</v>
      </c>
      <c r="BM1182" s="19" t="s">
        <v>1100</v>
      </c>
    </row>
    <row r="1183" spans="2:51" s="11" customFormat="1" ht="13.5">
      <c r="B1183" s="196"/>
      <c r="C1183" s="197"/>
      <c r="D1183" s="198" t="s">
        <v>169</v>
      </c>
      <c r="E1183" s="199" t="s">
        <v>20</v>
      </c>
      <c r="F1183" s="200" t="s">
        <v>1091</v>
      </c>
      <c r="G1183" s="197"/>
      <c r="H1183" s="201" t="s">
        <v>20</v>
      </c>
      <c r="I1183" s="202"/>
      <c r="J1183" s="197"/>
      <c r="K1183" s="197"/>
      <c r="L1183" s="203"/>
      <c r="M1183" s="204"/>
      <c r="N1183" s="205"/>
      <c r="O1183" s="205"/>
      <c r="P1183" s="205"/>
      <c r="Q1183" s="205"/>
      <c r="R1183" s="205"/>
      <c r="S1183" s="205"/>
      <c r="T1183" s="206"/>
      <c r="AT1183" s="207" t="s">
        <v>169</v>
      </c>
      <c r="AU1183" s="207" t="s">
        <v>81</v>
      </c>
      <c r="AV1183" s="11" t="s">
        <v>22</v>
      </c>
      <c r="AW1183" s="11" t="s">
        <v>37</v>
      </c>
      <c r="AX1183" s="11" t="s">
        <v>73</v>
      </c>
      <c r="AY1183" s="207" t="s">
        <v>162</v>
      </c>
    </row>
    <row r="1184" spans="2:51" s="11" customFormat="1" ht="13.5">
      <c r="B1184" s="196"/>
      <c r="C1184" s="197"/>
      <c r="D1184" s="198" t="s">
        <v>169</v>
      </c>
      <c r="E1184" s="199" t="s">
        <v>20</v>
      </c>
      <c r="F1184" s="200" t="s">
        <v>1004</v>
      </c>
      <c r="G1184" s="197"/>
      <c r="H1184" s="201" t="s">
        <v>20</v>
      </c>
      <c r="I1184" s="202"/>
      <c r="J1184" s="197"/>
      <c r="K1184" s="197"/>
      <c r="L1184" s="203"/>
      <c r="M1184" s="204"/>
      <c r="N1184" s="205"/>
      <c r="O1184" s="205"/>
      <c r="P1184" s="205"/>
      <c r="Q1184" s="205"/>
      <c r="R1184" s="205"/>
      <c r="S1184" s="205"/>
      <c r="T1184" s="206"/>
      <c r="AT1184" s="207" t="s">
        <v>169</v>
      </c>
      <c r="AU1184" s="207" t="s">
        <v>81</v>
      </c>
      <c r="AV1184" s="11" t="s">
        <v>22</v>
      </c>
      <c r="AW1184" s="11" t="s">
        <v>37</v>
      </c>
      <c r="AX1184" s="11" t="s">
        <v>73</v>
      </c>
      <c r="AY1184" s="207" t="s">
        <v>162</v>
      </c>
    </row>
    <row r="1185" spans="2:51" s="12" customFormat="1" ht="13.5">
      <c r="B1185" s="208"/>
      <c r="C1185" s="209"/>
      <c r="D1185" s="198" t="s">
        <v>169</v>
      </c>
      <c r="E1185" s="210" t="s">
        <v>20</v>
      </c>
      <c r="F1185" s="211" t="s">
        <v>1103</v>
      </c>
      <c r="G1185" s="209"/>
      <c r="H1185" s="212">
        <v>8.729</v>
      </c>
      <c r="I1185" s="213"/>
      <c r="J1185" s="209"/>
      <c r="K1185" s="209"/>
      <c r="L1185" s="214"/>
      <c r="M1185" s="215"/>
      <c r="N1185" s="216"/>
      <c r="O1185" s="216"/>
      <c r="P1185" s="216"/>
      <c r="Q1185" s="216"/>
      <c r="R1185" s="216"/>
      <c r="S1185" s="216"/>
      <c r="T1185" s="217"/>
      <c r="AT1185" s="218" t="s">
        <v>169</v>
      </c>
      <c r="AU1185" s="218" t="s">
        <v>81</v>
      </c>
      <c r="AV1185" s="12" t="s">
        <v>81</v>
      </c>
      <c r="AW1185" s="12" t="s">
        <v>37</v>
      </c>
      <c r="AX1185" s="12" t="s">
        <v>73</v>
      </c>
      <c r="AY1185" s="218" t="s">
        <v>162</v>
      </c>
    </row>
    <row r="1186" spans="2:51" s="11" customFormat="1" ht="13.5">
      <c r="B1186" s="196"/>
      <c r="C1186" s="197"/>
      <c r="D1186" s="198" t="s">
        <v>169</v>
      </c>
      <c r="E1186" s="199" t="s">
        <v>20</v>
      </c>
      <c r="F1186" s="200" t="s">
        <v>1006</v>
      </c>
      <c r="G1186" s="197"/>
      <c r="H1186" s="201" t="s">
        <v>20</v>
      </c>
      <c r="I1186" s="202"/>
      <c r="J1186" s="197"/>
      <c r="K1186" s="197"/>
      <c r="L1186" s="203"/>
      <c r="M1186" s="204"/>
      <c r="N1186" s="205"/>
      <c r="O1186" s="205"/>
      <c r="P1186" s="205"/>
      <c r="Q1186" s="205"/>
      <c r="R1186" s="205"/>
      <c r="S1186" s="205"/>
      <c r="T1186" s="206"/>
      <c r="AT1186" s="207" t="s">
        <v>169</v>
      </c>
      <c r="AU1186" s="207" t="s">
        <v>81</v>
      </c>
      <c r="AV1186" s="11" t="s">
        <v>22</v>
      </c>
      <c r="AW1186" s="11" t="s">
        <v>37</v>
      </c>
      <c r="AX1186" s="11" t="s">
        <v>73</v>
      </c>
      <c r="AY1186" s="207" t="s">
        <v>162</v>
      </c>
    </row>
    <row r="1187" spans="2:51" s="12" customFormat="1" ht="13.5">
      <c r="B1187" s="208"/>
      <c r="C1187" s="209"/>
      <c r="D1187" s="198" t="s">
        <v>169</v>
      </c>
      <c r="E1187" s="210" t="s">
        <v>20</v>
      </c>
      <c r="F1187" s="211" t="s">
        <v>1104</v>
      </c>
      <c r="G1187" s="209"/>
      <c r="H1187" s="212">
        <v>13.313</v>
      </c>
      <c r="I1187" s="213"/>
      <c r="J1187" s="209"/>
      <c r="K1187" s="209"/>
      <c r="L1187" s="214"/>
      <c r="M1187" s="215"/>
      <c r="N1187" s="216"/>
      <c r="O1187" s="216"/>
      <c r="P1187" s="216"/>
      <c r="Q1187" s="216"/>
      <c r="R1187" s="216"/>
      <c r="S1187" s="216"/>
      <c r="T1187" s="217"/>
      <c r="AT1187" s="218" t="s">
        <v>169</v>
      </c>
      <c r="AU1187" s="218" t="s">
        <v>81</v>
      </c>
      <c r="AV1187" s="12" t="s">
        <v>81</v>
      </c>
      <c r="AW1187" s="12" t="s">
        <v>37</v>
      </c>
      <c r="AX1187" s="12" t="s">
        <v>73</v>
      </c>
      <c r="AY1187" s="218" t="s">
        <v>162</v>
      </c>
    </row>
    <row r="1188" spans="2:51" s="11" customFormat="1" ht="13.5">
      <c r="B1188" s="196"/>
      <c r="C1188" s="197"/>
      <c r="D1188" s="198" t="s">
        <v>169</v>
      </c>
      <c r="E1188" s="199" t="s">
        <v>20</v>
      </c>
      <c r="F1188" s="200" t="s">
        <v>1008</v>
      </c>
      <c r="G1188" s="197"/>
      <c r="H1188" s="201" t="s">
        <v>20</v>
      </c>
      <c r="I1188" s="202"/>
      <c r="J1188" s="197"/>
      <c r="K1188" s="197"/>
      <c r="L1188" s="203"/>
      <c r="M1188" s="204"/>
      <c r="N1188" s="205"/>
      <c r="O1188" s="205"/>
      <c r="P1188" s="205"/>
      <c r="Q1188" s="205"/>
      <c r="R1188" s="205"/>
      <c r="S1188" s="205"/>
      <c r="T1188" s="206"/>
      <c r="AT1188" s="207" t="s">
        <v>169</v>
      </c>
      <c r="AU1188" s="207" t="s">
        <v>81</v>
      </c>
      <c r="AV1188" s="11" t="s">
        <v>22</v>
      </c>
      <c r="AW1188" s="11" t="s">
        <v>37</v>
      </c>
      <c r="AX1188" s="11" t="s">
        <v>73</v>
      </c>
      <c r="AY1188" s="207" t="s">
        <v>162</v>
      </c>
    </row>
    <row r="1189" spans="2:51" s="12" customFormat="1" ht="13.5">
      <c r="B1189" s="208"/>
      <c r="C1189" s="209"/>
      <c r="D1189" s="198" t="s">
        <v>169</v>
      </c>
      <c r="E1189" s="210" t="s">
        <v>20</v>
      </c>
      <c r="F1189" s="211" t="s">
        <v>1105</v>
      </c>
      <c r="G1189" s="209"/>
      <c r="H1189" s="212">
        <v>2.788</v>
      </c>
      <c r="I1189" s="213"/>
      <c r="J1189" s="209"/>
      <c r="K1189" s="209"/>
      <c r="L1189" s="214"/>
      <c r="M1189" s="215"/>
      <c r="N1189" s="216"/>
      <c r="O1189" s="216"/>
      <c r="P1189" s="216"/>
      <c r="Q1189" s="216"/>
      <c r="R1189" s="216"/>
      <c r="S1189" s="216"/>
      <c r="T1189" s="217"/>
      <c r="AT1189" s="218" t="s">
        <v>169</v>
      </c>
      <c r="AU1189" s="218" t="s">
        <v>81</v>
      </c>
      <c r="AV1189" s="12" t="s">
        <v>81</v>
      </c>
      <c r="AW1189" s="12" t="s">
        <v>37</v>
      </c>
      <c r="AX1189" s="12" t="s">
        <v>73</v>
      </c>
      <c r="AY1189" s="218" t="s">
        <v>162</v>
      </c>
    </row>
    <row r="1190" spans="2:51" s="13" customFormat="1" ht="13.5">
      <c r="B1190" s="219"/>
      <c r="C1190" s="220"/>
      <c r="D1190" s="221" t="s">
        <v>169</v>
      </c>
      <c r="E1190" s="222" t="s">
        <v>20</v>
      </c>
      <c r="F1190" s="223" t="s">
        <v>174</v>
      </c>
      <c r="G1190" s="220"/>
      <c r="H1190" s="224">
        <v>24.83</v>
      </c>
      <c r="I1190" s="225"/>
      <c r="J1190" s="220"/>
      <c r="K1190" s="220"/>
      <c r="L1190" s="226"/>
      <c r="M1190" s="227"/>
      <c r="N1190" s="228"/>
      <c r="O1190" s="228"/>
      <c r="P1190" s="228"/>
      <c r="Q1190" s="228"/>
      <c r="R1190" s="228"/>
      <c r="S1190" s="228"/>
      <c r="T1190" s="229"/>
      <c r="AT1190" s="230" t="s">
        <v>169</v>
      </c>
      <c r="AU1190" s="230" t="s">
        <v>81</v>
      </c>
      <c r="AV1190" s="13" t="s">
        <v>168</v>
      </c>
      <c r="AW1190" s="13" t="s">
        <v>37</v>
      </c>
      <c r="AX1190" s="13" t="s">
        <v>22</v>
      </c>
      <c r="AY1190" s="230" t="s">
        <v>162</v>
      </c>
    </row>
    <row r="1191" spans="2:65" s="1" customFormat="1" ht="31.5" customHeight="1">
      <c r="B1191" s="36"/>
      <c r="C1191" s="184" t="s">
        <v>1106</v>
      </c>
      <c r="D1191" s="184" t="s">
        <v>164</v>
      </c>
      <c r="E1191" s="185" t="s">
        <v>1107</v>
      </c>
      <c r="F1191" s="186" t="s">
        <v>1108</v>
      </c>
      <c r="G1191" s="187" t="s">
        <v>248</v>
      </c>
      <c r="H1191" s="188">
        <v>10.863</v>
      </c>
      <c r="I1191" s="189"/>
      <c r="J1191" s="190">
        <f>ROUND(I1191*H1191,2)</f>
        <v>0</v>
      </c>
      <c r="K1191" s="186" t="s">
        <v>20</v>
      </c>
      <c r="L1191" s="56"/>
      <c r="M1191" s="191" t="s">
        <v>20</v>
      </c>
      <c r="N1191" s="192" t="s">
        <v>44</v>
      </c>
      <c r="O1191" s="37"/>
      <c r="P1191" s="193">
        <f>O1191*H1191</f>
        <v>0</v>
      </c>
      <c r="Q1191" s="193">
        <v>0</v>
      </c>
      <c r="R1191" s="193">
        <f>Q1191*H1191</f>
        <v>0</v>
      </c>
      <c r="S1191" s="193">
        <v>0</v>
      </c>
      <c r="T1191" s="194">
        <f>S1191*H1191</f>
        <v>0</v>
      </c>
      <c r="AR1191" s="19" t="s">
        <v>168</v>
      </c>
      <c r="AT1191" s="19" t="s">
        <v>164</v>
      </c>
      <c r="AU1191" s="19" t="s">
        <v>81</v>
      </c>
      <c r="AY1191" s="19" t="s">
        <v>162</v>
      </c>
      <c r="BE1191" s="195">
        <f>IF(N1191="základní",J1191,0)</f>
        <v>0</v>
      </c>
      <c r="BF1191" s="195">
        <f>IF(N1191="snížená",J1191,0)</f>
        <v>0</v>
      </c>
      <c r="BG1191" s="195">
        <f>IF(N1191="zákl. přenesená",J1191,0)</f>
        <v>0</v>
      </c>
      <c r="BH1191" s="195">
        <f>IF(N1191="sníž. přenesená",J1191,0)</f>
        <v>0</v>
      </c>
      <c r="BI1191" s="195">
        <f>IF(N1191="nulová",J1191,0)</f>
        <v>0</v>
      </c>
      <c r="BJ1191" s="19" t="s">
        <v>22</v>
      </c>
      <c r="BK1191" s="195">
        <f>ROUND(I1191*H1191,2)</f>
        <v>0</v>
      </c>
      <c r="BL1191" s="19" t="s">
        <v>168</v>
      </c>
      <c r="BM1191" s="19" t="s">
        <v>1106</v>
      </c>
    </row>
    <row r="1192" spans="2:51" s="11" customFormat="1" ht="13.5">
      <c r="B1192" s="196"/>
      <c r="C1192" s="197"/>
      <c r="D1192" s="198" t="s">
        <v>169</v>
      </c>
      <c r="E1192" s="199" t="s">
        <v>20</v>
      </c>
      <c r="F1192" s="200" t="s">
        <v>1091</v>
      </c>
      <c r="G1192" s="197"/>
      <c r="H1192" s="201" t="s">
        <v>20</v>
      </c>
      <c r="I1192" s="202"/>
      <c r="J1192" s="197"/>
      <c r="K1192" s="197"/>
      <c r="L1192" s="203"/>
      <c r="M1192" s="204"/>
      <c r="N1192" s="205"/>
      <c r="O1192" s="205"/>
      <c r="P1192" s="205"/>
      <c r="Q1192" s="205"/>
      <c r="R1192" s="205"/>
      <c r="S1192" s="205"/>
      <c r="T1192" s="206"/>
      <c r="AT1192" s="207" t="s">
        <v>169</v>
      </c>
      <c r="AU1192" s="207" t="s">
        <v>81</v>
      </c>
      <c r="AV1192" s="11" t="s">
        <v>22</v>
      </c>
      <c r="AW1192" s="11" t="s">
        <v>37</v>
      </c>
      <c r="AX1192" s="11" t="s">
        <v>73</v>
      </c>
      <c r="AY1192" s="207" t="s">
        <v>162</v>
      </c>
    </row>
    <row r="1193" spans="2:51" s="11" customFormat="1" ht="13.5">
      <c r="B1193" s="196"/>
      <c r="C1193" s="197"/>
      <c r="D1193" s="198" t="s">
        <v>169</v>
      </c>
      <c r="E1193" s="199" t="s">
        <v>20</v>
      </c>
      <c r="F1193" s="200" t="s">
        <v>1010</v>
      </c>
      <c r="G1193" s="197"/>
      <c r="H1193" s="201" t="s">
        <v>20</v>
      </c>
      <c r="I1193" s="202"/>
      <c r="J1193" s="197"/>
      <c r="K1193" s="197"/>
      <c r="L1193" s="203"/>
      <c r="M1193" s="204"/>
      <c r="N1193" s="205"/>
      <c r="O1193" s="205"/>
      <c r="P1193" s="205"/>
      <c r="Q1193" s="205"/>
      <c r="R1193" s="205"/>
      <c r="S1193" s="205"/>
      <c r="T1193" s="206"/>
      <c r="AT1193" s="207" t="s">
        <v>169</v>
      </c>
      <c r="AU1193" s="207" t="s">
        <v>81</v>
      </c>
      <c r="AV1193" s="11" t="s">
        <v>22</v>
      </c>
      <c r="AW1193" s="11" t="s">
        <v>37</v>
      </c>
      <c r="AX1193" s="11" t="s">
        <v>73</v>
      </c>
      <c r="AY1193" s="207" t="s">
        <v>162</v>
      </c>
    </row>
    <row r="1194" spans="2:51" s="12" customFormat="1" ht="13.5">
      <c r="B1194" s="208"/>
      <c r="C1194" s="209"/>
      <c r="D1194" s="198" t="s">
        <v>169</v>
      </c>
      <c r="E1194" s="210" t="s">
        <v>20</v>
      </c>
      <c r="F1194" s="211" t="s">
        <v>1109</v>
      </c>
      <c r="G1194" s="209"/>
      <c r="H1194" s="212">
        <v>1.255</v>
      </c>
      <c r="I1194" s="213"/>
      <c r="J1194" s="209"/>
      <c r="K1194" s="209"/>
      <c r="L1194" s="214"/>
      <c r="M1194" s="215"/>
      <c r="N1194" s="216"/>
      <c r="O1194" s="216"/>
      <c r="P1194" s="216"/>
      <c r="Q1194" s="216"/>
      <c r="R1194" s="216"/>
      <c r="S1194" s="216"/>
      <c r="T1194" s="217"/>
      <c r="AT1194" s="218" t="s">
        <v>169</v>
      </c>
      <c r="AU1194" s="218" t="s">
        <v>81</v>
      </c>
      <c r="AV1194" s="12" t="s">
        <v>81</v>
      </c>
      <c r="AW1194" s="12" t="s">
        <v>37</v>
      </c>
      <c r="AX1194" s="12" t="s">
        <v>73</v>
      </c>
      <c r="AY1194" s="218" t="s">
        <v>162</v>
      </c>
    </row>
    <row r="1195" spans="2:51" s="11" customFormat="1" ht="13.5">
      <c r="B1195" s="196"/>
      <c r="C1195" s="197"/>
      <c r="D1195" s="198" t="s">
        <v>169</v>
      </c>
      <c r="E1195" s="199" t="s">
        <v>20</v>
      </c>
      <c r="F1195" s="200" t="s">
        <v>1012</v>
      </c>
      <c r="G1195" s="197"/>
      <c r="H1195" s="201" t="s">
        <v>20</v>
      </c>
      <c r="I1195" s="202"/>
      <c r="J1195" s="197"/>
      <c r="K1195" s="197"/>
      <c r="L1195" s="203"/>
      <c r="M1195" s="204"/>
      <c r="N1195" s="205"/>
      <c r="O1195" s="205"/>
      <c r="P1195" s="205"/>
      <c r="Q1195" s="205"/>
      <c r="R1195" s="205"/>
      <c r="S1195" s="205"/>
      <c r="T1195" s="206"/>
      <c r="AT1195" s="207" t="s">
        <v>169</v>
      </c>
      <c r="AU1195" s="207" t="s">
        <v>81</v>
      </c>
      <c r="AV1195" s="11" t="s">
        <v>22</v>
      </c>
      <c r="AW1195" s="11" t="s">
        <v>37</v>
      </c>
      <c r="AX1195" s="11" t="s">
        <v>73</v>
      </c>
      <c r="AY1195" s="207" t="s">
        <v>162</v>
      </c>
    </row>
    <row r="1196" spans="2:51" s="12" customFormat="1" ht="13.5">
      <c r="B1196" s="208"/>
      <c r="C1196" s="209"/>
      <c r="D1196" s="198" t="s">
        <v>169</v>
      </c>
      <c r="E1196" s="210" t="s">
        <v>20</v>
      </c>
      <c r="F1196" s="211" t="s">
        <v>1110</v>
      </c>
      <c r="G1196" s="209"/>
      <c r="H1196" s="212">
        <v>2.551</v>
      </c>
      <c r="I1196" s="213"/>
      <c r="J1196" s="209"/>
      <c r="K1196" s="209"/>
      <c r="L1196" s="214"/>
      <c r="M1196" s="215"/>
      <c r="N1196" s="216"/>
      <c r="O1196" s="216"/>
      <c r="P1196" s="216"/>
      <c r="Q1196" s="216"/>
      <c r="R1196" s="216"/>
      <c r="S1196" s="216"/>
      <c r="T1196" s="217"/>
      <c r="AT1196" s="218" t="s">
        <v>169</v>
      </c>
      <c r="AU1196" s="218" t="s">
        <v>81</v>
      </c>
      <c r="AV1196" s="12" t="s">
        <v>81</v>
      </c>
      <c r="AW1196" s="12" t="s">
        <v>37</v>
      </c>
      <c r="AX1196" s="12" t="s">
        <v>73</v>
      </c>
      <c r="AY1196" s="218" t="s">
        <v>162</v>
      </c>
    </row>
    <row r="1197" spans="2:51" s="11" customFormat="1" ht="13.5">
      <c r="B1197" s="196"/>
      <c r="C1197" s="197"/>
      <c r="D1197" s="198" t="s">
        <v>169</v>
      </c>
      <c r="E1197" s="199" t="s">
        <v>20</v>
      </c>
      <c r="F1197" s="200" t="s">
        <v>1014</v>
      </c>
      <c r="G1197" s="197"/>
      <c r="H1197" s="201" t="s">
        <v>20</v>
      </c>
      <c r="I1197" s="202"/>
      <c r="J1197" s="197"/>
      <c r="K1197" s="197"/>
      <c r="L1197" s="203"/>
      <c r="M1197" s="204"/>
      <c r="N1197" s="205"/>
      <c r="O1197" s="205"/>
      <c r="P1197" s="205"/>
      <c r="Q1197" s="205"/>
      <c r="R1197" s="205"/>
      <c r="S1197" s="205"/>
      <c r="T1197" s="206"/>
      <c r="AT1197" s="207" t="s">
        <v>169</v>
      </c>
      <c r="AU1197" s="207" t="s">
        <v>81</v>
      </c>
      <c r="AV1197" s="11" t="s">
        <v>22</v>
      </c>
      <c r="AW1197" s="11" t="s">
        <v>37</v>
      </c>
      <c r="AX1197" s="11" t="s">
        <v>73</v>
      </c>
      <c r="AY1197" s="207" t="s">
        <v>162</v>
      </c>
    </row>
    <row r="1198" spans="2:51" s="12" customFormat="1" ht="13.5">
      <c r="B1198" s="208"/>
      <c r="C1198" s="209"/>
      <c r="D1198" s="198" t="s">
        <v>169</v>
      </c>
      <c r="E1198" s="210" t="s">
        <v>20</v>
      </c>
      <c r="F1198" s="211" t="s">
        <v>1111</v>
      </c>
      <c r="G1198" s="209"/>
      <c r="H1198" s="212">
        <v>1.381</v>
      </c>
      <c r="I1198" s="213"/>
      <c r="J1198" s="209"/>
      <c r="K1198" s="209"/>
      <c r="L1198" s="214"/>
      <c r="M1198" s="215"/>
      <c r="N1198" s="216"/>
      <c r="O1198" s="216"/>
      <c r="P1198" s="216"/>
      <c r="Q1198" s="216"/>
      <c r="R1198" s="216"/>
      <c r="S1198" s="216"/>
      <c r="T1198" s="217"/>
      <c r="AT1198" s="218" t="s">
        <v>169</v>
      </c>
      <c r="AU1198" s="218" t="s">
        <v>81</v>
      </c>
      <c r="AV1198" s="12" t="s">
        <v>81</v>
      </c>
      <c r="AW1198" s="12" t="s">
        <v>37</v>
      </c>
      <c r="AX1198" s="12" t="s">
        <v>73</v>
      </c>
      <c r="AY1198" s="218" t="s">
        <v>162</v>
      </c>
    </row>
    <row r="1199" spans="2:51" s="11" customFormat="1" ht="13.5">
      <c r="B1199" s="196"/>
      <c r="C1199" s="197"/>
      <c r="D1199" s="198" t="s">
        <v>169</v>
      </c>
      <c r="E1199" s="199" t="s">
        <v>20</v>
      </c>
      <c r="F1199" s="200" t="s">
        <v>1016</v>
      </c>
      <c r="G1199" s="197"/>
      <c r="H1199" s="201" t="s">
        <v>20</v>
      </c>
      <c r="I1199" s="202"/>
      <c r="J1199" s="197"/>
      <c r="K1199" s="197"/>
      <c r="L1199" s="203"/>
      <c r="M1199" s="204"/>
      <c r="N1199" s="205"/>
      <c r="O1199" s="205"/>
      <c r="P1199" s="205"/>
      <c r="Q1199" s="205"/>
      <c r="R1199" s="205"/>
      <c r="S1199" s="205"/>
      <c r="T1199" s="206"/>
      <c r="AT1199" s="207" t="s">
        <v>169</v>
      </c>
      <c r="AU1199" s="207" t="s">
        <v>81</v>
      </c>
      <c r="AV1199" s="11" t="s">
        <v>22</v>
      </c>
      <c r="AW1199" s="11" t="s">
        <v>37</v>
      </c>
      <c r="AX1199" s="11" t="s">
        <v>73</v>
      </c>
      <c r="AY1199" s="207" t="s">
        <v>162</v>
      </c>
    </row>
    <row r="1200" spans="2:51" s="12" customFormat="1" ht="13.5">
      <c r="B1200" s="208"/>
      <c r="C1200" s="209"/>
      <c r="D1200" s="198" t="s">
        <v>169</v>
      </c>
      <c r="E1200" s="210" t="s">
        <v>20</v>
      </c>
      <c r="F1200" s="211" t="s">
        <v>1112</v>
      </c>
      <c r="G1200" s="209"/>
      <c r="H1200" s="212">
        <v>5.676</v>
      </c>
      <c r="I1200" s="213"/>
      <c r="J1200" s="209"/>
      <c r="K1200" s="209"/>
      <c r="L1200" s="214"/>
      <c r="M1200" s="215"/>
      <c r="N1200" s="216"/>
      <c r="O1200" s="216"/>
      <c r="P1200" s="216"/>
      <c r="Q1200" s="216"/>
      <c r="R1200" s="216"/>
      <c r="S1200" s="216"/>
      <c r="T1200" s="217"/>
      <c r="AT1200" s="218" t="s">
        <v>169</v>
      </c>
      <c r="AU1200" s="218" t="s">
        <v>81</v>
      </c>
      <c r="AV1200" s="12" t="s">
        <v>81</v>
      </c>
      <c r="AW1200" s="12" t="s">
        <v>37</v>
      </c>
      <c r="AX1200" s="12" t="s">
        <v>73</v>
      </c>
      <c r="AY1200" s="218" t="s">
        <v>162</v>
      </c>
    </row>
    <row r="1201" spans="2:51" s="13" customFormat="1" ht="13.5">
      <c r="B1201" s="219"/>
      <c r="C1201" s="220"/>
      <c r="D1201" s="198" t="s">
        <v>169</v>
      </c>
      <c r="E1201" s="241" t="s">
        <v>20</v>
      </c>
      <c r="F1201" s="242" t="s">
        <v>174</v>
      </c>
      <c r="G1201" s="220"/>
      <c r="H1201" s="243">
        <v>10.863</v>
      </c>
      <c r="I1201" s="225"/>
      <c r="J1201" s="220"/>
      <c r="K1201" s="220"/>
      <c r="L1201" s="226"/>
      <c r="M1201" s="227"/>
      <c r="N1201" s="228"/>
      <c r="O1201" s="228"/>
      <c r="P1201" s="228"/>
      <c r="Q1201" s="228"/>
      <c r="R1201" s="228"/>
      <c r="S1201" s="228"/>
      <c r="T1201" s="229"/>
      <c r="AT1201" s="230" t="s">
        <v>169</v>
      </c>
      <c r="AU1201" s="230" t="s">
        <v>81</v>
      </c>
      <c r="AV1201" s="13" t="s">
        <v>168</v>
      </c>
      <c r="AW1201" s="13" t="s">
        <v>37</v>
      </c>
      <c r="AX1201" s="13" t="s">
        <v>22</v>
      </c>
      <c r="AY1201" s="230" t="s">
        <v>162</v>
      </c>
    </row>
    <row r="1202" spans="2:63" s="10" customFormat="1" ht="29.85" customHeight="1">
      <c r="B1202" s="167"/>
      <c r="C1202" s="168"/>
      <c r="D1202" s="181" t="s">
        <v>72</v>
      </c>
      <c r="E1202" s="182" t="s">
        <v>854</v>
      </c>
      <c r="F1202" s="182" t="s">
        <v>1113</v>
      </c>
      <c r="G1202" s="168"/>
      <c r="H1202" s="168"/>
      <c r="I1202" s="171"/>
      <c r="J1202" s="183">
        <f>BK1202</f>
        <v>0</v>
      </c>
      <c r="K1202" s="168"/>
      <c r="L1202" s="173"/>
      <c r="M1202" s="174"/>
      <c r="N1202" s="175"/>
      <c r="O1202" s="175"/>
      <c r="P1202" s="176">
        <f>SUM(P1203:P1228)</f>
        <v>0</v>
      </c>
      <c r="Q1202" s="175"/>
      <c r="R1202" s="176">
        <f>SUM(R1203:R1228)</f>
        <v>0</v>
      </c>
      <c r="S1202" s="175"/>
      <c r="T1202" s="177">
        <f>SUM(T1203:T1228)</f>
        <v>0</v>
      </c>
      <c r="AR1202" s="178" t="s">
        <v>22</v>
      </c>
      <c r="AT1202" s="179" t="s">
        <v>72</v>
      </c>
      <c r="AU1202" s="179" t="s">
        <v>22</v>
      </c>
      <c r="AY1202" s="178" t="s">
        <v>162</v>
      </c>
      <c r="BK1202" s="180">
        <f>SUM(BK1203:BK1228)</f>
        <v>0</v>
      </c>
    </row>
    <row r="1203" spans="2:65" s="1" customFormat="1" ht="22.5" customHeight="1">
      <c r="B1203" s="36"/>
      <c r="C1203" s="184" t="s">
        <v>1114</v>
      </c>
      <c r="D1203" s="184" t="s">
        <v>164</v>
      </c>
      <c r="E1203" s="185" t="s">
        <v>1115</v>
      </c>
      <c r="F1203" s="186" t="s">
        <v>1116</v>
      </c>
      <c r="G1203" s="187" t="s">
        <v>218</v>
      </c>
      <c r="H1203" s="188">
        <v>352.047</v>
      </c>
      <c r="I1203" s="189"/>
      <c r="J1203" s="190">
        <f>ROUND(I1203*H1203,2)</f>
        <v>0</v>
      </c>
      <c r="K1203" s="186" t="s">
        <v>20</v>
      </c>
      <c r="L1203" s="56"/>
      <c r="M1203" s="191" t="s">
        <v>20</v>
      </c>
      <c r="N1203" s="192" t="s">
        <v>44</v>
      </c>
      <c r="O1203" s="37"/>
      <c r="P1203" s="193">
        <f>O1203*H1203</f>
        <v>0</v>
      </c>
      <c r="Q1203" s="193">
        <v>0</v>
      </c>
      <c r="R1203" s="193">
        <f>Q1203*H1203</f>
        <v>0</v>
      </c>
      <c r="S1203" s="193">
        <v>0</v>
      </c>
      <c r="T1203" s="194">
        <f>S1203*H1203</f>
        <v>0</v>
      </c>
      <c r="AR1203" s="19" t="s">
        <v>168</v>
      </c>
      <c r="AT1203" s="19" t="s">
        <v>164</v>
      </c>
      <c r="AU1203" s="19" t="s">
        <v>81</v>
      </c>
      <c r="AY1203" s="19" t="s">
        <v>162</v>
      </c>
      <c r="BE1203" s="195">
        <f>IF(N1203="základní",J1203,0)</f>
        <v>0</v>
      </c>
      <c r="BF1203" s="195">
        <f>IF(N1203="snížená",J1203,0)</f>
        <v>0</v>
      </c>
      <c r="BG1203" s="195">
        <f>IF(N1203="zákl. přenesená",J1203,0)</f>
        <v>0</v>
      </c>
      <c r="BH1203" s="195">
        <f>IF(N1203="sníž. přenesená",J1203,0)</f>
        <v>0</v>
      </c>
      <c r="BI1203" s="195">
        <f>IF(N1203="nulová",J1203,0)</f>
        <v>0</v>
      </c>
      <c r="BJ1203" s="19" t="s">
        <v>22</v>
      </c>
      <c r="BK1203" s="195">
        <f>ROUND(I1203*H1203,2)</f>
        <v>0</v>
      </c>
      <c r="BL1203" s="19" t="s">
        <v>168</v>
      </c>
      <c r="BM1203" s="19" t="s">
        <v>1114</v>
      </c>
    </row>
    <row r="1204" spans="2:51" s="11" customFormat="1" ht="13.5">
      <c r="B1204" s="196"/>
      <c r="C1204" s="197"/>
      <c r="D1204" s="198" t="s">
        <v>169</v>
      </c>
      <c r="E1204" s="199" t="s">
        <v>20</v>
      </c>
      <c r="F1204" s="200" t="s">
        <v>666</v>
      </c>
      <c r="G1204" s="197"/>
      <c r="H1204" s="201" t="s">
        <v>20</v>
      </c>
      <c r="I1204" s="202"/>
      <c r="J1204" s="197"/>
      <c r="K1204" s="197"/>
      <c r="L1204" s="203"/>
      <c r="M1204" s="204"/>
      <c r="N1204" s="205"/>
      <c r="O1204" s="205"/>
      <c r="P1204" s="205"/>
      <c r="Q1204" s="205"/>
      <c r="R1204" s="205"/>
      <c r="S1204" s="205"/>
      <c r="T1204" s="206"/>
      <c r="AT1204" s="207" t="s">
        <v>169</v>
      </c>
      <c r="AU1204" s="207" t="s">
        <v>81</v>
      </c>
      <c r="AV1204" s="11" t="s">
        <v>22</v>
      </c>
      <c r="AW1204" s="11" t="s">
        <v>37</v>
      </c>
      <c r="AX1204" s="11" t="s">
        <v>73</v>
      </c>
      <c r="AY1204" s="207" t="s">
        <v>162</v>
      </c>
    </row>
    <row r="1205" spans="2:51" s="11" customFormat="1" ht="13.5">
      <c r="B1205" s="196"/>
      <c r="C1205" s="197"/>
      <c r="D1205" s="198" t="s">
        <v>169</v>
      </c>
      <c r="E1205" s="199" t="s">
        <v>20</v>
      </c>
      <c r="F1205" s="200" t="s">
        <v>485</v>
      </c>
      <c r="G1205" s="197"/>
      <c r="H1205" s="201" t="s">
        <v>20</v>
      </c>
      <c r="I1205" s="202"/>
      <c r="J1205" s="197"/>
      <c r="K1205" s="197"/>
      <c r="L1205" s="203"/>
      <c r="M1205" s="204"/>
      <c r="N1205" s="205"/>
      <c r="O1205" s="205"/>
      <c r="P1205" s="205"/>
      <c r="Q1205" s="205"/>
      <c r="R1205" s="205"/>
      <c r="S1205" s="205"/>
      <c r="T1205" s="206"/>
      <c r="AT1205" s="207" t="s">
        <v>169</v>
      </c>
      <c r="AU1205" s="207" t="s">
        <v>81</v>
      </c>
      <c r="AV1205" s="11" t="s">
        <v>22</v>
      </c>
      <c r="AW1205" s="11" t="s">
        <v>37</v>
      </c>
      <c r="AX1205" s="11" t="s">
        <v>73</v>
      </c>
      <c r="AY1205" s="207" t="s">
        <v>162</v>
      </c>
    </row>
    <row r="1206" spans="2:51" s="12" customFormat="1" ht="13.5">
      <c r="B1206" s="208"/>
      <c r="C1206" s="209"/>
      <c r="D1206" s="198" t="s">
        <v>169</v>
      </c>
      <c r="E1206" s="210" t="s">
        <v>20</v>
      </c>
      <c r="F1206" s="211" t="s">
        <v>667</v>
      </c>
      <c r="G1206" s="209"/>
      <c r="H1206" s="212">
        <v>13.7</v>
      </c>
      <c r="I1206" s="213"/>
      <c r="J1206" s="209"/>
      <c r="K1206" s="209"/>
      <c r="L1206" s="214"/>
      <c r="M1206" s="215"/>
      <c r="N1206" s="216"/>
      <c r="O1206" s="216"/>
      <c r="P1206" s="216"/>
      <c r="Q1206" s="216"/>
      <c r="R1206" s="216"/>
      <c r="S1206" s="216"/>
      <c r="T1206" s="217"/>
      <c r="AT1206" s="218" t="s">
        <v>169</v>
      </c>
      <c r="AU1206" s="218" t="s">
        <v>81</v>
      </c>
      <c r="AV1206" s="12" t="s">
        <v>81</v>
      </c>
      <c r="AW1206" s="12" t="s">
        <v>37</v>
      </c>
      <c r="AX1206" s="12" t="s">
        <v>73</v>
      </c>
      <c r="AY1206" s="218" t="s">
        <v>162</v>
      </c>
    </row>
    <row r="1207" spans="2:51" s="11" customFormat="1" ht="13.5">
      <c r="B1207" s="196"/>
      <c r="C1207" s="197"/>
      <c r="D1207" s="198" t="s">
        <v>169</v>
      </c>
      <c r="E1207" s="199" t="s">
        <v>20</v>
      </c>
      <c r="F1207" s="200" t="s">
        <v>668</v>
      </c>
      <c r="G1207" s="197"/>
      <c r="H1207" s="201" t="s">
        <v>20</v>
      </c>
      <c r="I1207" s="202"/>
      <c r="J1207" s="197"/>
      <c r="K1207" s="197"/>
      <c r="L1207" s="203"/>
      <c r="M1207" s="204"/>
      <c r="N1207" s="205"/>
      <c r="O1207" s="205"/>
      <c r="P1207" s="205"/>
      <c r="Q1207" s="205"/>
      <c r="R1207" s="205"/>
      <c r="S1207" s="205"/>
      <c r="T1207" s="206"/>
      <c r="AT1207" s="207" t="s">
        <v>169</v>
      </c>
      <c r="AU1207" s="207" t="s">
        <v>81</v>
      </c>
      <c r="AV1207" s="11" t="s">
        <v>22</v>
      </c>
      <c r="AW1207" s="11" t="s">
        <v>37</v>
      </c>
      <c r="AX1207" s="11" t="s">
        <v>73</v>
      </c>
      <c r="AY1207" s="207" t="s">
        <v>162</v>
      </c>
    </row>
    <row r="1208" spans="2:51" s="12" customFormat="1" ht="13.5">
      <c r="B1208" s="208"/>
      <c r="C1208" s="209"/>
      <c r="D1208" s="198" t="s">
        <v>169</v>
      </c>
      <c r="E1208" s="210" t="s">
        <v>20</v>
      </c>
      <c r="F1208" s="211" t="s">
        <v>669</v>
      </c>
      <c r="G1208" s="209"/>
      <c r="H1208" s="212">
        <v>5.4</v>
      </c>
      <c r="I1208" s="213"/>
      <c r="J1208" s="209"/>
      <c r="K1208" s="209"/>
      <c r="L1208" s="214"/>
      <c r="M1208" s="215"/>
      <c r="N1208" s="216"/>
      <c r="O1208" s="216"/>
      <c r="P1208" s="216"/>
      <c r="Q1208" s="216"/>
      <c r="R1208" s="216"/>
      <c r="S1208" s="216"/>
      <c r="T1208" s="217"/>
      <c r="AT1208" s="218" t="s">
        <v>169</v>
      </c>
      <c r="AU1208" s="218" t="s">
        <v>81</v>
      </c>
      <c r="AV1208" s="12" t="s">
        <v>81</v>
      </c>
      <c r="AW1208" s="12" t="s">
        <v>37</v>
      </c>
      <c r="AX1208" s="12" t="s">
        <v>73</v>
      </c>
      <c r="AY1208" s="218" t="s">
        <v>162</v>
      </c>
    </row>
    <row r="1209" spans="2:51" s="11" customFormat="1" ht="13.5">
      <c r="B1209" s="196"/>
      <c r="C1209" s="197"/>
      <c r="D1209" s="198" t="s">
        <v>169</v>
      </c>
      <c r="E1209" s="199" t="s">
        <v>20</v>
      </c>
      <c r="F1209" s="200" t="s">
        <v>291</v>
      </c>
      <c r="G1209" s="197"/>
      <c r="H1209" s="201" t="s">
        <v>20</v>
      </c>
      <c r="I1209" s="202"/>
      <c r="J1209" s="197"/>
      <c r="K1209" s="197"/>
      <c r="L1209" s="203"/>
      <c r="M1209" s="204"/>
      <c r="N1209" s="205"/>
      <c r="O1209" s="205"/>
      <c r="P1209" s="205"/>
      <c r="Q1209" s="205"/>
      <c r="R1209" s="205"/>
      <c r="S1209" s="205"/>
      <c r="T1209" s="206"/>
      <c r="AT1209" s="207" t="s">
        <v>169</v>
      </c>
      <c r="AU1209" s="207" t="s">
        <v>81</v>
      </c>
      <c r="AV1209" s="11" t="s">
        <v>22</v>
      </c>
      <c r="AW1209" s="11" t="s">
        <v>37</v>
      </c>
      <c r="AX1209" s="11" t="s">
        <v>73</v>
      </c>
      <c r="AY1209" s="207" t="s">
        <v>162</v>
      </c>
    </row>
    <row r="1210" spans="2:51" s="12" customFormat="1" ht="13.5">
      <c r="B1210" s="208"/>
      <c r="C1210" s="209"/>
      <c r="D1210" s="198" t="s">
        <v>169</v>
      </c>
      <c r="E1210" s="210" t="s">
        <v>20</v>
      </c>
      <c r="F1210" s="211" t="s">
        <v>670</v>
      </c>
      <c r="G1210" s="209"/>
      <c r="H1210" s="212">
        <v>10.256</v>
      </c>
      <c r="I1210" s="213"/>
      <c r="J1210" s="209"/>
      <c r="K1210" s="209"/>
      <c r="L1210" s="214"/>
      <c r="M1210" s="215"/>
      <c r="N1210" s="216"/>
      <c r="O1210" s="216"/>
      <c r="P1210" s="216"/>
      <c r="Q1210" s="216"/>
      <c r="R1210" s="216"/>
      <c r="S1210" s="216"/>
      <c r="T1210" s="217"/>
      <c r="AT1210" s="218" t="s">
        <v>169</v>
      </c>
      <c r="AU1210" s="218" t="s">
        <v>81</v>
      </c>
      <c r="AV1210" s="12" t="s">
        <v>81</v>
      </c>
      <c r="AW1210" s="12" t="s">
        <v>37</v>
      </c>
      <c r="AX1210" s="12" t="s">
        <v>73</v>
      </c>
      <c r="AY1210" s="218" t="s">
        <v>162</v>
      </c>
    </row>
    <row r="1211" spans="2:51" s="11" customFormat="1" ht="13.5">
      <c r="B1211" s="196"/>
      <c r="C1211" s="197"/>
      <c r="D1211" s="198" t="s">
        <v>169</v>
      </c>
      <c r="E1211" s="199" t="s">
        <v>20</v>
      </c>
      <c r="F1211" s="200" t="s">
        <v>293</v>
      </c>
      <c r="G1211" s="197"/>
      <c r="H1211" s="201" t="s">
        <v>20</v>
      </c>
      <c r="I1211" s="202"/>
      <c r="J1211" s="197"/>
      <c r="K1211" s="197"/>
      <c r="L1211" s="203"/>
      <c r="M1211" s="204"/>
      <c r="N1211" s="205"/>
      <c r="O1211" s="205"/>
      <c r="P1211" s="205"/>
      <c r="Q1211" s="205"/>
      <c r="R1211" s="205"/>
      <c r="S1211" s="205"/>
      <c r="T1211" s="206"/>
      <c r="AT1211" s="207" t="s">
        <v>169</v>
      </c>
      <c r="AU1211" s="207" t="s">
        <v>81</v>
      </c>
      <c r="AV1211" s="11" t="s">
        <v>22</v>
      </c>
      <c r="AW1211" s="11" t="s">
        <v>37</v>
      </c>
      <c r="AX1211" s="11" t="s">
        <v>73</v>
      </c>
      <c r="AY1211" s="207" t="s">
        <v>162</v>
      </c>
    </row>
    <row r="1212" spans="2:51" s="12" customFormat="1" ht="13.5">
      <c r="B1212" s="208"/>
      <c r="C1212" s="209"/>
      <c r="D1212" s="198" t="s">
        <v>169</v>
      </c>
      <c r="E1212" s="210" t="s">
        <v>20</v>
      </c>
      <c r="F1212" s="211" t="s">
        <v>508</v>
      </c>
      <c r="G1212" s="209"/>
      <c r="H1212" s="212">
        <v>52.802</v>
      </c>
      <c r="I1212" s="213"/>
      <c r="J1212" s="209"/>
      <c r="K1212" s="209"/>
      <c r="L1212" s="214"/>
      <c r="M1212" s="215"/>
      <c r="N1212" s="216"/>
      <c r="O1212" s="216"/>
      <c r="P1212" s="216"/>
      <c r="Q1212" s="216"/>
      <c r="R1212" s="216"/>
      <c r="S1212" s="216"/>
      <c r="T1212" s="217"/>
      <c r="AT1212" s="218" t="s">
        <v>169</v>
      </c>
      <c r="AU1212" s="218" t="s">
        <v>81</v>
      </c>
      <c r="AV1212" s="12" t="s">
        <v>81</v>
      </c>
      <c r="AW1212" s="12" t="s">
        <v>37</v>
      </c>
      <c r="AX1212" s="12" t="s">
        <v>73</v>
      </c>
      <c r="AY1212" s="218" t="s">
        <v>162</v>
      </c>
    </row>
    <row r="1213" spans="2:51" s="11" customFormat="1" ht="13.5">
      <c r="B1213" s="196"/>
      <c r="C1213" s="197"/>
      <c r="D1213" s="198" t="s">
        <v>169</v>
      </c>
      <c r="E1213" s="199" t="s">
        <v>20</v>
      </c>
      <c r="F1213" s="200" t="s">
        <v>270</v>
      </c>
      <c r="G1213" s="197"/>
      <c r="H1213" s="201" t="s">
        <v>20</v>
      </c>
      <c r="I1213" s="202"/>
      <c r="J1213" s="197"/>
      <c r="K1213" s="197"/>
      <c r="L1213" s="203"/>
      <c r="M1213" s="204"/>
      <c r="N1213" s="205"/>
      <c r="O1213" s="205"/>
      <c r="P1213" s="205"/>
      <c r="Q1213" s="205"/>
      <c r="R1213" s="205"/>
      <c r="S1213" s="205"/>
      <c r="T1213" s="206"/>
      <c r="AT1213" s="207" t="s">
        <v>169</v>
      </c>
      <c r="AU1213" s="207" t="s">
        <v>81</v>
      </c>
      <c r="AV1213" s="11" t="s">
        <v>22</v>
      </c>
      <c r="AW1213" s="11" t="s">
        <v>37</v>
      </c>
      <c r="AX1213" s="11" t="s">
        <v>73</v>
      </c>
      <c r="AY1213" s="207" t="s">
        <v>162</v>
      </c>
    </row>
    <row r="1214" spans="2:51" s="12" customFormat="1" ht="13.5">
      <c r="B1214" s="208"/>
      <c r="C1214" s="209"/>
      <c r="D1214" s="198" t="s">
        <v>169</v>
      </c>
      <c r="E1214" s="210" t="s">
        <v>20</v>
      </c>
      <c r="F1214" s="211" t="s">
        <v>506</v>
      </c>
      <c r="G1214" s="209"/>
      <c r="H1214" s="212">
        <v>44.491</v>
      </c>
      <c r="I1214" s="213"/>
      <c r="J1214" s="209"/>
      <c r="K1214" s="209"/>
      <c r="L1214" s="214"/>
      <c r="M1214" s="215"/>
      <c r="N1214" s="216"/>
      <c r="O1214" s="216"/>
      <c r="P1214" s="216"/>
      <c r="Q1214" s="216"/>
      <c r="R1214" s="216"/>
      <c r="S1214" s="216"/>
      <c r="T1214" s="217"/>
      <c r="AT1214" s="218" t="s">
        <v>169</v>
      </c>
      <c r="AU1214" s="218" t="s">
        <v>81</v>
      </c>
      <c r="AV1214" s="12" t="s">
        <v>81</v>
      </c>
      <c r="AW1214" s="12" t="s">
        <v>37</v>
      </c>
      <c r="AX1214" s="12" t="s">
        <v>73</v>
      </c>
      <c r="AY1214" s="218" t="s">
        <v>162</v>
      </c>
    </row>
    <row r="1215" spans="2:51" s="12" customFormat="1" ht="13.5">
      <c r="B1215" s="208"/>
      <c r="C1215" s="209"/>
      <c r="D1215" s="198" t="s">
        <v>169</v>
      </c>
      <c r="E1215" s="210" t="s">
        <v>20</v>
      </c>
      <c r="F1215" s="211" t="s">
        <v>477</v>
      </c>
      <c r="G1215" s="209"/>
      <c r="H1215" s="212">
        <v>43.612</v>
      </c>
      <c r="I1215" s="213"/>
      <c r="J1215" s="209"/>
      <c r="K1215" s="209"/>
      <c r="L1215" s="214"/>
      <c r="M1215" s="215"/>
      <c r="N1215" s="216"/>
      <c r="O1215" s="216"/>
      <c r="P1215" s="216"/>
      <c r="Q1215" s="216"/>
      <c r="R1215" s="216"/>
      <c r="S1215" s="216"/>
      <c r="T1215" s="217"/>
      <c r="AT1215" s="218" t="s">
        <v>169</v>
      </c>
      <c r="AU1215" s="218" t="s">
        <v>81</v>
      </c>
      <c r="AV1215" s="12" t="s">
        <v>81</v>
      </c>
      <c r="AW1215" s="12" t="s">
        <v>37</v>
      </c>
      <c r="AX1215" s="12" t="s">
        <v>73</v>
      </c>
      <c r="AY1215" s="218" t="s">
        <v>162</v>
      </c>
    </row>
    <row r="1216" spans="2:51" s="12" customFormat="1" ht="13.5">
      <c r="B1216" s="208"/>
      <c r="C1216" s="209"/>
      <c r="D1216" s="198" t="s">
        <v>169</v>
      </c>
      <c r="E1216" s="210" t="s">
        <v>20</v>
      </c>
      <c r="F1216" s="211" t="s">
        <v>478</v>
      </c>
      <c r="G1216" s="209"/>
      <c r="H1216" s="212">
        <v>12.601</v>
      </c>
      <c r="I1216" s="213"/>
      <c r="J1216" s="209"/>
      <c r="K1216" s="209"/>
      <c r="L1216" s="214"/>
      <c r="M1216" s="215"/>
      <c r="N1216" s="216"/>
      <c r="O1216" s="216"/>
      <c r="P1216" s="216"/>
      <c r="Q1216" s="216"/>
      <c r="R1216" s="216"/>
      <c r="S1216" s="216"/>
      <c r="T1216" s="217"/>
      <c r="AT1216" s="218" t="s">
        <v>169</v>
      </c>
      <c r="AU1216" s="218" t="s">
        <v>81</v>
      </c>
      <c r="AV1216" s="12" t="s">
        <v>81</v>
      </c>
      <c r="AW1216" s="12" t="s">
        <v>37</v>
      </c>
      <c r="AX1216" s="12" t="s">
        <v>73</v>
      </c>
      <c r="AY1216" s="218" t="s">
        <v>162</v>
      </c>
    </row>
    <row r="1217" spans="2:51" s="11" customFormat="1" ht="13.5">
      <c r="B1217" s="196"/>
      <c r="C1217" s="197"/>
      <c r="D1217" s="198" t="s">
        <v>169</v>
      </c>
      <c r="E1217" s="199" t="s">
        <v>20</v>
      </c>
      <c r="F1217" s="200" t="s">
        <v>360</v>
      </c>
      <c r="G1217" s="197"/>
      <c r="H1217" s="201" t="s">
        <v>20</v>
      </c>
      <c r="I1217" s="202"/>
      <c r="J1217" s="197"/>
      <c r="K1217" s="197"/>
      <c r="L1217" s="203"/>
      <c r="M1217" s="204"/>
      <c r="N1217" s="205"/>
      <c r="O1217" s="205"/>
      <c r="P1217" s="205"/>
      <c r="Q1217" s="205"/>
      <c r="R1217" s="205"/>
      <c r="S1217" s="205"/>
      <c r="T1217" s="206"/>
      <c r="AT1217" s="207" t="s">
        <v>169</v>
      </c>
      <c r="AU1217" s="207" t="s">
        <v>81</v>
      </c>
      <c r="AV1217" s="11" t="s">
        <v>22</v>
      </c>
      <c r="AW1217" s="11" t="s">
        <v>37</v>
      </c>
      <c r="AX1217" s="11" t="s">
        <v>73</v>
      </c>
      <c r="AY1217" s="207" t="s">
        <v>162</v>
      </c>
    </row>
    <row r="1218" spans="2:51" s="12" customFormat="1" ht="13.5">
      <c r="B1218" s="208"/>
      <c r="C1218" s="209"/>
      <c r="D1218" s="198" t="s">
        <v>169</v>
      </c>
      <c r="E1218" s="210" t="s">
        <v>20</v>
      </c>
      <c r="F1218" s="211" t="s">
        <v>493</v>
      </c>
      <c r="G1218" s="209"/>
      <c r="H1218" s="212">
        <v>28.8</v>
      </c>
      <c r="I1218" s="213"/>
      <c r="J1218" s="209"/>
      <c r="K1218" s="209"/>
      <c r="L1218" s="214"/>
      <c r="M1218" s="215"/>
      <c r="N1218" s="216"/>
      <c r="O1218" s="216"/>
      <c r="P1218" s="216"/>
      <c r="Q1218" s="216"/>
      <c r="R1218" s="216"/>
      <c r="S1218" s="216"/>
      <c r="T1218" s="217"/>
      <c r="AT1218" s="218" t="s">
        <v>169</v>
      </c>
      <c r="AU1218" s="218" t="s">
        <v>81</v>
      </c>
      <c r="AV1218" s="12" t="s">
        <v>81</v>
      </c>
      <c r="AW1218" s="12" t="s">
        <v>37</v>
      </c>
      <c r="AX1218" s="12" t="s">
        <v>73</v>
      </c>
      <c r="AY1218" s="218" t="s">
        <v>162</v>
      </c>
    </row>
    <row r="1219" spans="2:51" s="11" customFormat="1" ht="13.5">
      <c r="B1219" s="196"/>
      <c r="C1219" s="197"/>
      <c r="D1219" s="198" t="s">
        <v>169</v>
      </c>
      <c r="E1219" s="199" t="s">
        <v>20</v>
      </c>
      <c r="F1219" s="200" t="s">
        <v>479</v>
      </c>
      <c r="G1219" s="197"/>
      <c r="H1219" s="201" t="s">
        <v>20</v>
      </c>
      <c r="I1219" s="202"/>
      <c r="J1219" s="197"/>
      <c r="K1219" s="197"/>
      <c r="L1219" s="203"/>
      <c r="M1219" s="204"/>
      <c r="N1219" s="205"/>
      <c r="O1219" s="205"/>
      <c r="P1219" s="205"/>
      <c r="Q1219" s="205"/>
      <c r="R1219" s="205"/>
      <c r="S1219" s="205"/>
      <c r="T1219" s="206"/>
      <c r="AT1219" s="207" t="s">
        <v>169</v>
      </c>
      <c r="AU1219" s="207" t="s">
        <v>81</v>
      </c>
      <c r="AV1219" s="11" t="s">
        <v>22</v>
      </c>
      <c r="AW1219" s="11" t="s">
        <v>37</v>
      </c>
      <c r="AX1219" s="11" t="s">
        <v>73</v>
      </c>
      <c r="AY1219" s="207" t="s">
        <v>162</v>
      </c>
    </row>
    <row r="1220" spans="2:51" s="12" customFormat="1" ht="13.5">
      <c r="B1220" s="208"/>
      <c r="C1220" s="209"/>
      <c r="D1220" s="198" t="s">
        <v>169</v>
      </c>
      <c r="E1220" s="210" t="s">
        <v>20</v>
      </c>
      <c r="F1220" s="211" t="s">
        <v>480</v>
      </c>
      <c r="G1220" s="209"/>
      <c r="H1220" s="212">
        <v>41.5</v>
      </c>
      <c r="I1220" s="213"/>
      <c r="J1220" s="209"/>
      <c r="K1220" s="209"/>
      <c r="L1220" s="214"/>
      <c r="M1220" s="215"/>
      <c r="N1220" s="216"/>
      <c r="O1220" s="216"/>
      <c r="P1220" s="216"/>
      <c r="Q1220" s="216"/>
      <c r="R1220" s="216"/>
      <c r="S1220" s="216"/>
      <c r="T1220" s="217"/>
      <c r="AT1220" s="218" t="s">
        <v>169</v>
      </c>
      <c r="AU1220" s="218" t="s">
        <v>81</v>
      </c>
      <c r="AV1220" s="12" t="s">
        <v>81</v>
      </c>
      <c r="AW1220" s="12" t="s">
        <v>37</v>
      </c>
      <c r="AX1220" s="12" t="s">
        <v>73</v>
      </c>
      <c r="AY1220" s="218" t="s">
        <v>162</v>
      </c>
    </row>
    <row r="1221" spans="2:51" s="11" customFormat="1" ht="13.5">
      <c r="B1221" s="196"/>
      <c r="C1221" s="197"/>
      <c r="D1221" s="198" t="s">
        <v>169</v>
      </c>
      <c r="E1221" s="199" t="s">
        <v>20</v>
      </c>
      <c r="F1221" s="200" t="s">
        <v>340</v>
      </c>
      <c r="G1221" s="197"/>
      <c r="H1221" s="201" t="s">
        <v>20</v>
      </c>
      <c r="I1221" s="202"/>
      <c r="J1221" s="197"/>
      <c r="K1221" s="197"/>
      <c r="L1221" s="203"/>
      <c r="M1221" s="204"/>
      <c r="N1221" s="205"/>
      <c r="O1221" s="205"/>
      <c r="P1221" s="205"/>
      <c r="Q1221" s="205"/>
      <c r="R1221" s="205"/>
      <c r="S1221" s="205"/>
      <c r="T1221" s="206"/>
      <c r="AT1221" s="207" t="s">
        <v>169</v>
      </c>
      <c r="AU1221" s="207" t="s">
        <v>81</v>
      </c>
      <c r="AV1221" s="11" t="s">
        <v>22</v>
      </c>
      <c r="AW1221" s="11" t="s">
        <v>37</v>
      </c>
      <c r="AX1221" s="11" t="s">
        <v>73</v>
      </c>
      <c r="AY1221" s="207" t="s">
        <v>162</v>
      </c>
    </row>
    <row r="1222" spans="2:51" s="12" customFormat="1" ht="13.5">
      <c r="B1222" s="208"/>
      <c r="C1222" s="209"/>
      <c r="D1222" s="198" t="s">
        <v>169</v>
      </c>
      <c r="E1222" s="210" t="s">
        <v>20</v>
      </c>
      <c r="F1222" s="211" t="s">
        <v>494</v>
      </c>
      <c r="G1222" s="209"/>
      <c r="H1222" s="212">
        <v>16.6</v>
      </c>
      <c r="I1222" s="213"/>
      <c r="J1222" s="209"/>
      <c r="K1222" s="209"/>
      <c r="L1222" s="214"/>
      <c r="M1222" s="215"/>
      <c r="N1222" s="216"/>
      <c r="O1222" s="216"/>
      <c r="P1222" s="216"/>
      <c r="Q1222" s="216"/>
      <c r="R1222" s="216"/>
      <c r="S1222" s="216"/>
      <c r="T1222" s="217"/>
      <c r="AT1222" s="218" t="s">
        <v>169</v>
      </c>
      <c r="AU1222" s="218" t="s">
        <v>81</v>
      </c>
      <c r="AV1222" s="12" t="s">
        <v>81</v>
      </c>
      <c r="AW1222" s="12" t="s">
        <v>37</v>
      </c>
      <c r="AX1222" s="12" t="s">
        <v>73</v>
      </c>
      <c r="AY1222" s="218" t="s">
        <v>162</v>
      </c>
    </row>
    <row r="1223" spans="2:51" s="11" customFormat="1" ht="13.5">
      <c r="B1223" s="196"/>
      <c r="C1223" s="197"/>
      <c r="D1223" s="198" t="s">
        <v>169</v>
      </c>
      <c r="E1223" s="199" t="s">
        <v>20</v>
      </c>
      <c r="F1223" s="200" t="s">
        <v>481</v>
      </c>
      <c r="G1223" s="197"/>
      <c r="H1223" s="201" t="s">
        <v>20</v>
      </c>
      <c r="I1223" s="202"/>
      <c r="J1223" s="197"/>
      <c r="K1223" s="197"/>
      <c r="L1223" s="203"/>
      <c r="M1223" s="204"/>
      <c r="N1223" s="205"/>
      <c r="O1223" s="205"/>
      <c r="P1223" s="205"/>
      <c r="Q1223" s="205"/>
      <c r="R1223" s="205"/>
      <c r="S1223" s="205"/>
      <c r="T1223" s="206"/>
      <c r="AT1223" s="207" t="s">
        <v>169</v>
      </c>
      <c r="AU1223" s="207" t="s">
        <v>81</v>
      </c>
      <c r="AV1223" s="11" t="s">
        <v>22</v>
      </c>
      <c r="AW1223" s="11" t="s">
        <v>37</v>
      </c>
      <c r="AX1223" s="11" t="s">
        <v>73</v>
      </c>
      <c r="AY1223" s="207" t="s">
        <v>162</v>
      </c>
    </row>
    <row r="1224" spans="2:51" s="12" customFormat="1" ht="13.5">
      <c r="B1224" s="208"/>
      <c r="C1224" s="209"/>
      <c r="D1224" s="198" t="s">
        <v>169</v>
      </c>
      <c r="E1224" s="210" t="s">
        <v>20</v>
      </c>
      <c r="F1224" s="211" t="s">
        <v>482</v>
      </c>
      <c r="G1224" s="209"/>
      <c r="H1224" s="212">
        <v>23.9</v>
      </c>
      <c r="I1224" s="213"/>
      <c r="J1224" s="209"/>
      <c r="K1224" s="209"/>
      <c r="L1224" s="214"/>
      <c r="M1224" s="215"/>
      <c r="N1224" s="216"/>
      <c r="O1224" s="216"/>
      <c r="P1224" s="216"/>
      <c r="Q1224" s="216"/>
      <c r="R1224" s="216"/>
      <c r="S1224" s="216"/>
      <c r="T1224" s="217"/>
      <c r="AT1224" s="218" t="s">
        <v>169</v>
      </c>
      <c r="AU1224" s="218" t="s">
        <v>81</v>
      </c>
      <c r="AV1224" s="12" t="s">
        <v>81</v>
      </c>
      <c r="AW1224" s="12" t="s">
        <v>37</v>
      </c>
      <c r="AX1224" s="12" t="s">
        <v>73</v>
      </c>
      <c r="AY1224" s="218" t="s">
        <v>162</v>
      </c>
    </row>
    <row r="1225" spans="2:51" s="11" customFormat="1" ht="13.5">
      <c r="B1225" s="196"/>
      <c r="C1225" s="197"/>
      <c r="D1225" s="198" t="s">
        <v>169</v>
      </c>
      <c r="E1225" s="199" t="s">
        <v>20</v>
      </c>
      <c r="F1225" s="200" t="s">
        <v>495</v>
      </c>
      <c r="G1225" s="197"/>
      <c r="H1225" s="201" t="s">
        <v>20</v>
      </c>
      <c r="I1225" s="202"/>
      <c r="J1225" s="197"/>
      <c r="K1225" s="197"/>
      <c r="L1225" s="203"/>
      <c r="M1225" s="204"/>
      <c r="N1225" s="205"/>
      <c r="O1225" s="205"/>
      <c r="P1225" s="205"/>
      <c r="Q1225" s="205"/>
      <c r="R1225" s="205"/>
      <c r="S1225" s="205"/>
      <c r="T1225" s="206"/>
      <c r="AT1225" s="207" t="s">
        <v>169</v>
      </c>
      <c r="AU1225" s="207" t="s">
        <v>81</v>
      </c>
      <c r="AV1225" s="11" t="s">
        <v>22</v>
      </c>
      <c r="AW1225" s="11" t="s">
        <v>37</v>
      </c>
      <c r="AX1225" s="11" t="s">
        <v>73</v>
      </c>
      <c r="AY1225" s="207" t="s">
        <v>162</v>
      </c>
    </row>
    <row r="1226" spans="2:51" s="12" customFormat="1" ht="13.5">
      <c r="B1226" s="208"/>
      <c r="C1226" s="209"/>
      <c r="D1226" s="198" t="s">
        <v>169</v>
      </c>
      <c r="E1226" s="210" t="s">
        <v>20</v>
      </c>
      <c r="F1226" s="211" t="s">
        <v>496</v>
      </c>
      <c r="G1226" s="209"/>
      <c r="H1226" s="212">
        <v>3.6</v>
      </c>
      <c r="I1226" s="213"/>
      <c r="J1226" s="209"/>
      <c r="K1226" s="209"/>
      <c r="L1226" s="214"/>
      <c r="M1226" s="215"/>
      <c r="N1226" s="216"/>
      <c r="O1226" s="216"/>
      <c r="P1226" s="216"/>
      <c r="Q1226" s="216"/>
      <c r="R1226" s="216"/>
      <c r="S1226" s="216"/>
      <c r="T1226" s="217"/>
      <c r="AT1226" s="218" t="s">
        <v>169</v>
      </c>
      <c r="AU1226" s="218" t="s">
        <v>81</v>
      </c>
      <c r="AV1226" s="12" t="s">
        <v>81</v>
      </c>
      <c r="AW1226" s="12" t="s">
        <v>37</v>
      </c>
      <c r="AX1226" s="12" t="s">
        <v>73</v>
      </c>
      <c r="AY1226" s="218" t="s">
        <v>162</v>
      </c>
    </row>
    <row r="1227" spans="2:51" s="12" customFormat="1" ht="13.5">
      <c r="B1227" s="208"/>
      <c r="C1227" s="209"/>
      <c r="D1227" s="198" t="s">
        <v>169</v>
      </c>
      <c r="E1227" s="210" t="s">
        <v>20</v>
      </c>
      <c r="F1227" s="211" t="s">
        <v>507</v>
      </c>
      <c r="G1227" s="209"/>
      <c r="H1227" s="212">
        <v>54.785</v>
      </c>
      <c r="I1227" s="213"/>
      <c r="J1227" s="209"/>
      <c r="K1227" s="209"/>
      <c r="L1227" s="214"/>
      <c r="M1227" s="215"/>
      <c r="N1227" s="216"/>
      <c r="O1227" s="216"/>
      <c r="P1227" s="216"/>
      <c r="Q1227" s="216"/>
      <c r="R1227" s="216"/>
      <c r="S1227" s="216"/>
      <c r="T1227" s="217"/>
      <c r="AT1227" s="218" t="s">
        <v>169</v>
      </c>
      <c r="AU1227" s="218" t="s">
        <v>81</v>
      </c>
      <c r="AV1227" s="12" t="s">
        <v>81</v>
      </c>
      <c r="AW1227" s="12" t="s">
        <v>37</v>
      </c>
      <c r="AX1227" s="12" t="s">
        <v>73</v>
      </c>
      <c r="AY1227" s="218" t="s">
        <v>162</v>
      </c>
    </row>
    <row r="1228" spans="2:51" s="13" customFormat="1" ht="13.5">
      <c r="B1228" s="219"/>
      <c r="C1228" s="220"/>
      <c r="D1228" s="198" t="s">
        <v>169</v>
      </c>
      <c r="E1228" s="241" t="s">
        <v>20</v>
      </c>
      <c r="F1228" s="242" t="s">
        <v>174</v>
      </c>
      <c r="G1228" s="220"/>
      <c r="H1228" s="243">
        <v>352.047</v>
      </c>
      <c r="I1228" s="225"/>
      <c r="J1228" s="220"/>
      <c r="K1228" s="220"/>
      <c r="L1228" s="226"/>
      <c r="M1228" s="227"/>
      <c r="N1228" s="228"/>
      <c r="O1228" s="228"/>
      <c r="P1228" s="228"/>
      <c r="Q1228" s="228"/>
      <c r="R1228" s="228"/>
      <c r="S1228" s="228"/>
      <c r="T1228" s="229"/>
      <c r="AT1228" s="230" t="s">
        <v>169</v>
      </c>
      <c r="AU1228" s="230" t="s">
        <v>81</v>
      </c>
      <c r="AV1228" s="13" t="s">
        <v>168</v>
      </c>
      <c r="AW1228" s="13" t="s">
        <v>37</v>
      </c>
      <c r="AX1228" s="13" t="s">
        <v>22</v>
      </c>
      <c r="AY1228" s="230" t="s">
        <v>162</v>
      </c>
    </row>
    <row r="1229" spans="2:63" s="10" customFormat="1" ht="29.85" customHeight="1">
      <c r="B1229" s="167"/>
      <c r="C1229" s="168"/>
      <c r="D1229" s="181" t="s">
        <v>72</v>
      </c>
      <c r="E1229" s="182" t="s">
        <v>857</v>
      </c>
      <c r="F1229" s="182" t="s">
        <v>1117</v>
      </c>
      <c r="G1229" s="168"/>
      <c r="H1229" s="168"/>
      <c r="I1229" s="171"/>
      <c r="J1229" s="183">
        <f>BK1229</f>
        <v>0</v>
      </c>
      <c r="K1229" s="168"/>
      <c r="L1229" s="173"/>
      <c r="M1229" s="174"/>
      <c r="N1229" s="175"/>
      <c r="O1229" s="175"/>
      <c r="P1229" s="176">
        <f>SUM(P1230:P1238)</f>
        <v>0</v>
      </c>
      <c r="Q1229" s="175"/>
      <c r="R1229" s="176">
        <f>SUM(R1230:R1238)</f>
        <v>0</v>
      </c>
      <c r="S1229" s="175"/>
      <c r="T1229" s="177">
        <f>SUM(T1230:T1238)</f>
        <v>0</v>
      </c>
      <c r="AR1229" s="178" t="s">
        <v>22</v>
      </c>
      <c r="AT1229" s="179" t="s">
        <v>72</v>
      </c>
      <c r="AU1229" s="179" t="s">
        <v>22</v>
      </c>
      <c r="AY1229" s="178" t="s">
        <v>162</v>
      </c>
      <c r="BK1229" s="180">
        <f>SUM(BK1230:BK1238)</f>
        <v>0</v>
      </c>
    </row>
    <row r="1230" spans="2:65" s="1" customFormat="1" ht="22.5" customHeight="1">
      <c r="B1230" s="36"/>
      <c r="C1230" s="184" t="s">
        <v>1118</v>
      </c>
      <c r="D1230" s="184" t="s">
        <v>164</v>
      </c>
      <c r="E1230" s="185" t="s">
        <v>1119</v>
      </c>
      <c r="F1230" s="186" t="s">
        <v>1120</v>
      </c>
      <c r="G1230" s="187" t="s">
        <v>218</v>
      </c>
      <c r="H1230" s="188">
        <v>1100.825</v>
      </c>
      <c r="I1230" s="189"/>
      <c r="J1230" s="190">
        <f>ROUND(I1230*H1230,2)</f>
        <v>0</v>
      </c>
      <c r="K1230" s="186" t="s">
        <v>20</v>
      </c>
      <c r="L1230" s="56"/>
      <c r="M1230" s="191" t="s">
        <v>20</v>
      </c>
      <c r="N1230" s="192" t="s">
        <v>44</v>
      </c>
      <c r="O1230" s="37"/>
      <c r="P1230" s="193">
        <f>O1230*H1230</f>
        <v>0</v>
      </c>
      <c r="Q1230" s="193">
        <v>0</v>
      </c>
      <c r="R1230" s="193">
        <f>Q1230*H1230</f>
        <v>0</v>
      </c>
      <c r="S1230" s="193">
        <v>0</v>
      </c>
      <c r="T1230" s="194">
        <f>S1230*H1230</f>
        <v>0</v>
      </c>
      <c r="AR1230" s="19" t="s">
        <v>168</v>
      </c>
      <c r="AT1230" s="19" t="s">
        <v>164</v>
      </c>
      <c r="AU1230" s="19" t="s">
        <v>81</v>
      </c>
      <c r="AY1230" s="19" t="s">
        <v>162</v>
      </c>
      <c r="BE1230" s="195">
        <f>IF(N1230="základní",J1230,0)</f>
        <v>0</v>
      </c>
      <c r="BF1230" s="195">
        <f>IF(N1230="snížená",J1230,0)</f>
        <v>0</v>
      </c>
      <c r="BG1230" s="195">
        <f>IF(N1230="zákl. přenesená",J1230,0)</f>
        <v>0</v>
      </c>
      <c r="BH1230" s="195">
        <f>IF(N1230="sníž. přenesená",J1230,0)</f>
        <v>0</v>
      </c>
      <c r="BI1230" s="195">
        <f>IF(N1230="nulová",J1230,0)</f>
        <v>0</v>
      </c>
      <c r="BJ1230" s="19" t="s">
        <v>22</v>
      </c>
      <c r="BK1230" s="195">
        <f>ROUND(I1230*H1230,2)</f>
        <v>0</v>
      </c>
      <c r="BL1230" s="19" t="s">
        <v>168</v>
      </c>
      <c r="BM1230" s="19" t="s">
        <v>1118</v>
      </c>
    </row>
    <row r="1231" spans="2:51" s="11" customFormat="1" ht="13.5">
      <c r="B1231" s="196"/>
      <c r="C1231" s="197"/>
      <c r="D1231" s="198" t="s">
        <v>169</v>
      </c>
      <c r="E1231" s="199" t="s">
        <v>20</v>
      </c>
      <c r="F1231" s="200" t="s">
        <v>522</v>
      </c>
      <c r="G1231" s="197"/>
      <c r="H1231" s="201" t="s">
        <v>20</v>
      </c>
      <c r="I1231" s="202"/>
      <c r="J1231" s="197"/>
      <c r="K1231" s="197"/>
      <c r="L1231" s="203"/>
      <c r="M1231" s="204"/>
      <c r="N1231" s="205"/>
      <c r="O1231" s="205"/>
      <c r="P1231" s="205"/>
      <c r="Q1231" s="205"/>
      <c r="R1231" s="205"/>
      <c r="S1231" s="205"/>
      <c r="T1231" s="206"/>
      <c r="AT1231" s="207" t="s">
        <v>169</v>
      </c>
      <c r="AU1231" s="207" t="s">
        <v>81</v>
      </c>
      <c r="AV1231" s="11" t="s">
        <v>22</v>
      </c>
      <c r="AW1231" s="11" t="s">
        <v>37</v>
      </c>
      <c r="AX1231" s="11" t="s">
        <v>73</v>
      </c>
      <c r="AY1231" s="207" t="s">
        <v>162</v>
      </c>
    </row>
    <row r="1232" spans="2:51" s="12" customFormat="1" ht="13.5">
      <c r="B1232" s="208"/>
      <c r="C1232" s="209"/>
      <c r="D1232" s="198" t="s">
        <v>169</v>
      </c>
      <c r="E1232" s="210" t="s">
        <v>20</v>
      </c>
      <c r="F1232" s="211" t="s">
        <v>1121</v>
      </c>
      <c r="G1232" s="209"/>
      <c r="H1232" s="212">
        <v>724.725</v>
      </c>
      <c r="I1232" s="213"/>
      <c r="J1232" s="209"/>
      <c r="K1232" s="209"/>
      <c r="L1232" s="214"/>
      <c r="M1232" s="215"/>
      <c r="N1232" s="216"/>
      <c r="O1232" s="216"/>
      <c r="P1232" s="216"/>
      <c r="Q1232" s="216"/>
      <c r="R1232" s="216"/>
      <c r="S1232" s="216"/>
      <c r="T1232" s="217"/>
      <c r="AT1232" s="218" t="s">
        <v>169</v>
      </c>
      <c r="AU1232" s="218" t="s">
        <v>81</v>
      </c>
      <c r="AV1232" s="12" t="s">
        <v>81</v>
      </c>
      <c r="AW1232" s="12" t="s">
        <v>37</v>
      </c>
      <c r="AX1232" s="12" t="s">
        <v>73</v>
      </c>
      <c r="AY1232" s="218" t="s">
        <v>162</v>
      </c>
    </row>
    <row r="1233" spans="2:51" s="12" customFormat="1" ht="13.5">
      <c r="B1233" s="208"/>
      <c r="C1233" s="209"/>
      <c r="D1233" s="198" t="s">
        <v>169</v>
      </c>
      <c r="E1233" s="210" t="s">
        <v>20</v>
      </c>
      <c r="F1233" s="211" t="s">
        <v>1122</v>
      </c>
      <c r="G1233" s="209"/>
      <c r="H1233" s="212">
        <v>281.1</v>
      </c>
      <c r="I1233" s="213"/>
      <c r="J1233" s="209"/>
      <c r="K1233" s="209"/>
      <c r="L1233" s="214"/>
      <c r="M1233" s="215"/>
      <c r="N1233" s="216"/>
      <c r="O1233" s="216"/>
      <c r="P1233" s="216"/>
      <c r="Q1233" s="216"/>
      <c r="R1233" s="216"/>
      <c r="S1233" s="216"/>
      <c r="T1233" s="217"/>
      <c r="AT1233" s="218" t="s">
        <v>169</v>
      </c>
      <c r="AU1233" s="218" t="s">
        <v>81</v>
      </c>
      <c r="AV1233" s="12" t="s">
        <v>81</v>
      </c>
      <c r="AW1233" s="12" t="s">
        <v>37</v>
      </c>
      <c r="AX1233" s="12" t="s">
        <v>73</v>
      </c>
      <c r="AY1233" s="218" t="s">
        <v>162</v>
      </c>
    </row>
    <row r="1234" spans="2:51" s="11" customFormat="1" ht="13.5">
      <c r="B1234" s="196"/>
      <c r="C1234" s="197"/>
      <c r="D1234" s="198" t="s">
        <v>169</v>
      </c>
      <c r="E1234" s="199" t="s">
        <v>20</v>
      </c>
      <c r="F1234" s="200" t="s">
        <v>1123</v>
      </c>
      <c r="G1234" s="197"/>
      <c r="H1234" s="201" t="s">
        <v>20</v>
      </c>
      <c r="I1234" s="202"/>
      <c r="J1234" s="197"/>
      <c r="K1234" s="197"/>
      <c r="L1234" s="203"/>
      <c r="M1234" s="204"/>
      <c r="N1234" s="205"/>
      <c r="O1234" s="205"/>
      <c r="P1234" s="205"/>
      <c r="Q1234" s="205"/>
      <c r="R1234" s="205"/>
      <c r="S1234" s="205"/>
      <c r="T1234" s="206"/>
      <c r="AT1234" s="207" t="s">
        <v>169</v>
      </c>
      <c r="AU1234" s="207" t="s">
        <v>81</v>
      </c>
      <c r="AV1234" s="11" t="s">
        <v>22</v>
      </c>
      <c r="AW1234" s="11" t="s">
        <v>37</v>
      </c>
      <c r="AX1234" s="11" t="s">
        <v>73</v>
      </c>
      <c r="AY1234" s="207" t="s">
        <v>162</v>
      </c>
    </row>
    <row r="1235" spans="2:51" s="12" customFormat="1" ht="13.5">
      <c r="B1235" s="208"/>
      <c r="C1235" s="209"/>
      <c r="D1235" s="198" t="s">
        <v>169</v>
      </c>
      <c r="E1235" s="210" t="s">
        <v>20</v>
      </c>
      <c r="F1235" s="211" t="s">
        <v>1124</v>
      </c>
      <c r="G1235" s="209"/>
      <c r="H1235" s="212">
        <v>75</v>
      </c>
      <c r="I1235" s="213"/>
      <c r="J1235" s="209"/>
      <c r="K1235" s="209"/>
      <c r="L1235" s="214"/>
      <c r="M1235" s="215"/>
      <c r="N1235" s="216"/>
      <c r="O1235" s="216"/>
      <c r="P1235" s="216"/>
      <c r="Q1235" s="216"/>
      <c r="R1235" s="216"/>
      <c r="S1235" s="216"/>
      <c r="T1235" s="217"/>
      <c r="AT1235" s="218" t="s">
        <v>169</v>
      </c>
      <c r="AU1235" s="218" t="s">
        <v>81</v>
      </c>
      <c r="AV1235" s="12" t="s">
        <v>81</v>
      </c>
      <c r="AW1235" s="12" t="s">
        <v>37</v>
      </c>
      <c r="AX1235" s="12" t="s">
        <v>73</v>
      </c>
      <c r="AY1235" s="218" t="s">
        <v>162</v>
      </c>
    </row>
    <row r="1236" spans="2:51" s="11" customFormat="1" ht="13.5">
      <c r="B1236" s="196"/>
      <c r="C1236" s="197"/>
      <c r="D1236" s="198" t="s">
        <v>169</v>
      </c>
      <c r="E1236" s="199" t="s">
        <v>20</v>
      </c>
      <c r="F1236" s="200" t="s">
        <v>470</v>
      </c>
      <c r="G1236" s="197"/>
      <c r="H1236" s="201" t="s">
        <v>20</v>
      </c>
      <c r="I1236" s="202"/>
      <c r="J1236" s="197"/>
      <c r="K1236" s="197"/>
      <c r="L1236" s="203"/>
      <c r="M1236" s="204"/>
      <c r="N1236" s="205"/>
      <c r="O1236" s="205"/>
      <c r="P1236" s="205"/>
      <c r="Q1236" s="205"/>
      <c r="R1236" s="205"/>
      <c r="S1236" s="205"/>
      <c r="T1236" s="206"/>
      <c r="AT1236" s="207" t="s">
        <v>169</v>
      </c>
      <c r="AU1236" s="207" t="s">
        <v>81</v>
      </c>
      <c r="AV1236" s="11" t="s">
        <v>22</v>
      </c>
      <c r="AW1236" s="11" t="s">
        <v>37</v>
      </c>
      <c r="AX1236" s="11" t="s">
        <v>73</v>
      </c>
      <c r="AY1236" s="207" t="s">
        <v>162</v>
      </c>
    </row>
    <row r="1237" spans="2:51" s="12" customFormat="1" ht="13.5">
      <c r="B1237" s="208"/>
      <c r="C1237" s="209"/>
      <c r="D1237" s="198" t="s">
        <v>169</v>
      </c>
      <c r="E1237" s="210" t="s">
        <v>20</v>
      </c>
      <c r="F1237" s="211" t="s">
        <v>1125</v>
      </c>
      <c r="G1237" s="209"/>
      <c r="H1237" s="212">
        <v>20</v>
      </c>
      <c r="I1237" s="213"/>
      <c r="J1237" s="209"/>
      <c r="K1237" s="209"/>
      <c r="L1237" s="214"/>
      <c r="M1237" s="215"/>
      <c r="N1237" s="216"/>
      <c r="O1237" s="216"/>
      <c r="P1237" s="216"/>
      <c r="Q1237" s="216"/>
      <c r="R1237" s="216"/>
      <c r="S1237" s="216"/>
      <c r="T1237" s="217"/>
      <c r="AT1237" s="218" t="s">
        <v>169</v>
      </c>
      <c r="AU1237" s="218" t="s">
        <v>81</v>
      </c>
      <c r="AV1237" s="12" t="s">
        <v>81</v>
      </c>
      <c r="AW1237" s="12" t="s">
        <v>37</v>
      </c>
      <c r="AX1237" s="12" t="s">
        <v>73</v>
      </c>
      <c r="AY1237" s="218" t="s">
        <v>162</v>
      </c>
    </row>
    <row r="1238" spans="2:51" s="13" customFormat="1" ht="13.5">
      <c r="B1238" s="219"/>
      <c r="C1238" s="220"/>
      <c r="D1238" s="198" t="s">
        <v>169</v>
      </c>
      <c r="E1238" s="241" t="s">
        <v>20</v>
      </c>
      <c r="F1238" s="242" t="s">
        <v>174</v>
      </c>
      <c r="G1238" s="220"/>
      <c r="H1238" s="243">
        <v>1100.825</v>
      </c>
      <c r="I1238" s="225"/>
      <c r="J1238" s="220"/>
      <c r="K1238" s="220"/>
      <c r="L1238" s="226"/>
      <c r="M1238" s="227"/>
      <c r="N1238" s="228"/>
      <c r="O1238" s="228"/>
      <c r="P1238" s="228"/>
      <c r="Q1238" s="228"/>
      <c r="R1238" s="228"/>
      <c r="S1238" s="228"/>
      <c r="T1238" s="229"/>
      <c r="AT1238" s="230" t="s">
        <v>169</v>
      </c>
      <c r="AU1238" s="230" t="s">
        <v>81</v>
      </c>
      <c r="AV1238" s="13" t="s">
        <v>168</v>
      </c>
      <c r="AW1238" s="13" t="s">
        <v>37</v>
      </c>
      <c r="AX1238" s="13" t="s">
        <v>22</v>
      </c>
      <c r="AY1238" s="230" t="s">
        <v>162</v>
      </c>
    </row>
    <row r="1239" spans="2:63" s="10" customFormat="1" ht="29.85" customHeight="1">
      <c r="B1239" s="167"/>
      <c r="C1239" s="168"/>
      <c r="D1239" s="181" t="s">
        <v>72</v>
      </c>
      <c r="E1239" s="182" t="s">
        <v>878</v>
      </c>
      <c r="F1239" s="182" t="s">
        <v>1126</v>
      </c>
      <c r="G1239" s="168"/>
      <c r="H1239" s="168"/>
      <c r="I1239" s="171"/>
      <c r="J1239" s="183">
        <f>BK1239</f>
        <v>0</v>
      </c>
      <c r="K1239" s="168"/>
      <c r="L1239" s="173"/>
      <c r="M1239" s="174"/>
      <c r="N1239" s="175"/>
      <c r="O1239" s="175"/>
      <c r="P1239" s="176">
        <f>SUM(P1240:P1854)</f>
        <v>0</v>
      </c>
      <c r="Q1239" s="175"/>
      <c r="R1239" s="176">
        <f>SUM(R1240:R1854)</f>
        <v>0</v>
      </c>
      <c r="S1239" s="175"/>
      <c r="T1239" s="177">
        <f>SUM(T1240:T1854)</f>
        <v>0</v>
      </c>
      <c r="AR1239" s="178" t="s">
        <v>22</v>
      </c>
      <c r="AT1239" s="179" t="s">
        <v>72</v>
      </c>
      <c r="AU1239" s="179" t="s">
        <v>22</v>
      </c>
      <c r="AY1239" s="178" t="s">
        <v>162</v>
      </c>
      <c r="BK1239" s="180">
        <f>SUM(BK1240:BK1854)</f>
        <v>0</v>
      </c>
    </row>
    <row r="1240" spans="2:65" s="1" customFormat="1" ht="22.5" customHeight="1">
      <c r="B1240" s="36"/>
      <c r="C1240" s="184" t="s">
        <v>1127</v>
      </c>
      <c r="D1240" s="184" t="s">
        <v>164</v>
      </c>
      <c r="E1240" s="185" t="s">
        <v>1128</v>
      </c>
      <c r="F1240" s="186" t="s">
        <v>1129</v>
      </c>
      <c r="G1240" s="187" t="s">
        <v>167</v>
      </c>
      <c r="H1240" s="188">
        <v>5.947</v>
      </c>
      <c r="I1240" s="189"/>
      <c r="J1240" s="190">
        <f>ROUND(I1240*H1240,2)</f>
        <v>0</v>
      </c>
      <c r="K1240" s="186" t="s">
        <v>20</v>
      </c>
      <c r="L1240" s="56"/>
      <c r="M1240" s="191" t="s">
        <v>20</v>
      </c>
      <c r="N1240" s="192" t="s">
        <v>44</v>
      </c>
      <c r="O1240" s="37"/>
      <c r="P1240" s="193">
        <f>O1240*H1240</f>
        <v>0</v>
      </c>
      <c r="Q1240" s="193">
        <v>0</v>
      </c>
      <c r="R1240" s="193">
        <f>Q1240*H1240</f>
        <v>0</v>
      </c>
      <c r="S1240" s="193">
        <v>0</v>
      </c>
      <c r="T1240" s="194">
        <f>S1240*H1240</f>
        <v>0</v>
      </c>
      <c r="AR1240" s="19" t="s">
        <v>168</v>
      </c>
      <c r="AT1240" s="19" t="s">
        <v>164</v>
      </c>
      <c r="AU1240" s="19" t="s">
        <v>81</v>
      </c>
      <c r="AY1240" s="19" t="s">
        <v>162</v>
      </c>
      <c r="BE1240" s="195">
        <f>IF(N1240="základní",J1240,0)</f>
        <v>0</v>
      </c>
      <c r="BF1240" s="195">
        <f>IF(N1240="snížená",J1240,0)</f>
        <v>0</v>
      </c>
      <c r="BG1240" s="195">
        <f>IF(N1240="zákl. přenesená",J1240,0)</f>
        <v>0</v>
      </c>
      <c r="BH1240" s="195">
        <f>IF(N1240="sníž. přenesená",J1240,0)</f>
        <v>0</v>
      </c>
      <c r="BI1240" s="195">
        <f>IF(N1240="nulová",J1240,0)</f>
        <v>0</v>
      </c>
      <c r="BJ1240" s="19" t="s">
        <v>22</v>
      </c>
      <c r="BK1240" s="195">
        <f>ROUND(I1240*H1240,2)</f>
        <v>0</v>
      </c>
      <c r="BL1240" s="19" t="s">
        <v>168</v>
      </c>
      <c r="BM1240" s="19" t="s">
        <v>1127</v>
      </c>
    </row>
    <row r="1241" spans="2:51" s="11" customFormat="1" ht="13.5">
      <c r="B1241" s="196"/>
      <c r="C1241" s="197"/>
      <c r="D1241" s="198" t="s">
        <v>169</v>
      </c>
      <c r="E1241" s="199" t="s">
        <v>20</v>
      </c>
      <c r="F1241" s="200" t="s">
        <v>1130</v>
      </c>
      <c r="G1241" s="197"/>
      <c r="H1241" s="201" t="s">
        <v>20</v>
      </c>
      <c r="I1241" s="202"/>
      <c r="J1241" s="197"/>
      <c r="K1241" s="197"/>
      <c r="L1241" s="203"/>
      <c r="M1241" s="204"/>
      <c r="N1241" s="205"/>
      <c r="O1241" s="205"/>
      <c r="P1241" s="205"/>
      <c r="Q1241" s="205"/>
      <c r="R1241" s="205"/>
      <c r="S1241" s="205"/>
      <c r="T1241" s="206"/>
      <c r="AT1241" s="207" t="s">
        <v>169</v>
      </c>
      <c r="AU1241" s="207" t="s">
        <v>81</v>
      </c>
      <c r="AV1241" s="11" t="s">
        <v>22</v>
      </c>
      <c r="AW1241" s="11" t="s">
        <v>37</v>
      </c>
      <c r="AX1241" s="11" t="s">
        <v>73</v>
      </c>
      <c r="AY1241" s="207" t="s">
        <v>162</v>
      </c>
    </row>
    <row r="1242" spans="2:51" s="12" customFormat="1" ht="13.5">
      <c r="B1242" s="208"/>
      <c r="C1242" s="209"/>
      <c r="D1242" s="198" t="s">
        <v>169</v>
      </c>
      <c r="E1242" s="210" t="s">
        <v>20</v>
      </c>
      <c r="F1242" s="211" t="s">
        <v>1131</v>
      </c>
      <c r="G1242" s="209"/>
      <c r="H1242" s="212">
        <v>1.31</v>
      </c>
      <c r="I1242" s="213"/>
      <c r="J1242" s="209"/>
      <c r="K1242" s="209"/>
      <c r="L1242" s="214"/>
      <c r="M1242" s="215"/>
      <c r="N1242" s="216"/>
      <c r="O1242" s="216"/>
      <c r="P1242" s="216"/>
      <c r="Q1242" s="216"/>
      <c r="R1242" s="216"/>
      <c r="S1242" s="216"/>
      <c r="T1242" s="217"/>
      <c r="AT1242" s="218" t="s">
        <v>169</v>
      </c>
      <c r="AU1242" s="218" t="s">
        <v>81</v>
      </c>
      <c r="AV1242" s="12" t="s">
        <v>81</v>
      </c>
      <c r="AW1242" s="12" t="s">
        <v>37</v>
      </c>
      <c r="AX1242" s="12" t="s">
        <v>73</v>
      </c>
      <c r="AY1242" s="218" t="s">
        <v>162</v>
      </c>
    </row>
    <row r="1243" spans="2:51" s="12" customFormat="1" ht="13.5">
      <c r="B1243" s="208"/>
      <c r="C1243" s="209"/>
      <c r="D1243" s="198" t="s">
        <v>169</v>
      </c>
      <c r="E1243" s="210" t="s">
        <v>20</v>
      </c>
      <c r="F1243" s="211" t="s">
        <v>1132</v>
      </c>
      <c r="G1243" s="209"/>
      <c r="H1243" s="212">
        <v>4.637</v>
      </c>
      <c r="I1243" s="213"/>
      <c r="J1243" s="209"/>
      <c r="K1243" s="209"/>
      <c r="L1243" s="214"/>
      <c r="M1243" s="215"/>
      <c r="N1243" s="216"/>
      <c r="O1243" s="216"/>
      <c r="P1243" s="216"/>
      <c r="Q1243" s="216"/>
      <c r="R1243" s="216"/>
      <c r="S1243" s="216"/>
      <c r="T1243" s="217"/>
      <c r="AT1243" s="218" t="s">
        <v>169</v>
      </c>
      <c r="AU1243" s="218" t="s">
        <v>81</v>
      </c>
      <c r="AV1243" s="12" t="s">
        <v>81</v>
      </c>
      <c r="AW1243" s="12" t="s">
        <v>37</v>
      </c>
      <c r="AX1243" s="12" t="s">
        <v>73</v>
      </c>
      <c r="AY1243" s="218" t="s">
        <v>162</v>
      </c>
    </row>
    <row r="1244" spans="2:51" s="13" customFormat="1" ht="13.5">
      <c r="B1244" s="219"/>
      <c r="C1244" s="220"/>
      <c r="D1244" s="221" t="s">
        <v>169</v>
      </c>
      <c r="E1244" s="222" t="s">
        <v>20</v>
      </c>
      <c r="F1244" s="223" t="s">
        <v>174</v>
      </c>
      <c r="G1244" s="220"/>
      <c r="H1244" s="224">
        <v>5.947</v>
      </c>
      <c r="I1244" s="225"/>
      <c r="J1244" s="220"/>
      <c r="K1244" s="220"/>
      <c r="L1244" s="226"/>
      <c r="M1244" s="227"/>
      <c r="N1244" s="228"/>
      <c r="O1244" s="228"/>
      <c r="P1244" s="228"/>
      <c r="Q1244" s="228"/>
      <c r="R1244" s="228"/>
      <c r="S1244" s="228"/>
      <c r="T1244" s="229"/>
      <c r="AT1244" s="230" t="s">
        <v>169</v>
      </c>
      <c r="AU1244" s="230" t="s">
        <v>81</v>
      </c>
      <c r="AV1244" s="13" t="s">
        <v>168</v>
      </c>
      <c r="AW1244" s="13" t="s">
        <v>37</v>
      </c>
      <c r="AX1244" s="13" t="s">
        <v>22</v>
      </c>
      <c r="AY1244" s="230" t="s">
        <v>162</v>
      </c>
    </row>
    <row r="1245" spans="2:65" s="1" customFormat="1" ht="22.5" customHeight="1">
      <c r="B1245" s="36"/>
      <c r="C1245" s="184" t="s">
        <v>1133</v>
      </c>
      <c r="D1245" s="184" t="s">
        <v>164</v>
      </c>
      <c r="E1245" s="185" t="s">
        <v>1134</v>
      </c>
      <c r="F1245" s="186" t="s">
        <v>1135</v>
      </c>
      <c r="G1245" s="187" t="s">
        <v>167</v>
      </c>
      <c r="H1245" s="188">
        <v>2.45</v>
      </c>
      <c r="I1245" s="189"/>
      <c r="J1245" s="190">
        <f>ROUND(I1245*H1245,2)</f>
        <v>0</v>
      </c>
      <c r="K1245" s="186" t="s">
        <v>20</v>
      </c>
      <c r="L1245" s="56"/>
      <c r="M1245" s="191" t="s">
        <v>20</v>
      </c>
      <c r="N1245" s="192" t="s">
        <v>44</v>
      </c>
      <c r="O1245" s="37"/>
      <c r="P1245" s="193">
        <f>O1245*H1245</f>
        <v>0</v>
      </c>
      <c r="Q1245" s="193">
        <v>0</v>
      </c>
      <c r="R1245" s="193">
        <f>Q1245*H1245</f>
        <v>0</v>
      </c>
      <c r="S1245" s="193">
        <v>0</v>
      </c>
      <c r="T1245" s="194">
        <f>S1245*H1245</f>
        <v>0</v>
      </c>
      <c r="AR1245" s="19" t="s">
        <v>168</v>
      </c>
      <c r="AT1245" s="19" t="s">
        <v>164</v>
      </c>
      <c r="AU1245" s="19" t="s">
        <v>81</v>
      </c>
      <c r="AY1245" s="19" t="s">
        <v>162</v>
      </c>
      <c r="BE1245" s="195">
        <f>IF(N1245="základní",J1245,0)</f>
        <v>0</v>
      </c>
      <c r="BF1245" s="195">
        <f>IF(N1245="snížená",J1245,0)</f>
        <v>0</v>
      </c>
      <c r="BG1245" s="195">
        <f>IF(N1245="zákl. přenesená",J1245,0)</f>
        <v>0</v>
      </c>
      <c r="BH1245" s="195">
        <f>IF(N1245="sníž. přenesená",J1245,0)</f>
        <v>0</v>
      </c>
      <c r="BI1245" s="195">
        <f>IF(N1245="nulová",J1245,0)</f>
        <v>0</v>
      </c>
      <c r="BJ1245" s="19" t="s">
        <v>22</v>
      </c>
      <c r="BK1245" s="195">
        <f>ROUND(I1245*H1245,2)</f>
        <v>0</v>
      </c>
      <c r="BL1245" s="19" t="s">
        <v>168</v>
      </c>
      <c r="BM1245" s="19" t="s">
        <v>1133</v>
      </c>
    </row>
    <row r="1246" spans="2:51" s="11" customFormat="1" ht="13.5">
      <c r="B1246" s="196"/>
      <c r="C1246" s="197"/>
      <c r="D1246" s="198" t="s">
        <v>169</v>
      </c>
      <c r="E1246" s="199" t="s">
        <v>20</v>
      </c>
      <c r="F1246" s="200" t="s">
        <v>1136</v>
      </c>
      <c r="G1246" s="197"/>
      <c r="H1246" s="201" t="s">
        <v>20</v>
      </c>
      <c r="I1246" s="202"/>
      <c r="J1246" s="197"/>
      <c r="K1246" s="197"/>
      <c r="L1246" s="203"/>
      <c r="M1246" s="204"/>
      <c r="N1246" s="205"/>
      <c r="O1246" s="205"/>
      <c r="P1246" s="205"/>
      <c r="Q1246" s="205"/>
      <c r="R1246" s="205"/>
      <c r="S1246" s="205"/>
      <c r="T1246" s="206"/>
      <c r="AT1246" s="207" t="s">
        <v>169</v>
      </c>
      <c r="AU1246" s="207" t="s">
        <v>81</v>
      </c>
      <c r="AV1246" s="11" t="s">
        <v>22</v>
      </c>
      <c r="AW1246" s="11" t="s">
        <v>37</v>
      </c>
      <c r="AX1246" s="11" t="s">
        <v>73</v>
      </c>
      <c r="AY1246" s="207" t="s">
        <v>162</v>
      </c>
    </row>
    <row r="1247" spans="2:51" s="12" customFormat="1" ht="13.5">
      <c r="B1247" s="208"/>
      <c r="C1247" s="209"/>
      <c r="D1247" s="198" t="s">
        <v>169</v>
      </c>
      <c r="E1247" s="210" t="s">
        <v>20</v>
      </c>
      <c r="F1247" s="211" t="s">
        <v>1137</v>
      </c>
      <c r="G1247" s="209"/>
      <c r="H1247" s="212">
        <v>2.45</v>
      </c>
      <c r="I1247" s="213"/>
      <c r="J1247" s="209"/>
      <c r="K1247" s="209"/>
      <c r="L1247" s="214"/>
      <c r="M1247" s="215"/>
      <c r="N1247" s="216"/>
      <c r="O1247" s="216"/>
      <c r="P1247" s="216"/>
      <c r="Q1247" s="216"/>
      <c r="R1247" s="216"/>
      <c r="S1247" s="216"/>
      <c r="T1247" s="217"/>
      <c r="AT1247" s="218" t="s">
        <v>169</v>
      </c>
      <c r="AU1247" s="218" t="s">
        <v>81</v>
      </c>
      <c r="AV1247" s="12" t="s">
        <v>81</v>
      </c>
      <c r="AW1247" s="12" t="s">
        <v>37</v>
      </c>
      <c r="AX1247" s="12" t="s">
        <v>73</v>
      </c>
      <c r="AY1247" s="218" t="s">
        <v>162</v>
      </c>
    </row>
    <row r="1248" spans="2:51" s="13" customFormat="1" ht="13.5">
      <c r="B1248" s="219"/>
      <c r="C1248" s="220"/>
      <c r="D1248" s="221" t="s">
        <v>169</v>
      </c>
      <c r="E1248" s="222" t="s">
        <v>20</v>
      </c>
      <c r="F1248" s="223" t="s">
        <v>174</v>
      </c>
      <c r="G1248" s="220"/>
      <c r="H1248" s="224">
        <v>2.45</v>
      </c>
      <c r="I1248" s="225"/>
      <c r="J1248" s="220"/>
      <c r="K1248" s="220"/>
      <c r="L1248" s="226"/>
      <c r="M1248" s="227"/>
      <c r="N1248" s="228"/>
      <c r="O1248" s="228"/>
      <c r="P1248" s="228"/>
      <c r="Q1248" s="228"/>
      <c r="R1248" s="228"/>
      <c r="S1248" s="228"/>
      <c r="T1248" s="229"/>
      <c r="AT1248" s="230" t="s">
        <v>169</v>
      </c>
      <c r="AU1248" s="230" t="s">
        <v>81</v>
      </c>
      <c r="AV1248" s="13" t="s">
        <v>168</v>
      </c>
      <c r="AW1248" s="13" t="s">
        <v>37</v>
      </c>
      <c r="AX1248" s="13" t="s">
        <v>22</v>
      </c>
      <c r="AY1248" s="230" t="s">
        <v>162</v>
      </c>
    </row>
    <row r="1249" spans="2:65" s="1" customFormat="1" ht="22.5" customHeight="1">
      <c r="B1249" s="36"/>
      <c r="C1249" s="184" t="s">
        <v>1138</v>
      </c>
      <c r="D1249" s="184" t="s">
        <v>164</v>
      </c>
      <c r="E1249" s="185" t="s">
        <v>1139</v>
      </c>
      <c r="F1249" s="186" t="s">
        <v>1140</v>
      </c>
      <c r="G1249" s="187" t="s">
        <v>218</v>
      </c>
      <c r="H1249" s="188">
        <v>141.469</v>
      </c>
      <c r="I1249" s="189"/>
      <c r="J1249" s="190">
        <f>ROUND(I1249*H1249,2)</f>
        <v>0</v>
      </c>
      <c r="K1249" s="186" t="s">
        <v>20</v>
      </c>
      <c r="L1249" s="56"/>
      <c r="M1249" s="191" t="s">
        <v>20</v>
      </c>
      <c r="N1249" s="192" t="s">
        <v>44</v>
      </c>
      <c r="O1249" s="37"/>
      <c r="P1249" s="193">
        <f>O1249*H1249</f>
        <v>0</v>
      </c>
      <c r="Q1249" s="193">
        <v>0</v>
      </c>
      <c r="R1249" s="193">
        <f>Q1249*H1249</f>
        <v>0</v>
      </c>
      <c r="S1249" s="193">
        <v>0</v>
      </c>
      <c r="T1249" s="194">
        <f>S1249*H1249</f>
        <v>0</v>
      </c>
      <c r="AR1249" s="19" t="s">
        <v>168</v>
      </c>
      <c r="AT1249" s="19" t="s">
        <v>164</v>
      </c>
      <c r="AU1249" s="19" t="s">
        <v>81</v>
      </c>
      <c r="AY1249" s="19" t="s">
        <v>162</v>
      </c>
      <c r="BE1249" s="195">
        <f>IF(N1249="základní",J1249,0)</f>
        <v>0</v>
      </c>
      <c r="BF1249" s="195">
        <f>IF(N1249="snížená",J1249,0)</f>
        <v>0</v>
      </c>
      <c r="BG1249" s="195">
        <f>IF(N1249="zákl. přenesená",J1249,0)</f>
        <v>0</v>
      </c>
      <c r="BH1249" s="195">
        <f>IF(N1249="sníž. přenesená",J1249,0)</f>
        <v>0</v>
      </c>
      <c r="BI1249" s="195">
        <f>IF(N1249="nulová",J1249,0)</f>
        <v>0</v>
      </c>
      <c r="BJ1249" s="19" t="s">
        <v>22</v>
      </c>
      <c r="BK1249" s="195">
        <f>ROUND(I1249*H1249,2)</f>
        <v>0</v>
      </c>
      <c r="BL1249" s="19" t="s">
        <v>168</v>
      </c>
      <c r="BM1249" s="19" t="s">
        <v>1138</v>
      </c>
    </row>
    <row r="1250" spans="2:51" s="11" customFormat="1" ht="13.5">
      <c r="B1250" s="196"/>
      <c r="C1250" s="197"/>
      <c r="D1250" s="198" t="s">
        <v>169</v>
      </c>
      <c r="E1250" s="199" t="s">
        <v>20</v>
      </c>
      <c r="F1250" s="200" t="s">
        <v>1141</v>
      </c>
      <c r="G1250" s="197"/>
      <c r="H1250" s="201" t="s">
        <v>20</v>
      </c>
      <c r="I1250" s="202"/>
      <c r="J1250" s="197"/>
      <c r="K1250" s="197"/>
      <c r="L1250" s="203"/>
      <c r="M1250" s="204"/>
      <c r="N1250" s="205"/>
      <c r="O1250" s="205"/>
      <c r="P1250" s="205"/>
      <c r="Q1250" s="205"/>
      <c r="R1250" s="205"/>
      <c r="S1250" s="205"/>
      <c r="T1250" s="206"/>
      <c r="AT1250" s="207" t="s">
        <v>169</v>
      </c>
      <c r="AU1250" s="207" t="s">
        <v>81</v>
      </c>
      <c r="AV1250" s="11" t="s">
        <v>22</v>
      </c>
      <c r="AW1250" s="11" t="s">
        <v>37</v>
      </c>
      <c r="AX1250" s="11" t="s">
        <v>73</v>
      </c>
      <c r="AY1250" s="207" t="s">
        <v>162</v>
      </c>
    </row>
    <row r="1251" spans="2:51" s="12" customFormat="1" ht="13.5">
      <c r="B1251" s="208"/>
      <c r="C1251" s="209"/>
      <c r="D1251" s="198" t="s">
        <v>169</v>
      </c>
      <c r="E1251" s="210" t="s">
        <v>20</v>
      </c>
      <c r="F1251" s="211" t="s">
        <v>1142</v>
      </c>
      <c r="G1251" s="209"/>
      <c r="H1251" s="212">
        <v>17.937</v>
      </c>
      <c r="I1251" s="213"/>
      <c r="J1251" s="209"/>
      <c r="K1251" s="209"/>
      <c r="L1251" s="214"/>
      <c r="M1251" s="215"/>
      <c r="N1251" s="216"/>
      <c r="O1251" s="216"/>
      <c r="P1251" s="216"/>
      <c r="Q1251" s="216"/>
      <c r="R1251" s="216"/>
      <c r="S1251" s="216"/>
      <c r="T1251" s="217"/>
      <c r="AT1251" s="218" t="s">
        <v>169</v>
      </c>
      <c r="AU1251" s="218" t="s">
        <v>81</v>
      </c>
      <c r="AV1251" s="12" t="s">
        <v>81</v>
      </c>
      <c r="AW1251" s="12" t="s">
        <v>37</v>
      </c>
      <c r="AX1251" s="12" t="s">
        <v>73</v>
      </c>
      <c r="AY1251" s="218" t="s">
        <v>162</v>
      </c>
    </row>
    <row r="1252" spans="2:51" s="11" customFormat="1" ht="13.5">
      <c r="B1252" s="196"/>
      <c r="C1252" s="197"/>
      <c r="D1252" s="198" t="s">
        <v>169</v>
      </c>
      <c r="E1252" s="199" t="s">
        <v>20</v>
      </c>
      <c r="F1252" s="200" t="s">
        <v>1143</v>
      </c>
      <c r="G1252" s="197"/>
      <c r="H1252" s="201" t="s">
        <v>20</v>
      </c>
      <c r="I1252" s="202"/>
      <c r="J1252" s="197"/>
      <c r="K1252" s="197"/>
      <c r="L1252" s="203"/>
      <c r="M1252" s="204"/>
      <c r="N1252" s="205"/>
      <c r="O1252" s="205"/>
      <c r="P1252" s="205"/>
      <c r="Q1252" s="205"/>
      <c r="R1252" s="205"/>
      <c r="S1252" s="205"/>
      <c r="T1252" s="206"/>
      <c r="AT1252" s="207" t="s">
        <v>169</v>
      </c>
      <c r="AU1252" s="207" t="s">
        <v>81</v>
      </c>
      <c r="AV1252" s="11" t="s">
        <v>22</v>
      </c>
      <c r="AW1252" s="11" t="s">
        <v>37</v>
      </c>
      <c r="AX1252" s="11" t="s">
        <v>73</v>
      </c>
      <c r="AY1252" s="207" t="s">
        <v>162</v>
      </c>
    </row>
    <row r="1253" spans="2:51" s="12" customFormat="1" ht="13.5">
      <c r="B1253" s="208"/>
      <c r="C1253" s="209"/>
      <c r="D1253" s="198" t="s">
        <v>169</v>
      </c>
      <c r="E1253" s="210" t="s">
        <v>20</v>
      </c>
      <c r="F1253" s="211" t="s">
        <v>1144</v>
      </c>
      <c r="G1253" s="209"/>
      <c r="H1253" s="212">
        <v>9.128</v>
      </c>
      <c r="I1253" s="213"/>
      <c r="J1253" s="209"/>
      <c r="K1253" s="209"/>
      <c r="L1253" s="214"/>
      <c r="M1253" s="215"/>
      <c r="N1253" s="216"/>
      <c r="O1253" s="216"/>
      <c r="P1253" s="216"/>
      <c r="Q1253" s="216"/>
      <c r="R1253" s="216"/>
      <c r="S1253" s="216"/>
      <c r="T1253" s="217"/>
      <c r="AT1253" s="218" t="s">
        <v>169</v>
      </c>
      <c r="AU1253" s="218" t="s">
        <v>81</v>
      </c>
      <c r="AV1253" s="12" t="s">
        <v>81</v>
      </c>
      <c r="AW1253" s="12" t="s">
        <v>37</v>
      </c>
      <c r="AX1253" s="12" t="s">
        <v>73</v>
      </c>
      <c r="AY1253" s="218" t="s">
        <v>162</v>
      </c>
    </row>
    <row r="1254" spans="2:51" s="11" customFormat="1" ht="13.5">
      <c r="B1254" s="196"/>
      <c r="C1254" s="197"/>
      <c r="D1254" s="198" t="s">
        <v>169</v>
      </c>
      <c r="E1254" s="199" t="s">
        <v>20</v>
      </c>
      <c r="F1254" s="200" t="s">
        <v>1145</v>
      </c>
      <c r="G1254" s="197"/>
      <c r="H1254" s="201" t="s">
        <v>20</v>
      </c>
      <c r="I1254" s="202"/>
      <c r="J1254" s="197"/>
      <c r="K1254" s="197"/>
      <c r="L1254" s="203"/>
      <c r="M1254" s="204"/>
      <c r="N1254" s="205"/>
      <c r="O1254" s="205"/>
      <c r="P1254" s="205"/>
      <c r="Q1254" s="205"/>
      <c r="R1254" s="205"/>
      <c r="S1254" s="205"/>
      <c r="T1254" s="206"/>
      <c r="AT1254" s="207" t="s">
        <v>169</v>
      </c>
      <c r="AU1254" s="207" t="s">
        <v>81</v>
      </c>
      <c r="AV1254" s="11" t="s">
        <v>22</v>
      </c>
      <c r="AW1254" s="11" t="s">
        <v>37</v>
      </c>
      <c r="AX1254" s="11" t="s">
        <v>73</v>
      </c>
      <c r="AY1254" s="207" t="s">
        <v>162</v>
      </c>
    </row>
    <row r="1255" spans="2:51" s="12" customFormat="1" ht="13.5">
      <c r="B1255" s="208"/>
      <c r="C1255" s="209"/>
      <c r="D1255" s="198" t="s">
        <v>169</v>
      </c>
      <c r="E1255" s="210" t="s">
        <v>20</v>
      </c>
      <c r="F1255" s="211" t="s">
        <v>1146</v>
      </c>
      <c r="G1255" s="209"/>
      <c r="H1255" s="212">
        <v>4.516</v>
      </c>
      <c r="I1255" s="213"/>
      <c r="J1255" s="209"/>
      <c r="K1255" s="209"/>
      <c r="L1255" s="214"/>
      <c r="M1255" s="215"/>
      <c r="N1255" s="216"/>
      <c r="O1255" s="216"/>
      <c r="P1255" s="216"/>
      <c r="Q1255" s="216"/>
      <c r="R1255" s="216"/>
      <c r="S1255" s="216"/>
      <c r="T1255" s="217"/>
      <c r="AT1255" s="218" t="s">
        <v>169</v>
      </c>
      <c r="AU1255" s="218" t="s">
        <v>81</v>
      </c>
      <c r="AV1255" s="12" t="s">
        <v>81</v>
      </c>
      <c r="AW1255" s="12" t="s">
        <v>37</v>
      </c>
      <c r="AX1255" s="12" t="s">
        <v>73</v>
      </c>
      <c r="AY1255" s="218" t="s">
        <v>162</v>
      </c>
    </row>
    <row r="1256" spans="2:51" s="11" customFormat="1" ht="13.5">
      <c r="B1256" s="196"/>
      <c r="C1256" s="197"/>
      <c r="D1256" s="198" t="s">
        <v>169</v>
      </c>
      <c r="E1256" s="199" t="s">
        <v>20</v>
      </c>
      <c r="F1256" s="200" t="s">
        <v>1147</v>
      </c>
      <c r="G1256" s="197"/>
      <c r="H1256" s="201" t="s">
        <v>20</v>
      </c>
      <c r="I1256" s="202"/>
      <c r="J1256" s="197"/>
      <c r="K1256" s="197"/>
      <c r="L1256" s="203"/>
      <c r="M1256" s="204"/>
      <c r="N1256" s="205"/>
      <c r="O1256" s="205"/>
      <c r="P1256" s="205"/>
      <c r="Q1256" s="205"/>
      <c r="R1256" s="205"/>
      <c r="S1256" s="205"/>
      <c r="T1256" s="206"/>
      <c r="AT1256" s="207" t="s">
        <v>169</v>
      </c>
      <c r="AU1256" s="207" t="s">
        <v>81</v>
      </c>
      <c r="AV1256" s="11" t="s">
        <v>22</v>
      </c>
      <c r="AW1256" s="11" t="s">
        <v>37</v>
      </c>
      <c r="AX1256" s="11" t="s">
        <v>73</v>
      </c>
      <c r="AY1256" s="207" t="s">
        <v>162</v>
      </c>
    </row>
    <row r="1257" spans="2:51" s="12" customFormat="1" ht="13.5">
      <c r="B1257" s="208"/>
      <c r="C1257" s="209"/>
      <c r="D1257" s="198" t="s">
        <v>169</v>
      </c>
      <c r="E1257" s="210" t="s">
        <v>20</v>
      </c>
      <c r="F1257" s="211" t="s">
        <v>1148</v>
      </c>
      <c r="G1257" s="209"/>
      <c r="H1257" s="212">
        <v>23.739</v>
      </c>
      <c r="I1257" s="213"/>
      <c r="J1257" s="209"/>
      <c r="K1257" s="209"/>
      <c r="L1257" s="214"/>
      <c r="M1257" s="215"/>
      <c r="N1257" s="216"/>
      <c r="O1257" s="216"/>
      <c r="P1257" s="216"/>
      <c r="Q1257" s="216"/>
      <c r="R1257" s="216"/>
      <c r="S1257" s="216"/>
      <c r="T1257" s="217"/>
      <c r="AT1257" s="218" t="s">
        <v>169</v>
      </c>
      <c r="AU1257" s="218" t="s">
        <v>81</v>
      </c>
      <c r="AV1257" s="12" t="s">
        <v>81</v>
      </c>
      <c r="AW1257" s="12" t="s">
        <v>37</v>
      </c>
      <c r="AX1257" s="12" t="s">
        <v>73</v>
      </c>
      <c r="AY1257" s="218" t="s">
        <v>162</v>
      </c>
    </row>
    <row r="1258" spans="2:51" s="11" customFormat="1" ht="13.5">
      <c r="B1258" s="196"/>
      <c r="C1258" s="197"/>
      <c r="D1258" s="198" t="s">
        <v>169</v>
      </c>
      <c r="E1258" s="199" t="s">
        <v>20</v>
      </c>
      <c r="F1258" s="200" t="s">
        <v>1149</v>
      </c>
      <c r="G1258" s="197"/>
      <c r="H1258" s="201" t="s">
        <v>20</v>
      </c>
      <c r="I1258" s="202"/>
      <c r="J1258" s="197"/>
      <c r="K1258" s="197"/>
      <c r="L1258" s="203"/>
      <c r="M1258" s="204"/>
      <c r="N1258" s="205"/>
      <c r="O1258" s="205"/>
      <c r="P1258" s="205"/>
      <c r="Q1258" s="205"/>
      <c r="R1258" s="205"/>
      <c r="S1258" s="205"/>
      <c r="T1258" s="206"/>
      <c r="AT1258" s="207" t="s">
        <v>169</v>
      </c>
      <c r="AU1258" s="207" t="s">
        <v>81</v>
      </c>
      <c r="AV1258" s="11" t="s">
        <v>22</v>
      </c>
      <c r="AW1258" s="11" t="s">
        <v>37</v>
      </c>
      <c r="AX1258" s="11" t="s">
        <v>73</v>
      </c>
      <c r="AY1258" s="207" t="s">
        <v>162</v>
      </c>
    </row>
    <row r="1259" spans="2:51" s="12" customFormat="1" ht="13.5">
      <c r="B1259" s="208"/>
      <c r="C1259" s="209"/>
      <c r="D1259" s="198" t="s">
        <v>169</v>
      </c>
      <c r="E1259" s="210" t="s">
        <v>20</v>
      </c>
      <c r="F1259" s="211" t="s">
        <v>1150</v>
      </c>
      <c r="G1259" s="209"/>
      <c r="H1259" s="212">
        <v>15.411</v>
      </c>
      <c r="I1259" s="213"/>
      <c r="J1259" s="209"/>
      <c r="K1259" s="209"/>
      <c r="L1259" s="214"/>
      <c r="M1259" s="215"/>
      <c r="N1259" s="216"/>
      <c r="O1259" s="216"/>
      <c r="P1259" s="216"/>
      <c r="Q1259" s="216"/>
      <c r="R1259" s="216"/>
      <c r="S1259" s="216"/>
      <c r="T1259" s="217"/>
      <c r="AT1259" s="218" t="s">
        <v>169</v>
      </c>
      <c r="AU1259" s="218" t="s">
        <v>81</v>
      </c>
      <c r="AV1259" s="12" t="s">
        <v>81</v>
      </c>
      <c r="AW1259" s="12" t="s">
        <v>37</v>
      </c>
      <c r="AX1259" s="12" t="s">
        <v>73</v>
      </c>
      <c r="AY1259" s="218" t="s">
        <v>162</v>
      </c>
    </row>
    <row r="1260" spans="2:51" s="11" customFormat="1" ht="13.5">
      <c r="B1260" s="196"/>
      <c r="C1260" s="197"/>
      <c r="D1260" s="198" t="s">
        <v>169</v>
      </c>
      <c r="E1260" s="199" t="s">
        <v>20</v>
      </c>
      <c r="F1260" s="200" t="s">
        <v>1151</v>
      </c>
      <c r="G1260" s="197"/>
      <c r="H1260" s="201" t="s">
        <v>20</v>
      </c>
      <c r="I1260" s="202"/>
      <c r="J1260" s="197"/>
      <c r="K1260" s="197"/>
      <c r="L1260" s="203"/>
      <c r="M1260" s="204"/>
      <c r="N1260" s="205"/>
      <c r="O1260" s="205"/>
      <c r="P1260" s="205"/>
      <c r="Q1260" s="205"/>
      <c r="R1260" s="205"/>
      <c r="S1260" s="205"/>
      <c r="T1260" s="206"/>
      <c r="AT1260" s="207" t="s">
        <v>169</v>
      </c>
      <c r="AU1260" s="207" t="s">
        <v>81</v>
      </c>
      <c r="AV1260" s="11" t="s">
        <v>22</v>
      </c>
      <c r="AW1260" s="11" t="s">
        <v>37</v>
      </c>
      <c r="AX1260" s="11" t="s">
        <v>73</v>
      </c>
      <c r="AY1260" s="207" t="s">
        <v>162</v>
      </c>
    </row>
    <row r="1261" spans="2:51" s="12" customFormat="1" ht="13.5">
      <c r="B1261" s="208"/>
      <c r="C1261" s="209"/>
      <c r="D1261" s="198" t="s">
        <v>169</v>
      </c>
      <c r="E1261" s="210" t="s">
        <v>20</v>
      </c>
      <c r="F1261" s="211" t="s">
        <v>1152</v>
      </c>
      <c r="G1261" s="209"/>
      <c r="H1261" s="212">
        <v>11.069</v>
      </c>
      <c r="I1261" s="213"/>
      <c r="J1261" s="209"/>
      <c r="K1261" s="209"/>
      <c r="L1261" s="214"/>
      <c r="M1261" s="215"/>
      <c r="N1261" s="216"/>
      <c r="O1261" s="216"/>
      <c r="P1261" s="216"/>
      <c r="Q1261" s="216"/>
      <c r="R1261" s="216"/>
      <c r="S1261" s="216"/>
      <c r="T1261" s="217"/>
      <c r="AT1261" s="218" t="s">
        <v>169</v>
      </c>
      <c r="AU1261" s="218" t="s">
        <v>81</v>
      </c>
      <c r="AV1261" s="12" t="s">
        <v>81</v>
      </c>
      <c r="AW1261" s="12" t="s">
        <v>37</v>
      </c>
      <c r="AX1261" s="12" t="s">
        <v>73</v>
      </c>
      <c r="AY1261" s="218" t="s">
        <v>162</v>
      </c>
    </row>
    <row r="1262" spans="2:51" s="11" customFormat="1" ht="13.5">
      <c r="B1262" s="196"/>
      <c r="C1262" s="197"/>
      <c r="D1262" s="198" t="s">
        <v>169</v>
      </c>
      <c r="E1262" s="199" t="s">
        <v>20</v>
      </c>
      <c r="F1262" s="200" t="s">
        <v>1153</v>
      </c>
      <c r="G1262" s="197"/>
      <c r="H1262" s="201" t="s">
        <v>20</v>
      </c>
      <c r="I1262" s="202"/>
      <c r="J1262" s="197"/>
      <c r="K1262" s="197"/>
      <c r="L1262" s="203"/>
      <c r="M1262" s="204"/>
      <c r="N1262" s="205"/>
      <c r="O1262" s="205"/>
      <c r="P1262" s="205"/>
      <c r="Q1262" s="205"/>
      <c r="R1262" s="205"/>
      <c r="S1262" s="205"/>
      <c r="T1262" s="206"/>
      <c r="AT1262" s="207" t="s">
        <v>169</v>
      </c>
      <c r="AU1262" s="207" t="s">
        <v>81</v>
      </c>
      <c r="AV1262" s="11" t="s">
        <v>22</v>
      </c>
      <c r="AW1262" s="11" t="s">
        <v>37</v>
      </c>
      <c r="AX1262" s="11" t="s">
        <v>73</v>
      </c>
      <c r="AY1262" s="207" t="s">
        <v>162</v>
      </c>
    </row>
    <row r="1263" spans="2:51" s="12" customFormat="1" ht="13.5">
      <c r="B1263" s="208"/>
      <c r="C1263" s="209"/>
      <c r="D1263" s="198" t="s">
        <v>169</v>
      </c>
      <c r="E1263" s="210" t="s">
        <v>20</v>
      </c>
      <c r="F1263" s="211" t="s">
        <v>1154</v>
      </c>
      <c r="G1263" s="209"/>
      <c r="H1263" s="212">
        <v>4.452</v>
      </c>
      <c r="I1263" s="213"/>
      <c r="J1263" s="209"/>
      <c r="K1263" s="209"/>
      <c r="L1263" s="214"/>
      <c r="M1263" s="215"/>
      <c r="N1263" s="216"/>
      <c r="O1263" s="216"/>
      <c r="P1263" s="216"/>
      <c r="Q1263" s="216"/>
      <c r="R1263" s="216"/>
      <c r="S1263" s="216"/>
      <c r="T1263" s="217"/>
      <c r="AT1263" s="218" t="s">
        <v>169</v>
      </c>
      <c r="AU1263" s="218" t="s">
        <v>81</v>
      </c>
      <c r="AV1263" s="12" t="s">
        <v>81</v>
      </c>
      <c r="AW1263" s="12" t="s">
        <v>37</v>
      </c>
      <c r="AX1263" s="12" t="s">
        <v>73</v>
      </c>
      <c r="AY1263" s="218" t="s">
        <v>162</v>
      </c>
    </row>
    <row r="1264" spans="2:51" s="11" customFormat="1" ht="13.5">
      <c r="B1264" s="196"/>
      <c r="C1264" s="197"/>
      <c r="D1264" s="198" t="s">
        <v>169</v>
      </c>
      <c r="E1264" s="199" t="s">
        <v>20</v>
      </c>
      <c r="F1264" s="200" t="s">
        <v>1155</v>
      </c>
      <c r="G1264" s="197"/>
      <c r="H1264" s="201" t="s">
        <v>20</v>
      </c>
      <c r="I1264" s="202"/>
      <c r="J1264" s="197"/>
      <c r="K1264" s="197"/>
      <c r="L1264" s="203"/>
      <c r="M1264" s="204"/>
      <c r="N1264" s="205"/>
      <c r="O1264" s="205"/>
      <c r="P1264" s="205"/>
      <c r="Q1264" s="205"/>
      <c r="R1264" s="205"/>
      <c r="S1264" s="205"/>
      <c r="T1264" s="206"/>
      <c r="AT1264" s="207" t="s">
        <v>169</v>
      </c>
      <c r="AU1264" s="207" t="s">
        <v>81</v>
      </c>
      <c r="AV1264" s="11" t="s">
        <v>22</v>
      </c>
      <c r="AW1264" s="11" t="s">
        <v>37</v>
      </c>
      <c r="AX1264" s="11" t="s">
        <v>73</v>
      </c>
      <c r="AY1264" s="207" t="s">
        <v>162</v>
      </c>
    </row>
    <row r="1265" spans="2:51" s="12" customFormat="1" ht="13.5">
      <c r="B1265" s="208"/>
      <c r="C1265" s="209"/>
      <c r="D1265" s="198" t="s">
        <v>169</v>
      </c>
      <c r="E1265" s="210" t="s">
        <v>20</v>
      </c>
      <c r="F1265" s="211" t="s">
        <v>1156</v>
      </c>
      <c r="G1265" s="209"/>
      <c r="H1265" s="212">
        <v>24.268</v>
      </c>
      <c r="I1265" s="213"/>
      <c r="J1265" s="209"/>
      <c r="K1265" s="209"/>
      <c r="L1265" s="214"/>
      <c r="M1265" s="215"/>
      <c r="N1265" s="216"/>
      <c r="O1265" s="216"/>
      <c r="P1265" s="216"/>
      <c r="Q1265" s="216"/>
      <c r="R1265" s="216"/>
      <c r="S1265" s="216"/>
      <c r="T1265" s="217"/>
      <c r="AT1265" s="218" t="s">
        <v>169</v>
      </c>
      <c r="AU1265" s="218" t="s">
        <v>81</v>
      </c>
      <c r="AV1265" s="12" t="s">
        <v>81</v>
      </c>
      <c r="AW1265" s="12" t="s">
        <v>37</v>
      </c>
      <c r="AX1265" s="12" t="s">
        <v>73</v>
      </c>
      <c r="AY1265" s="218" t="s">
        <v>162</v>
      </c>
    </row>
    <row r="1266" spans="2:51" s="11" customFormat="1" ht="13.5">
      <c r="B1266" s="196"/>
      <c r="C1266" s="197"/>
      <c r="D1266" s="198" t="s">
        <v>169</v>
      </c>
      <c r="E1266" s="199" t="s">
        <v>20</v>
      </c>
      <c r="F1266" s="200" t="s">
        <v>1157</v>
      </c>
      <c r="G1266" s="197"/>
      <c r="H1266" s="201" t="s">
        <v>20</v>
      </c>
      <c r="I1266" s="202"/>
      <c r="J1266" s="197"/>
      <c r="K1266" s="197"/>
      <c r="L1266" s="203"/>
      <c r="M1266" s="204"/>
      <c r="N1266" s="205"/>
      <c r="O1266" s="205"/>
      <c r="P1266" s="205"/>
      <c r="Q1266" s="205"/>
      <c r="R1266" s="205"/>
      <c r="S1266" s="205"/>
      <c r="T1266" s="206"/>
      <c r="AT1266" s="207" t="s">
        <v>169</v>
      </c>
      <c r="AU1266" s="207" t="s">
        <v>81</v>
      </c>
      <c r="AV1266" s="11" t="s">
        <v>22</v>
      </c>
      <c r="AW1266" s="11" t="s">
        <v>37</v>
      </c>
      <c r="AX1266" s="11" t="s">
        <v>73</v>
      </c>
      <c r="AY1266" s="207" t="s">
        <v>162</v>
      </c>
    </row>
    <row r="1267" spans="2:51" s="12" customFormat="1" ht="13.5">
      <c r="B1267" s="208"/>
      <c r="C1267" s="209"/>
      <c r="D1267" s="198" t="s">
        <v>169</v>
      </c>
      <c r="E1267" s="210" t="s">
        <v>20</v>
      </c>
      <c r="F1267" s="211" t="s">
        <v>1158</v>
      </c>
      <c r="G1267" s="209"/>
      <c r="H1267" s="212">
        <v>36.859</v>
      </c>
      <c r="I1267" s="213"/>
      <c r="J1267" s="209"/>
      <c r="K1267" s="209"/>
      <c r="L1267" s="214"/>
      <c r="M1267" s="215"/>
      <c r="N1267" s="216"/>
      <c r="O1267" s="216"/>
      <c r="P1267" s="216"/>
      <c r="Q1267" s="216"/>
      <c r="R1267" s="216"/>
      <c r="S1267" s="216"/>
      <c r="T1267" s="217"/>
      <c r="AT1267" s="218" t="s">
        <v>169</v>
      </c>
      <c r="AU1267" s="218" t="s">
        <v>81</v>
      </c>
      <c r="AV1267" s="12" t="s">
        <v>81</v>
      </c>
      <c r="AW1267" s="12" t="s">
        <v>37</v>
      </c>
      <c r="AX1267" s="12" t="s">
        <v>73</v>
      </c>
      <c r="AY1267" s="218" t="s">
        <v>162</v>
      </c>
    </row>
    <row r="1268" spans="2:51" s="12" customFormat="1" ht="13.5">
      <c r="B1268" s="208"/>
      <c r="C1268" s="209"/>
      <c r="D1268" s="198" t="s">
        <v>169</v>
      </c>
      <c r="E1268" s="210" t="s">
        <v>20</v>
      </c>
      <c r="F1268" s="211" t="s">
        <v>1159</v>
      </c>
      <c r="G1268" s="209"/>
      <c r="H1268" s="212">
        <v>-5.91</v>
      </c>
      <c r="I1268" s="213"/>
      <c r="J1268" s="209"/>
      <c r="K1268" s="209"/>
      <c r="L1268" s="214"/>
      <c r="M1268" s="215"/>
      <c r="N1268" s="216"/>
      <c r="O1268" s="216"/>
      <c r="P1268" s="216"/>
      <c r="Q1268" s="216"/>
      <c r="R1268" s="216"/>
      <c r="S1268" s="216"/>
      <c r="T1268" s="217"/>
      <c r="AT1268" s="218" t="s">
        <v>169</v>
      </c>
      <c r="AU1268" s="218" t="s">
        <v>81</v>
      </c>
      <c r="AV1268" s="12" t="s">
        <v>81</v>
      </c>
      <c r="AW1268" s="12" t="s">
        <v>37</v>
      </c>
      <c r="AX1268" s="12" t="s">
        <v>73</v>
      </c>
      <c r="AY1268" s="218" t="s">
        <v>162</v>
      </c>
    </row>
    <row r="1269" spans="2:51" s="13" customFormat="1" ht="13.5">
      <c r="B1269" s="219"/>
      <c r="C1269" s="220"/>
      <c r="D1269" s="221" t="s">
        <v>169</v>
      </c>
      <c r="E1269" s="222" t="s">
        <v>20</v>
      </c>
      <c r="F1269" s="223" t="s">
        <v>174</v>
      </c>
      <c r="G1269" s="220"/>
      <c r="H1269" s="224">
        <v>141.469</v>
      </c>
      <c r="I1269" s="225"/>
      <c r="J1269" s="220"/>
      <c r="K1269" s="220"/>
      <c r="L1269" s="226"/>
      <c r="M1269" s="227"/>
      <c r="N1269" s="228"/>
      <c r="O1269" s="228"/>
      <c r="P1269" s="228"/>
      <c r="Q1269" s="228"/>
      <c r="R1269" s="228"/>
      <c r="S1269" s="228"/>
      <c r="T1269" s="229"/>
      <c r="AT1269" s="230" t="s">
        <v>169</v>
      </c>
      <c r="AU1269" s="230" t="s">
        <v>81</v>
      </c>
      <c r="AV1269" s="13" t="s">
        <v>168</v>
      </c>
      <c r="AW1269" s="13" t="s">
        <v>37</v>
      </c>
      <c r="AX1269" s="13" t="s">
        <v>22</v>
      </c>
      <c r="AY1269" s="230" t="s">
        <v>162</v>
      </c>
    </row>
    <row r="1270" spans="2:65" s="1" customFormat="1" ht="22.5" customHeight="1">
      <c r="B1270" s="36"/>
      <c r="C1270" s="184" t="s">
        <v>1160</v>
      </c>
      <c r="D1270" s="184" t="s">
        <v>164</v>
      </c>
      <c r="E1270" s="185" t="s">
        <v>1161</v>
      </c>
      <c r="F1270" s="186" t="s">
        <v>1162</v>
      </c>
      <c r="G1270" s="187" t="s">
        <v>218</v>
      </c>
      <c r="H1270" s="188">
        <v>177.497</v>
      </c>
      <c r="I1270" s="189"/>
      <c r="J1270" s="190">
        <f>ROUND(I1270*H1270,2)</f>
        <v>0</v>
      </c>
      <c r="K1270" s="186" t="s">
        <v>20</v>
      </c>
      <c r="L1270" s="56"/>
      <c r="M1270" s="191" t="s">
        <v>20</v>
      </c>
      <c r="N1270" s="192" t="s">
        <v>44</v>
      </c>
      <c r="O1270" s="37"/>
      <c r="P1270" s="193">
        <f>O1270*H1270</f>
        <v>0</v>
      </c>
      <c r="Q1270" s="193">
        <v>0</v>
      </c>
      <c r="R1270" s="193">
        <f>Q1270*H1270</f>
        <v>0</v>
      </c>
      <c r="S1270" s="193">
        <v>0</v>
      </c>
      <c r="T1270" s="194">
        <f>S1270*H1270</f>
        <v>0</v>
      </c>
      <c r="AR1270" s="19" t="s">
        <v>168</v>
      </c>
      <c r="AT1270" s="19" t="s">
        <v>164</v>
      </c>
      <c r="AU1270" s="19" t="s">
        <v>81</v>
      </c>
      <c r="AY1270" s="19" t="s">
        <v>162</v>
      </c>
      <c r="BE1270" s="195">
        <f>IF(N1270="základní",J1270,0)</f>
        <v>0</v>
      </c>
      <c r="BF1270" s="195">
        <f>IF(N1270="snížená",J1270,0)</f>
        <v>0</v>
      </c>
      <c r="BG1270" s="195">
        <f>IF(N1270="zákl. přenesená",J1270,0)</f>
        <v>0</v>
      </c>
      <c r="BH1270" s="195">
        <f>IF(N1270="sníž. přenesená",J1270,0)</f>
        <v>0</v>
      </c>
      <c r="BI1270" s="195">
        <f>IF(N1270="nulová",J1270,0)</f>
        <v>0</v>
      </c>
      <c r="BJ1270" s="19" t="s">
        <v>22</v>
      </c>
      <c r="BK1270" s="195">
        <f>ROUND(I1270*H1270,2)</f>
        <v>0</v>
      </c>
      <c r="BL1270" s="19" t="s">
        <v>168</v>
      </c>
      <c r="BM1270" s="19" t="s">
        <v>1160</v>
      </c>
    </row>
    <row r="1271" spans="2:51" s="11" customFormat="1" ht="13.5">
      <c r="B1271" s="196"/>
      <c r="C1271" s="197"/>
      <c r="D1271" s="198" t="s">
        <v>169</v>
      </c>
      <c r="E1271" s="199" t="s">
        <v>20</v>
      </c>
      <c r="F1271" s="200" t="s">
        <v>1163</v>
      </c>
      <c r="G1271" s="197"/>
      <c r="H1271" s="201" t="s">
        <v>20</v>
      </c>
      <c r="I1271" s="202"/>
      <c r="J1271" s="197"/>
      <c r="K1271" s="197"/>
      <c r="L1271" s="203"/>
      <c r="M1271" s="204"/>
      <c r="N1271" s="205"/>
      <c r="O1271" s="205"/>
      <c r="P1271" s="205"/>
      <c r="Q1271" s="205"/>
      <c r="R1271" s="205"/>
      <c r="S1271" s="205"/>
      <c r="T1271" s="206"/>
      <c r="AT1271" s="207" t="s">
        <v>169</v>
      </c>
      <c r="AU1271" s="207" t="s">
        <v>81</v>
      </c>
      <c r="AV1271" s="11" t="s">
        <v>22</v>
      </c>
      <c r="AW1271" s="11" t="s">
        <v>37</v>
      </c>
      <c r="AX1271" s="11" t="s">
        <v>73</v>
      </c>
      <c r="AY1271" s="207" t="s">
        <v>162</v>
      </c>
    </row>
    <row r="1272" spans="2:51" s="12" customFormat="1" ht="13.5">
      <c r="B1272" s="208"/>
      <c r="C1272" s="209"/>
      <c r="D1272" s="198" t="s">
        <v>169</v>
      </c>
      <c r="E1272" s="210" t="s">
        <v>20</v>
      </c>
      <c r="F1272" s="211" t="s">
        <v>1164</v>
      </c>
      <c r="G1272" s="209"/>
      <c r="H1272" s="212">
        <v>4.993</v>
      </c>
      <c r="I1272" s="213"/>
      <c r="J1272" s="209"/>
      <c r="K1272" s="209"/>
      <c r="L1272" s="214"/>
      <c r="M1272" s="215"/>
      <c r="N1272" s="216"/>
      <c r="O1272" s="216"/>
      <c r="P1272" s="216"/>
      <c r="Q1272" s="216"/>
      <c r="R1272" s="216"/>
      <c r="S1272" s="216"/>
      <c r="T1272" s="217"/>
      <c r="AT1272" s="218" t="s">
        <v>169</v>
      </c>
      <c r="AU1272" s="218" t="s">
        <v>81</v>
      </c>
      <c r="AV1272" s="12" t="s">
        <v>81</v>
      </c>
      <c r="AW1272" s="12" t="s">
        <v>37</v>
      </c>
      <c r="AX1272" s="12" t="s">
        <v>73</v>
      </c>
      <c r="AY1272" s="218" t="s">
        <v>162</v>
      </c>
    </row>
    <row r="1273" spans="2:51" s="11" customFormat="1" ht="13.5">
      <c r="B1273" s="196"/>
      <c r="C1273" s="197"/>
      <c r="D1273" s="198" t="s">
        <v>169</v>
      </c>
      <c r="E1273" s="199" t="s">
        <v>20</v>
      </c>
      <c r="F1273" s="200" t="s">
        <v>1165</v>
      </c>
      <c r="G1273" s="197"/>
      <c r="H1273" s="201" t="s">
        <v>20</v>
      </c>
      <c r="I1273" s="202"/>
      <c r="J1273" s="197"/>
      <c r="K1273" s="197"/>
      <c r="L1273" s="203"/>
      <c r="M1273" s="204"/>
      <c r="N1273" s="205"/>
      <c r="O1273" s="205"/>
      <c r="P1273" s="205"/>
      <c r="Q1273" s="205"/>
      <c r="R1273" s="205"/>
      <c r="S1273" s="205"/>
      <c r="T1273" s="206"/>
      <c r="AT1273" s="207" t="s">
        <v>169</v>
      </c>
      <c r="AU1273" s="207" t="s">
        <v>81</v>
      </c>
      <c r="AV1273" s="11" t="s">
        <v>22</v>
      </c>
      <c r="AW1273" s="11" t="s">
        <v>37</v>
      </c>
      <c r="AX1273" s="11" t="s">
        <v>73</v>
      </c>
      <c r="AY1273" s="207" t="s">
        <v>162</v>
      </c>
    </row>
    <row r="1274" spans="2:51" s="12" customFormat="1" ht="13.5">
      <c r="B1274" s="208"/>
      <c r="C1274" s="209"/>
      <c r="D1274" s="198" t="s">
        <v>169</v>
      </c>
      <c r="E1274" s="210" t="s">
        <v>20</v>
      </c>
      <c r="F1274" s="211" t="s">
        <v>1166</v>
      </c>
      <c r="G1274" s="209"/>
      <c r="H1274" s="212">
        <v>44.786</v>
      </c>
      <c r="I1274" s="213"/>
      <c r="J1274" s="209"/>
      <c r="K1274" s="209"/>
      <c r="L1274" s="214"/>
      <c r="M1274" s="215"/>
      <c r="N1274" s="216"/>
      <c r="O1274" s="216"/>
      <c r="P1274" s="216"/>
      <c r="Q1274" s="216"/>
      <c r="R1274" s="216"/>
      <c r="S1274" s="216"/>
      <c r="T1274" s="217"/>
      <c r="AT1274" s="218" t="s">
        <v>169</v>
      </c>
      <c r="AU1274" s="218" t="s">
        <v>81</v>
      </c>
      <c r="AV1274" s="12" t="s">
        <v>81</v>
      </c>
      <c r="AW1274" s="12" t="s">
        <v>37</v>
      </c>
      <c r="AX1274" s="12" t="s">
        <v>73</v>
      </c>
      <c r="AY1274" s="218" t="s">
        <v>162</v>
      </c>
    </row>
    <row r="1275" spans="2:51" s="11" customFormat="1" ht="13.5">
      <c r="B1275" s="196"/>
      <c r="C1275" s="197"/>
      <c r="D1275" s="198" t="s">
        <v>169</v>
      </c>
      <c r="E1275" s="199" t="s">
        <v>20</v>
      </c>
      <c r="F1275" s="200" t="s">
        <v>1167</v>
      </c>
      <c r="G1275" s="197"/>
      <c r="H1275" s="201" t="s">
        <v>20</v>
      </c>
      <c r="I1275" s="202"/>
      <c r="J1275" s="197"/>
      <c r="K1275" s="197"/>
      <c r="L1275" s="203"/>
      <c r="M1275" s="204"/>
      <c r="N1275" s="205"/>
      <c r="O1275" s="205"/>
      <c r="P1275" s="205"/>
      <c r="Q1275" s="205"/>
      <c r="R1275" s="205"/>
      <c r="S1275" s="205"/>
      <c r="T1275" s="206"/>
      <c r="AT1275" s="207" t="s">
        <v>169</v>
      </c>
      <c r="AU1275" s="207" t="s">
        <v>81</v>
      </c>
      <c r="AV1275" s="11" t="s">
        <v>22</v>
      </c>
      <c r="AW1275" s="11" t="s">
        <v>37</v>
      </c>
      <c r="AX1275" s="11" t="s">
        <v>73</v>
      </c>
      <c r="AY1275" s="207" t="s">
        <v>162</v>
      </c>
    </row>
    <row r="1276" spans="2:51" s="12" customFormat="1" ht="13.5">
      <c r="B1276" s="208"/>
      <c r="C1276" s="209"/>
      <c r="D1276" s="198" t="s">
        <v>169</v>
      </c>
      <c r="E1276" s="210" t="s">
        <v>20</v>
      </c>
      <c r="F1276" s="211" t="s">
        <v>1168</v>
      </c>
      <c r="G1276" s="209"/>
      <c r="H1276" s="212">
        <v>16.211</v>
      </c>
      <c r="I1276" s="213"/>
      <c r="J1276" s="209"/>
      <c r="K1276" s="209"/>
      <c r="L1276" s="214"/>
      <c r="M1276" s="215"/>
      <c r="N1276" s="216"/>
      <c r="O1276" s="216"/>
      <c r="P1276" s="216"/>
      <c r="Q1276" s="216"/>
      <c r="R1276" s="216"/>
      <c r="S1276" s="216"/>
      <c r="T1276" s="217"/>
      <c r="AT1276" s="218" t="s">
        <v>169</v>
      </c>
      <c r="AU1276" s="218" t="s">
        <v>81</v>
      </c>
      <c r="AV1276" s="12" t="s">
        <v>81</v>
      </c>
      <c r="AW1276" s="12" t="s">
        <v>37</v>
      </c>
      <c r="AX1276" s="12" t="s">
        <v>73</v>
      </c>
      <c r="AY1276" s="218" t="s">
        <v>162</v>
      </c>
    </row>
    <row r="1277" spans="2:51" s="11" customFormat="1" ht="13.5">
      <c r="B1277" s="196"/>
      <c r="C1277" s="197"/>
      <c r="D1277" s="198" t="s">
        <v>169</v>
      </c>
      <c r="E1277" s="199" t="s">
        <v>20</v>
      </c>
      <c r="F1277" s="200" t="s">
        <v>1169</v>
      </c>
      <c r="G1277" s="197"/>
      <c r="H1277" s="201" t="s">
        <v>20</v>
      </c>
      <c r="I1277" s="202"/>
      <c r="J1277" s="197"/>
      <c r="K1277" s="197"/>
      <c r="L1277" s="203"/>
      <c r="M1277" s="204"/>
      <c r="N1277" s="205"/>
      <c r="O1277" s="205"/>
      <c r="P1277" s="205"/>
      <c r="Q1277" s="205"/>
      <c r="R1277" s="205"/>
      <c r="S1277" s="205"/>
      <c r="T1277" s="206"/>
      <c r="AT1277" s="207" t="s">
        <v>169</v>
      </c>
      <c r="AU1277" s="207" t="s">
        <v>81</v>
      </c>
      <c r="AV1277" s="11" t="s">
        <v>22</v>
      </c>
      <c r="AW1277" s="11" t="s">
        <v>37</v>
      </c>
      <c r="AX1277" s="11" t="s">
        <v>73</v>
      </c>
      <c r="AY1277" s="207" t="s">
        <v>162</v>
      </c>
    </row>
    <row r="1278" spans="2:51" s="12" customFormat="1" ht="13.5">
      <c r="B1278" s="208"/>
      <c r="C1278" s="209"/>
      <c r="D1278" s="198" t="s">
        <v>169</v>
      </c>
      <c r="E1278" s="210" t="s">
        <v>20</v>
      </c>
      <c r="F1278" s="211" t="s">
        <v>1170</v>
      </c>
      <c r="G1278" s="209"/>
      <c r="H1278" s="212">
        <v>35.522</v>
      </c>
      <c r="I1278" s="213"/>
      <c r="J1278" s="209"/>
      <c r="K1278" s="209"/>
      <c r="L1278" s="214"/>
      <c r="M1278" s="215"/>
      <c r="N1278" s="216"/>
      <c r="O1278" s="216"/>
      <c r="P1278" s="216"/>
      <c r="Q1278" s="216"/>
      <c r="R1278" s="216"/>
      <c r="S1278" s="216"/>
      <c r="T1278" s="217"/>
      <c r="AT1278" s="218" t="s">
        <v>169</v>
      </c>
      <c r="AU1278" s="218" t="s">
        <v>81</v>
      </c>
      <c r="AV1278" s="12" t="s">
        <v>81</v>
      </c>
      <c r="AW1278" s="12" t="s">
        <v>37</v>
      </c>
      <c r="AX1278" s="12" t="s">
        <v>73</v>
      </c>
      <c r="AY1278" s="218" t="s">
        <v>162</v>
      </c>
    </row>
    <row r="1279" spans="2:51" s="11" customFormat="1" ht="13.5">
      <c r="B1279" s="196"/>
      <c r="C1279" s="197"/>
      <c r="D1279" s="198" t="s">
        <v>169</v>
      </c>
      <c r="E1279" s="199" t="s">
        <v>20</v>
      </c>
      <c r="F1279" s="200" t="s">
        <v>1171</v>
      </c>
      <c r="G1279" s="197"/>
      <c r="H1279" s="201" t="s">
        <v>20</v>
      </c>
      <c r="I1279" s="202"/>
      <c r="J1279" s="197"/>
      <c r="K1279" s="197"/>
      <c r="L1279" s="203"/>
      <c r="M1279" s="204"/>
      <c r="N1279" s="205"/>
      <c r="O1279" s="205"/>
      <c r="P1279" s="205"/>
      <c r="Q1279" s="205"/>
      <c r="R1279" s="205"/>
      <c r="S1279" s="205"/>
      <c r="T1279" s="206"/>
      <c r="AT1279" s="207" t="s">
        <v>169</v>
      </c>
      <c r="AU1279" s="207" t="s">
        <v>81</v>
      </c>
      <c r="AV1279" s="11" t="s">
        <v>22</v>
      </c>
      <c r="AW1279" s="11" t="s">
        <v>37</v>
      </c>
      <c r="AX1279" s="11" t="s">
        <v>73</v>
      </c>
      <c r="AY1279" s="207" t="s">
        <v>162</v>
      </c>
    </row>
    <row r="1280" spans="2:51" s="12" customFormat="1" ht="13.5">
      <c r="B1280" s="208"/>
      <c r="C1280" s="209"/>
      <c r="D1280" s="198" t="s">
        <v>169</v>
      </c>
      <c r="E1280" s="210" t="s">
        <v>20</v>
      </c>
      <c r="F1280" s="211" t="s">
        <v>1172</v>
      </c>
      <c r="G1280" s="209"/>
      <c r="H1280" s="212">
        <v>3.778</v>
      </c>
      <c r="I1280" s="213"/>
      <c r="J1280" s="209"/>
      <c r="K1280" s="209"/>
      <c r="L1280" s="214"/>
      <c r="M1280" s="215"/>
      <c r="N1280" s="216"/>
      <c r="O1280" s="216"/>
      <c r="P1280" s="216"/>
      <c r="Q1280" s="216"/>
      <c r="R1280" s="216"/>
      <c r="S1280" s="216"/>
      <c r="T1280" s="217"/>
      <c r="AT1280" s="218" t="s">
        <v>169</v>
      </c>
      <c r="AU1280" s="218" t="s">
        <v>81</v>
      </c>
      <c r="AV1280" s="12" t="s">
        <v>81</v>
      </c>
      <c r="AW1280" s="12" t="s">
        <v>37</v>
      </c>
      <c r="AX1280" s="12" t="s">
        <v>73</v>
      </c>
      <c r="AY1280" s="218" t="s">
        <v>162</v>
      </c>
    </row>
    <row r="1281" spans="2:51" s="12" customFormat="1" ht="13.5">
      <c r="B1281" s="208"/>
      <c r="C1281" s="209"/>
      <c r="D1281" s="198" t="s">
        <v>169</v>
      </c>
      <c r="E1281" s="210" t="s">
        <v>20</v>
      </c>
      <c r="F1281" s="211" t="s">
        <v>1173</v>
      </c>
      <c r="G1281" s="209"/>
      <c r="H1281" s="212">
        <v>18.353</v>
      </c>
      <c r="I1281" s="213"/>
      <c r="J1281" s="209"/>
      <c r="K1281" s="209"/>
      <c r="L1281" s="214"/>
      <c r="M1281" s="215"/>
      <c r="N1281" s="216"/>
      <c r="O1281" s="216"/>
      <c r="P1281" s="216"/>
      <c r="Q1281" s="216"/>
      <c r="R1281" s="216"/>
      <c r="S1281" s="216"/>
      <c r="T1281" s="217"/>
      <c r="AT1281" s="218" t="s">
        <v>169</v>
      </c>
      <c r="AU1281" s="218" t="s">
        <v>81</v>
      </c>
      <c r="AV1281" s="12" t="s">
        <v>81</v>
      </c>
      <c r="AW1281" s="12" t="s">
        <v>37</v>
      </c>
      <c r="AX1281" s="12" t="s">
        <v>73</v>
      </c>
      <c r="AY1281" s="218" t="s">
        <v>162</v>
      </c>
    </row>
    <row r="1282" spans="2:51" s="11" customFormat="1" ht="13.5">
      <c r="B1282" s="196"/>
      <c r="C1282" s="197"/>
      <c r="D1282" s="198" t="s">
        <v>169</v>
      </c>
      <c r="E1282" s="199" t="s">
        <v>20</v>
      </c>
      <c r="F1282" s="200" t="s">
        <v>1174</v>
      </c>
      <c r="G1282" s="197"/>
      <c r="H1282" s="201" t="s">
        <v>20</v>
      </c>
      <c r="I1282" s="202"/>
      <c r="J1282" s="197"/>
      <c r="K1282" s="197"/>
      <c r="L1282" s="203"/>
      <c r="M1282" s="204"/>
      <c r="N1282" s="205"/>
      <c r="O1282" s="205"/>
      <c r="P1282" s="205"/>
      <c r="Q1282" s="205"/>
      <c r="R1282" s="205"/>
      <c r="S1282" s="205"/>
      <c r="T1282" s="206"/>
      <c r="AT1282" s="207" t="s">
        <v>169</v>
      </c>
      <c r="AU1282" s="207" t="s">
        <v>81</v>
      </c>
      <c r="AV1282" s="11" t="s">
        <v>22</v>
      </c>
      <c r="AW1282" s="11" t="s">
        <v>37</v>
      </c>
      <c r="AX1282" s="11" t="s">
        <v>73</v>
      </c>
      <c r="AY1282" s="207" t="s">
        <v>162</v>
      </c>
    </row>
    <row r="1283" spans="2:51" s="12" customFormat="1" ht="13.5">
      <c r="B1283" s="208"/>
      <c r="C1283" s="209"/>
      <c r="D1283" s="198" t="s">
        <v>169</v>
      </c>
      <c r="E1283" s="210" t="s">
        <v>20</v>
      </c>
      <c r="F1283" s="211" t="s">
        <v>1150</v>
      </c>
      <c r="G1283" s="209"/>
      <c r="H1283" s="212">
        <v>15.411</v>
      </c>
      <c r="I1283" s="213"/>
      <c r="J1283" s="209"/>
      <c r="K1283" s="209"/>
      <c r="L1283" s="214"/>
      <c r="M1283" s="215"/>
      <c r="N1283" s="216"/>
      <c r="O1283" s="216"/>
      <c r="P1283" s="216"/>
      <c r="Q1283" s="216"/>
      <c r="R1283" s="216"/>
      <c r="S1283" s="216"/>
      <c r="T1283" s="217"/>
      <c r="AT1283" s="218" t="s">
        <v>169</v>
      </c>
      <c r="AU1283" s="218" t="s">
        <v>81</v>
      </c>
      <c r="AV1283" s="12" t="s">
        <v>81</v>
      </c>
      <c r="AW1283" s="12" t="s">
        <v>37</v>
      </c>
      <c r="AX1283" s="12" t="s">
        <v>73</v>
      </c>
      <c r="AY1283" s="218" t="s">
        <v>162</v>
      </c>
    </row>
    <row r="1284" spans="2:51" s="11" customFormat="1" ht="13.5">
      <c r="B1284" s="196"/>
      <c r="C1284" s="197"/>
      <c r="D1284" s="198" t="s">
        <v>169</v>
      </c>
      <c r="E1284" s="199" t="s">
        <v>20</v>
      </c>
      <c r="F1284" s="200" t="s">
        <v>1175</v>
      </c>
      <c r="G1284" s="197"/>
      <c r="H1284" s="201" t="s">
        <v>20</v>
      </c>
      <c r="I1284" s="202"/>
      <c r="J1284" s="197"/>
      <c r="K1284" s="197"/>
      <c r="L1284" s="203"/>
      <c r="M1284" s="204"/>
      <c r="N1284" s="205"/>
      <c r="O1284" s="205"/>
      <c r="P1284" s="205"/>
      <c r="Q1284" s="205"/>
      <c r="R1284" s="205"/>
      <c r="S1284" s="205"/>
      <c r="T1284" s="206"/>
      <c r="AT1284" s="207" t="s">
        <v>169</v>
      </c>
      <c r="AU1284" s="207" t="s">
        <v>81</v>
      </c>
      <c r="AV1284" s="11" t="s">
        <v>22</v>
      </c>
      <c r="AW1284" s="11" t="s">
        <v>37</v>
      </c>
      <c r="AX1284" s="11" t="s">
        <v>73</v>
      </c>
      <c r="AY1284" s="207" t="s">
        <v>162</v>
      </c>
    </row>
    <row r="1285" spans="2:51" s="12" customFormat="1" ht="13.5">
      <c r="B1285" s="208"/>
      <c r="C1285" s="209"/>
      <c r="D1285" s="198" t="s">
        <v>169</v>
      </c>
      <c r="E1285" s="210" t="s">
        <v>20</v>
      </c>
      <c r="F1285" s="211" t="s">
        <v>1176</v>
      </c>
      <c r="G1285" s="209"/>
      <c r="H1285" s="212">
        <v>16.523</v>
      </c>
      <c r="I1285" s="213"/>
      <c r="J1285" s="209"/>
      <c r="K1285" s="209"/>
      <c r="L1285" s="214"/>
      <c r="M1285" s="215"/>
      <c r="N1285" s="216"/>
      <c r="O1285" s="216"/>
      <c r="P1285" s="216"/>
      <c r="Q1285" s="216"/>
      <c r="R1285" s="216"/>
      <c r="S1285" s="216"/>
      <c r="T1285" s="217"/>
      <c r="AT1285" s="218" t="s">
        <v>169</v>
      </c>
      <c r="AU1285" s="218" t="s">
        <v>81</v>
      </c>
      <c r="AV1285" s="12" t="s">
        <v>81</v>
      </c>
      <c r="AW1285" s="12" t="s">
        <v>37</v>
      </c>
      <c r="AX1285" s="12" t="s">
        <v>73</v>
      </c>
      <c r="AY1285" s="218" t="s">
        <v>162</v>
      </c>
    </row>
    <row r="1286" spans="2:51" s="11" customFormat="1" ht="13.5">
      <c r="B1286" s="196"/>
      <c r="C1286" s="197"/>
      <c r="D1286" s="198" t="s">
        <v>169</v>
      </c>
      <c r="E1286" s="199" t="s">
        <v>20</v>
      </c>
      <c r="F1286" s="200" t="s">
        <v>1177</v>
      </c>
      <c r="G1286" s="197"/>
      <c r="H1286" s="201" t="s">
        <v>20</v>
      </c>
      <c r="I1286" s="202"/>
      <c r="J1286" s="197"/>
      <c r="K1286" s="197"/>
      <c r="L1286" s="203"/>
      <c r="M1286" s="204"/>
      <c r="N1286" s="205"/>
      <c r="O1286" s="205"/>
      <c r="P1286" s="205"/>
      <c r="Q1286" s="205"/>
      <c r="R1286" s="205"/>
      <c r="S1286" s="205"/>
      <c r="T1286" s="206"/>
      <c r="AT1286" s="207" t="s">
        <v>169</v>
      </c>
      <c r="AU1286" s="207" t="s">
        <v>81</v>
      </c>
      <c r="AV1286" s="11" t="s">
        <v>22</v>
      </c>
      <c r="AW1286" s="11" t="s">
        <v>37</v>
      </c>
      <c r="AX1286" s="11" t="s">
        <v>73</v>
      </c>
      <c r="AY1286" s="207" t="s">
        <v>162</v>
      </c>
    </row>
    <row r="1287" spans="2:51" s="12" customFormat="1" ht="13.5">
      <c r="B1287" s="208"/>
      <c r="C1287" s="209"/>
      <c r="D1287" s="198" t="s">
        <v>169</v>
      </c>
      <c r="E1287" s="210" t="s">
        <v>20</v>
      </c>
      <c r="F1287" s="211" t="s">
        <v>1178</v>
      </c>
      <c r="G1287" s="209"/>
      <c r="H1287" s="212">
        <v>7.937</v>
      </c>
      <c r="I1287" s="213"/>
      <c r="J1287" s="209"/>
      <c r="K1287" s="209"/>
      <c r="L1287" s="214"/>
      <c r="M1287" s="215"/>
      <c r="N1287" s="216"/>
      <c r="O1287" s="216"/>
      <c r="P1287" s="216"/>
      <c r="Q1287" s="216"/>
      <c r="R1287" s="216"/>
      <c r="S1287" s="216"/>
      <c r="T1287" s="217"/>
      <c r="AT1287" s="218" t="s">
        <v>169</v>
      </c>
      <c r="AU1287" s="218" t="s">
        <v>81</v>
      </c>
      <c r="AV1287" s="12" t="s">
        <v>81</v>
      </c>
      <c r="AW1287" s="12" t="s">
        <v>37</v>
      </c>
      <c r="AX1287" s="12" t="s">
        <v>73</v>
      </c>
      <c r="AY1287" s="218" t="s">
        <v>162</v>
      </c>
    </row>
    <row r="1288" spans="2:51" s="12" customFormat="1" ht="13.5">
      <c r="B1288" s="208"/>
      <c r="C1288" s="209"/>
      <c r="D1288" s="198" t="s">
        <v>169</v>
      </c>
      <c r="E1288" s="210" t="s">
        <v>20</v>
      </c>
      <c r="F1288" s="211" t="s">
        <v>1179</v>
      </c>
      <c r="G1288" s="209"/>
      <c r="H1288" s="212">
        <v>13.983</v>
      </c>
      <c r="I1288" s="213"/>
      <c r="J1288" s="209"/>
      <c r="K1288" s="209"/>
      <c r="L1288" s="214"/>
      <c r="M1288" s="215"/>
      <c r="N1288" s="216"/>
      <c r="O1288" s="216"/>
      <c r="P1288" s="216"/>
      <c r="Q1288" s="216"/>
      <c r="R1288" s="216"/>
      <c r="S1288" s="216"/>
      <c r="T1288" s="217"/>
      <c r="AT1288" s="218" t="s">
        <v>169</v>
      </c>
      <c r="AU1288" s="218" t="s">
        <v>81</v>
      </c>
      <c r="AV1288" s="12" t="s">
        <v>81</v>
      </c>
      <c r="AW1288" s="12" t="s">
        <v>37</v>
      </c>
      <c r="AX1288" s="12" t="s">
        <v>73</v>
      </c>
      <c r="AY1288" s="218" t="s">
        <v>162</v>
      </c>
    </row>
    <row r="1289" spans="2:51" s="13" customFormat="1" ht="13.5">
      <c r="B1289" s="219"/>
      <c r="C1289" s="220"/>
      <c r="D1289" s="221" t="s">
        <v>169</v>
      </c>
      <c r="E1289" s="222" t="s">
        <v>20</v>
      </c>
      <c r="F1289" s="223" t="s">
        <v>174</v>
      </c>
      <c r="G1289" s="220"/>
      <c r="H1289" s="224">
        <v>177.497</v>
      </c>
      <c r="I1289" s="225"/>
      <c r="J1289" s="220"/>
      <c r="K1289" s="220"/>
      <c r="L1289" s="226"/>
      <c r="M1289" s="227"/>
      <c r="N1289" s="228"/>
      <c r="O1289" s="228"/>
      <c r="P1289" s="228"/>
      <c r="Q1289" s="228"/>
      <c r="R1289" s="228"/>
      <c r="S1289" s="228"/>
      <c r="T1289" s="229"/>
      <c r="AT1289" s="230" t="s">
        <v>169</v>
      </c>
      <c r="AU1289" s="230" t="s">
        <v>81</v>
      </c>
      <c r="AV1289" s="13" t="s">
        <v>168</v>
      </c>
      <c r="AW1289" s="13" t="s">
        <v>37</v>
      </c>
      <c r="AX1289" s="13" t="s">
        <v>22</v>
      </c>
      <c r="AY1289" s="230" t="s">
        <v>162</v>
      </c>
    </row>
    <row r="1290" spans="2:65" s="1" customFormat="1" ht="22.5" customHeight="1">
      <c r="B1290" s="36"/>
      <c r="C1290" s="184" t="s">
        <v>1180</v>
      </c>
      <c r="D1290" s="184" t="s">
        <v>164</v>
      </c>
      <c r="E1290" s="185" t="s">
        <v>1181</v>
      </c>
      <c r="F1290" s="186" t="s">
        <v>1182</v>
      </c>
      <c r="G1290" s="187" t="s">
        <v>167</v>
      </c>
      <c r="H1290" s="188">
        <v>50.614</v>
      </c>
      <c r="I1290" s="189"/>
      <c r="J1290" s="190">
        <f>ROUND(I1290*H1290,2)</f>
        <v>0</v>
      </c>
      <c r="K1290" s="186" t="s">
        <v>20</v>
      </c>
      <c r="L1290" s="56"/>
      <c r="M1290" s="191" t="s">
        <v>20</v>
      </c>
      <c r="N1290" s="192" t="s">
        <v>44</v>
      </c>
      <c r="O1290" s="37"/>
      <c r="P1290" s="193">
        <f>O1290*H1290</f>
        <v>0</v>
      </c>
      <c r="Q1290" s="193">
        <v>0</v>
      </c>
      <c r="R1290" s="193">
        <f>Q1290*H1290</f>
        <v>0</v>
      </c>
      <c r="S1290" s="193">
        <v>0</v>
      </c>
      <c r="T1290" s="194">
        <f>S1290*H1290</f>
        <v>0</v>
      </c>
      <c r="AR1290" s="19" t="s">
        <v>168</v>
      </c>
      <c r="AT1290" s="19" t="s">
        <v>164</v>
      </c>
      <c r="AU1290" s="19" t="s">
        <v>81</v>
      </c>
      <c r="AY1290" s="19" t="s">
        <v>162</v>
      </c>
      <c r="BE1290" s="195">
        <f>IF(N1290="základní",J1290,0)</f>
        <v>0</v>
      </c>
      <c r="BF1290" s="195">
        <f>IF(N1290="snížená",J1290,0)</f>
        <v>0</v>
      </c>
      <c r="BG1290" s="195">
        <f>IF(N1290="zákl. přenesená",J1290,0)</f>
        <v>0</v>
      </c>
      <c r="BH1290" s="195">
        <f>IF(N1290="sníž. přenesená",J1290,0)</f>
        <v>0</v>
      </c>
      <c r="BI1290" s="195">
        <f>IF(N1290="nulová",J1290,0)</f>
        <v>0</v>
      </c>
      <c r="BJ1290" s="19" t="s">
        <v>22</v>
      </c>
      <c r="BK1290" s="195">
        <f>ROUND(I1290*H1290,2)</f>
        <v>0</v>
      </c>
      <c r="BL1290" s="19" t="s">
        <v>168</v>
      </c>
      <c r="BM1290" s="19" t="s">
        <v>1180</v>
      </c>
    </row>
    <row r="1291" spans="2:51" s="11" customFormat="1" ht="13.5">
      <c r="B1291" s="196"/>
      <c r="C1291" s="197"/>
      <c r="D1291" s="198" t="s">
        <v>169</v>
      </c>
      <c r="E1291" s="199" t="s">
        <v>20</v>
      </c>
      <c r="F1291" s="200" t="s">
        <v>1143</v>
      </c>
      <c r="G1291" s="197"/>
      <c r="H1291" s="201" t="s">
        <v>20</v>
      </c>
      <c r="I1291" s="202"/>
      <c r="J1291" s="197"/>
      <c r="K1291" s="197"/>
      <c r="L1291" s="203"/>
      <c r="M1291" s="204"/>
      <c r="N1291" s="205"/>
      <c r="O1291" s="205"/>
      <c r="P1291" s="205"/>
      <c r="Q1291" s="205"/>
      <c r="R1291" s="205"/>
      <c r="S1291" s="205"/>
      <c r="T1291" s="206"/>
      <c r="AT1291" s="207" t="s">
        <v>169</v>
      </c>
      <c r="AU1291" s="207" t="s">
        <v>81</v>
      </c>
      <c r="AV1291" s="11" t="s">
        <v>22</v>
      </c>
      <c r="AW1291" s="11" t="s">
        <v>37</v>
      </c>
      <c r="AX1291" s="11" t="s">
        <v>73</v>
      </c>
      <c r="AY1291" s="207" t="s">
        <v>162</v>
      </c>
    </row>
    <row r="1292" spans="2:51" s="12" customFormat="1" ht="13.5">
      <c r="B1292" s="208"/>
      <c r="C1292" s="209"/>
      <c r="D1292" s="198" t="s">
        <v>169</v>
      </c>
      <c r="E1292" s="210" t="s">
        <v>20</v>
      </c>
      <c r="F1292" s="211" t="s">
        <v>1183</v>
      </c>
      <c r="G1292" s="209"/>
      <c r="H1292" s="212">
        <v>2.211</v>
      </c>
      <c r="I1292" s="213"/>
      <c r="J1292" s="209"/>
      <c r="K1292" s="209"/>
      <c r="L1292" s="214"/>
      <c r="M1292" s="215"/>
      <c r="N1292" s="216"/>
      <c r="O1292" s="216"/>
      <c r="P1292" s="216"/>
      <c r="Q1292" s="216"/>
      <c r="R1292" s="216"/>
      <c r="S1292" s="216"/>
      <c r="T1292" s="217"/>
      <c r="AT1292" s="218" t="s">
        <v>169</v>
      </c>
      <c r="AU1292" s="218" t="s">
        <v>81</v>
      </c>
      <c r="AV1292" s="12" t="s">
        <v>81</v>
      </c>
      <c r="AW1292" s="12" t="s">
        <v>37</v>
      </c>
      <c r="AX1292" s="12" t="s">
        <v>73</v>
      </c>
      <c r="AY1292" s="218" t="s">
        <v>162</v>
      </c>
    </row>
    <row r="1293" spans="2:51" s="12" customFormat="1" ht="13.5">
      <c r="B1293" s="208"/>
      <c r="C1293" s="209"/>
      <c r="D1293" s="198" t="s">
        <v>169</v>
      </c>
      <c r="E1293" s="210" t="s">
        <v>20</v>
      </c>
      <c r="F1293" s="211" t="s">
        <v>1184</v>
      </c>
      <c r="G1293" s="209"/>
      <c r="H1293" s="212">
        <v>0.602</v>
      </c>
      <c r="I1293" s="213"/>
      <c r="J1293" s="209"/>
      <c r="K1293" s="209"/>
      <c r="L1293" s="214"/>
      <c r="M1293" s="215"/>
      <c r="N1293" s="216"/>
      <c r="O1293" s="216"/>
      <c r="P1293" s="216"/>
      <c r="Q1293" s="216"/>
      <c r="R1293" s="216"/>
      <c r="S1293" s="216"/>
      <c r="T1293" s="217"/>
      <c r="AT1293" s="218" t="s">
        <v>169</v>
      </c>
      <c r="AU1293" s="218" t="s">
        <v>81</v>
      </c>
      <c r="AV1293" s="12" t="s">
        <v>81</v>
      </c>
      <c r="AW1293" s="12" t="s">
        <v>37</v>
      </c>
      <c r="AX1293" s="12" t="s">
        <v>73</v>
      </c>
      <c r="AY1293" s="218" t="s">
        <v>162</v>
      </c>
    </row>
    <row r="1294" spans="2:51" s="11" customFormat="1" ht="13.5">
      <c r="B1294" s="196"/>
      <c r="C1294" s="197"/>
      <c r="D1294" s="198" t="s">
        <v>169</v>
      </c>
      <c r="E1294" s="199" t="s">
        <v>20</v>
      </c>
      <c r="F1294" s="200" t="s">
        <v>1185</v>
      </c>
      <c r="G1294" s="197"/>
      <c r="H1294" s="201" t="s">
        <v>20</v>
      </c>
      <c r="I1294" s="202"/>
      <c r="J1294" s="197"/>
      <c r="K1294" s="197"/>
      <c r="L1294" s="203"/>
      <c r="M1294" s="204"/>
      <c r="N1294" s="205"/>
      <c r="O1294" s="205"/>
      <c r="P1294" s="205"/>
      <c r="Q1294" s="205"/>
      <c r="R1294" s="205"/>
      <c r="S1294" s="205"/>
      <c r="T1294" s="206"/>
      <c r="AT1294" s="207" t="s">
        <v>169</v>
      </c>
      <c r="AU1294" s="207" t="s">
        <v>81</v>
      </c>
      <c r="AV1294" s="11" t="s">
        <v>22</v>
      </c>
      <c r="AW1294" s="11" t="s">
        <v>37</v>
      </c>
      <c r="AX1294" s="11" t="s">
        <v>73</v>
      </c>
      <c r="AY1294" s="207" t="s">
        <v>162</v>
      </c>
    </row>
    <row r="1295" spans="2:51" s="12" customFormat="1" ht="13.5">
      <c r="B1295" s="208"/>
      <c r="C1295" s="209"/>
      <c r="D1295" s="198" t="s">
        <v>169</v>
      </c>
      <c r="E1295" s="210" t="s">
        <v>20</v>
      </c>
      <c r="F1295" s="211" t="s">
        <v>1186</v>
      </c>
      <c r="G1295" s="209"/>
      <c r="H1295" s="212">
        <v>1.945</v>
      </c>
      <c r="I1295" s="213"/>
      <c r="J1295" s="209"/>
      <c r="K1295" s="209"/>
      <c r="L1295" s="214"/>
      <c r="M1295" s="215"/>
      <c r="N1295" s="216"/>
      <c r="O1295" s="216"/>
      <c r="P1295" s="216"/>
      <c r="Q1295" s="216"/>
      <c r="R1295" s="216"/>
      <c r="S1295" s="216"/>
      <c r="T1295" s="217"/>
      <c r="AT1295" s="218" t="s">
        <v>169</v>
      </c>
      <c r="AU1295" s="218" t="s">
        <v>81</v>
      </c>
      <c r="AV1295" s="12" t="s">
        <v>81</v>
      </c>
      <c r="AW1295" s="12" t="s">
        <v>37</v>
      </c>
      <c r="AX1295" s="12" t="s">
        <v>73</v>
      </c>
      <c r="AY1295" s="218" t="s">
        <v>162</v>
      </c>
    </row>
    <row r="1296" spans="2:51" s="11" customFormat="1" ht="13.5">
      <c r="B1296" s="196"/>
      <c r="C1296" s="197"/>
      <c r="D1296" s="198" t="s">
        <v>169</v>
      </c>
      <c r="E1296" s="199" t="s">
        <v>20</v>
      </c>
      <c r="F1296" s="200" t="s">
        <v>1145</v>
      </c>
      <c r="G1296" s="197"/>
      <c r="H1296" s="201" t="s">
        <v>20</v>
      </c>
      <c r="I1296" s="202"/>
      <c r="J1296" s="197"/>
      <c r="K1296" s="197"/>
      <c r="L1296" s="203"/>
      <c r="M1296" s="204"/>
      <c r="N1296" s="205"/>
      <c r="O1296" s="205"/>
      <c r="P1296" s="205"/>
      <c r="Q1296" s="205"/>
      <c r="R1296" s="205"/>
      <c r="S1296" s="205"/>
      <c r="T1296" s="206"/>
      <c r="AT1296" s="207" t="s">
        <v>169</v>
      </c>
      <c r="AU1296" s="207" t="s">
        <v>81</v>
      </c>
      <c r="AV1296" s="11" t="s">
        <v>22</v>
      </c>
      <c r="AW1296" s="11" t="s">
        <v>37</v>
      </c>
      <c r="AX1296" s="11" t="s">
        <v>73</v>
      </c>
      <c r="AY1296" s="207" t="s">
        <v>162</v>
      </c>
    </row>
    <row r="1297" spans="2:51" s="12" customFormat="1" ht="13.5">
      <c r="B1297" s="208"/>
      <c r="C1297" s="209"/>
      <c r="D1297" s="198" t="s">
        <v>169</v>
      </c>
      <c r="E1297" s="210" t="s">
        <v>20</v>
      </c>
      <c r="F1297" s="211" t="s">
        <v>1187</v>
      </c>
      <c r="G1297" s="209"/>
      <c r="H1297" s="212">
        <v>1.964</v>
      </c>
      <c r="I1297" s="213"/>
      <c r="J1297" s="209"/>
      <c r="K1297" s="209"/>
      <c r="L1297" s="214"/>
      <c r="M1297" s="215"/>
      <c r="N1297" s="216"/>
      <c r="O1297" s="216"/>
      <c r="P1297" s="216"/>
      <c r="Q1297" s="216"/>
      <c r="R1297" s="216"/>
      <c r="S1297" s="216"/>
      <c r="T1297" s="217"/>
      <c r="AT1297" s="218" t="s">
        <v>169</v>
      </c>
      <c r="AU1297" s="218" t="s">
        <v>81</v>
      </c>
      <c r="AV1297" s="12" t="s">
        <v>81</v>
      </c>
      <c r="AW1297" s="12" t="s">
        <v>37</v>
      </c>
      <c r="AX1297" s="12" t="s">
        <v>73</v>
      </c>
      <c r="AY1297" s="218" t="s">
        <v>162</v>
      </c>
    </row>
    <row r="1298" spans="2:51" s="11" customFormat="1" ht="13.5">
      <c r="B1298" s="196"/>
      <c r="C1298" s="197"/>
      <c r="D1298" s="198" t="s">
        <v>169</v>
      </c>
      <c r="E1298" s="199" t="s">
        <v>20</v>
      </c>
      <c r="F1298" s="200" t="s">
        <v>1167</v>
      </c>
      <c r="G1298" s="197"/>
      <c r="H1298" s="201" t="s">
        <v>20</v>
      </c>
      <c r="I1298" s="202"/>
      <c r="J1298" s="197"/>
      <c r="K1298" s="197"/>
      <c r="L1298" s="203"/>
      <c r="M1298" s="204"/>
      <c r="N1298" s="205"/>
      <c r="O1298" s="205"/>
      <c r="P1298" s="205"/>
      <c r="Q1298" s="205"/>
      <c r="R1298" s="205"/>
      <c r="S1298" s="205"/>
      <c r="T1298" s="206"/>
      <c r="AT1298" s="207" t="s">
        <v>169</v>
      </c>
      <c r="AU1298" s="207" t="s">
        <v>81</v>
      </c>
      <c r="AV1298" s="11" t="s">
        <v>22</v>
      </c>
      <c r="AW1298" s="11" t="s">
        <v>37</v>
      </c>
      <c r="AX1298" s="11" t="s">
        <v>73</v>
      </c>
      <c r="AY1298" s="207" t="s">
        <v>162</v>
      </c>
    </row>
    <row r="1299" spans="2:51" s="12" customFormat="1" ht="13.5">
      <c r="B1299" s="208"/>
      <c r="C1299" s="209"/>
      <c r="D1299" s="198" t="s">
        <v>169</v>
      </c>
      <c r="E1299" s="210" t="s">
        <v>20</v>
      </c>
      <c r="F1299" s="211" t="s">
        <v>1188</v>
      </c>
      <c r="G1299" s="209"/>
      <c r="H1299" s="212">
        <v>4.442</v>
      </c>
      <c r="I1299" s="213"/>
      <c r="J1299" s="209"/>
      <c r="K1299" s="209"/>
      <c r="L1299" s="214"/>
      <c r="M1299" s="215"/>
      <c r="N1299" s="216"/>
      <c r="O1299" s="216"/>
      <c r="P1299" s="216"/>
      <c r="Q1299" s="216"/>
      <c r="R1299" s="216"/>
      <c r="S1299" s="216"/>
      <c r="T1299" s="217"/>
      <c r="AT1299" s="218" t="s">
        <v>169</v>
      </c>
      <c r="AU1299" s="218" t="s">
        <v>81</v>
      </c>
      <c r="AV1299" s="12" t="s">
        <v>81</v>
      </c>
      <c r="AW1299" s="12" t="s">
        <v>37</v>
      </c>
      <c r="AX1299" s="12" t="s">
        <v>73</v>
      </c>
      <c r="AY1299" s="218" t="s">
        <v>162</v>
      </c>
    </row>
    <row r="1300" spans="2:51" s="11" customFormat="1" ht="13.5">
      <c r="B1300" s="196"/>
      <c r="C1300" s="197"/>
      <c r="D1300" s="198" t="s">
        <v>169</v>
      </c>
      <c r="E1300" s="199" t="s">
        <v>20</v>
      </c>
      <c r="F1300" s="200" t="s">
        <v>1171</v>
      </c>
      <c r="G1300" s="197"/>
      <c r="H1300" s="201" t="s">
        <v>20</v>
      </c>
      <c r="I1300" s="202"/>
      <c r="J1300" s="197"/>
      <c r="K1300" s="197"/>
      <c r="L1300" s="203"/>
      <c r="M1300" s="204"/>
      <c r="N1300" s="205"/>
      <c r="O1300" s="205"/>
      <c r="P1300" s="205"/>
      <c r="Q1300" s="205"/>
      <c r="R1300" s="205"/>
      <c r="S1300" s="205"/>
      <c r="T1300" s="206"/>
      <c r="AT1300" s="207" t="s">
        <v>169</v>
      </c>
      <c r="AU1300" s="207" t="s">
        <v>81</v>
      </c>
      <c r="AV1300" s="11" t="s">
        <v>22</v>
      </c>
      <c r="AW1300" s="11" t="s">
        <v>37</v>
      </c>
      <c r="AX1300" s="11" t="s">
        <v>73</v>
      </c>
      <c r="AY1300" s="207" t="s">
        <v>162</v>
      </c>
    </row>
    <row r="1301" spans="2:51" s="12" customFormat="1" ht="13.5">
      <c r="B1301" s="208"/>
      <c r="C1301" s="209"/>
      <c r="D1301" s="198" t="s">
        <v>169</v>
      </c>
      <c r="E1301" s="210" t="s">
        <v>20</v>
      </c>
      <c r="F1301" s="211" t="s">
        <v>1189</v>
      </c>
      <c r="G1301" s="209"/>
      <c r="H1301" s="212">
        <v>3.422</v>
      </c>
      <c r="I1301" s="213"/>
      <c r="J1301" s="209"/>
      <c r="K1301" s="209"/>
      <c r="L1301" s="214"/>
      <c r="M1301" s="215"/>
      <c r="N1301" s="216"/>
      <c r="O1301" s="216"/>
      <c r="P1301" s="216"/>
      <c r="Q1301" s="216"/>
      <c r="R1301" s="216"/>
      <c r="S1301" s="216"/>
      <c r="T1301" s="217"/>
      <c r="AT1301" s="218" t="s">
        <v>169</v>
      </c>
      <c r="AU1301" s="218" t="s">
        <v>81</v>
      </c>
      <c r="AV1301" s="12" t="s">
        <v>81</v>
      </c>
      <c r="AW1301" s="12" t="s">
        <v>37</v>
      </c>
      <c r="AX1301" s="12" t="s">
        <v>73</v>
      </c>
      <c r="AY1301" s="218" t="s">
        <v>162</v>
      </c>
    </row>
    <row r="1302" spans="2:51" s="11" customFormat="1" ht="13.5">
      <c r="B1302" s="196"/>
      <c r="C1302" s="197"/>
      <c r="D1302" s="198" t="s">
        <v>169</v>
      </c>
      <c r="E1302" s="199" t="s">
        <v>20</v>
      </c>
      <c r="F1302" s="200" t="s">
        <v>1190</v>
      </c>
      <c r="G1302" s="197"/>
      <c r="H1302" s="201" t="s">
        <v>20</v>
      </c>
      <c r="I1302" s="202"/>
      <c r="J1302" s="197"/>
      <c r="K1302" s="197"/>
      <c r="L1302" s="203"/>
      <c r="M1302" s="204"/>
      <c r="N1302" s="205"/>
      <c r="O1302" s="205"/>
      <c r="P1302" s="205"/>
      <c r="Q1302" s="205"/>
      <c r="R1302" s="205"/>
      <c r="S1302" s="205"/>
      <c r="T1302" s="206"/>
      <c r="AT1302" s="207" t="s">
        <v>169</v>
      </c>
      <c r="AU1302" s="207" t="s">
        <v>81</v>
      </c>
      <c r="AV1302" s="11" t="s">
        <v>22</v>
      </c>
      <c r="AW1302" s="11" t="s">
        <v>37</v>
      </c>
      <c r="AX1302" s="11" t="s">
        <v>73</v>
      </c>
      <c r="AY1302" s="207" t="s">
        <v>162</v>
      </c>
    </row>
    <row r="1303" spans="2:51" s="12" customFormat="1" ht="13.5">
      <c r="B1303" s="208"/>
      <c r="C1303" s="209"/>
      <c r="D1303" s="198" t="s">
        <v>169</v>
      </c>
      <c r="E1303" s="210" t="s">
        <v>20</v>
      </c>
      <c r="F1303" s="211" t="s">
        <v>1191</v>
      </c>
      <c r="G1303" s="209"/>
      <c r="H1303" s="212">
        <v>7.562</v>
      </c>
      <c r="I1303" s="213"/>
      <c r="J1303" s="209"/>
      <c r="K1303" s="209"/>
      <c r="L1303" s="214"/>
      <c r="M1303" s="215"/>
      <c r="N1303" s="216"/>
      <c r="O1303" s="216"/>
      <c r="P1303" s="216"/>
      <c r="Q1303" s="216"/>
      <c r="R1303" s="216"/>
      <c r="S1303" s="216"/>
      <c r="T1303" s="217"/>
      <c r="AT1303" s="218" t="s">
        <v>169</v>
      </c>
      <c r="AU1303" s="218" t="s">
        <v>81</v>
      </c>
      <c r="AV1303" s="12" t="s">
        <v>81</v>
      </c>
      <c r="AW1303" s="12" t="s">
        <v>37</v>
      </c>
      <c r="AX1303" s="12" t="s">
        <v>73</v>
      </c>
      <c r="AY1303" s="218" t="s">
        <v>162</v>
      </c>
    </row>
    <row r="1304" spans="2:51" s="11" customFormat="1" ht="13.5">
      <c r="B1304" s="196"/>
      <c r="C1304" s="197"/>
      <c r="D1304" s="198" t="s">
        <v>169</v>
      </c>
      <c r="E1304" s="199" t="s">
        <v>20</v>
      </c>
      <c r="F1304" s="200" t="s">
        <v>1192</v>
      </c>
      <c r="G1304" s="197"/>
      <c r="H1304" s="201" t="s">
        <v>20</v>
      </c>
      <c r="I1304" s="202"/>
      <c r="J1304" s="197"/>
      <c r="K1304" s="197"/>
      <c r="L1304" s="203"/>
      <c r="M1304" s="204"/>
      <c r="N1304" s="205"/>
      <c r="O1304" s="205"/>
      <c r="P1304" s="205"/>
      <c r="Q1304" s="205"/>
      <c r="R1304" s="205"/>
      <c r="S1304" s="205"/>
      <c r="T1304" s="206"/>
      <c r="AT1304" s="207" t="s">
        <v>169</v>
      </c>
      <c r="AU1304" s="207" t="s">
        <v>81</v>
      </c>
      <c r="AV1304" s="11" t="s">
        <v>22</v>
      </c>
      <c r="AW1304" s="11" t="s">
        <v>37</v>
      </c>
      <c r="AX1304" s="11" t="s">
        <v>73</v>
      </c>
      <c r="AY1304" s="207" t="s">
        <v>162</v>
      </c>
    </row>
    <row r="1305" spans="2:51" s="12" customFormat="1" ht="13.5">
      <c r="B1305" s="208"/>
      <c r="C1305" s="209"/>
      <c r="D1305" s="198" t="s">
        <v>169</v>
      </c>
      <c r="E1305" s="210" t="s">
        <v>20</v>
      </c>
      <c r="F1305" s="211" t="s">
        <v>1193</v>
      </c>
      <c r="G1305" s="209"/>
      <c r="H1305" s="212">
        <v>3.367</v>
      </c>
      <c r="I1305" s="213"/>
      <c r="J1305" s="209"/>
      <c r="K1305" s="209"/>
      <c r="L1305" s="214"/>
      <c r="M1305" s="215"/>
      <c r="N1305" s="216"/>
      <c r="O1305" s="216"/>
      <c r="P1305" s="216"/>
      <c r="Q1305" s="216"/>
      <c r="R1305" s="216"/>
      <c r="S1305" s="216"/>
      <c r="T1305" s="217"/>
      <c r="AT1305" s="218" t="s">
        <v>169</v>
      </c>
      <c r="AU1305" s="218" t="s">
        <v>81</v>
      </c>
      <c r="AV1305" s="12" t="s">
        <v>81</v>
      </c>
      <c r="AW1305" s="12" t="s">
        <v>37</v>
      </c>
      <c r="AX1305" s="12" t="s">
        <v>73</v>
      </c>
      <c r="AY1305" s="218" t="s">
        <v>162</v>
      </c>
    </row>
    <row r="1306" spans="2:51" s="11" customFormat="1" ht="13.5">
      <c r="B1306" s="196"/>
      <c r="C1306" s="197"/>
      <c r="D1306" s="198" t="s">
        <v>169</v>
      </c>
      <c r="E1306" s="199" t="s">
        <v>20</v>
      </c>
      <c r="F1306" s="200" t="s">
        <v>1194</v>
      </c>
      <c r="G1306" s="197"/>
      <c r="H1306" s="201" t="s">
        <v>20</v>
      </c>
      <c r="I1306" s="202"/>
      <c r="J1306" s="197"/>
      <c r="K1306" s="197"/>
      <c r="L1306" s="203"/>
      <c r="M1306" s="204"/>
      <c r="N1306" s="205"/>
      <c r="O1306" s="205"/>
      <c r="P1306" s="205"/>
      <c r="Q1306" s="205"/>
      <c r="R1306" s="205"/>
      <c r="S1306" s="205"/>
      <c r="T1306" s="206"/>
      <c r="AT1306" s="207" t="s">
        <v>169</v>
      </c>
      <c r="AU1306" s="207" t="s">
        <v>81</v>
      </c>
      <c r="AV1306" s="11" t="s">
        <v>22</v>
      </c>
      <c r="AW1306" s="11" t="s">
        <v>37</v>
      </c>
      <c r="AX1306" s="11" t="s">
        <v>73</v>
      </c>
      <c r="AY1306" s="207" t="s">
        <v>162</v>
      </c>
    </row>
    <row r="1307" spans="2:51" s="12" customFormat="1" ht="13.5">
      <c r="B1307" s="208"/>
      <c r="C1307" s="209"/>
      <c r="D1307" s="198" t="s">
        <v>169</v>
      </c>
      <c r="E1307" s="210" t="s">
        <v>20</v>
      </c>
      <c r="F1307" s="211" t="s">
        <v>1195</v>
      </c>
      <c r="G1307" s="209"/>
      <c r="H1307" s="212">
        <v>6.381</v>
      </c>
      <c r="I1307" s="213"/>
      <c r="J1307" s="209"/>
      <c r="K1307" s="209"/>
      <c r="L1307" s="214"/>
      <c r="M1307" s="215"/>
      <c r="N1307" s="216"/>
      <c r="O1307" s="216"/>
      <c r="P1307" s="216"/>
      <c r="Q1307" s="216"/>
      <c r="R1307" s="216"/>
      <c r="S1307" s="216"/>
      <c r="T1307" s="217"/>
      <c r="AT1307" s="218" t="s">
        <v>169</v>
      </c>
      <c r="AU1307" s="218" t="s">
        <v>81</v>
      </c>
      <c r="AV1307" s="12" t="s">
        <v>81</v>
      </c>
      <c r="AW1307" s="12" t="s">
        <v>37</v>
      </c>
      <c r="AX1307" s="12" t="s">
        <v>73</v>
      </c>
      <c r="AY1307" s="218" t="s">
        <v>162</v>
      </c>
    </row>
    <row r="1308" spans="2:51" s="11" customFormat="1" ht="13.5">
      <c r="B1308" s="196"/>
      <c r="C1308" s="197"/>
      <c r="D1308" s="198" t="s">
        <v>169</v>
      </c>
      <c r="E1308" s="199" t="s">
        <v>20</v>
      </c>
      <c r="F1308" s="200" t="s">
        <v>1196</v>
      </c>
      <c r="G1308" s="197"/>
      <c r="H1308" s="201" t="s">
        <v>20</v>
      </c>
      <c r="I1308" s="202"/>
      <c r="J1308" s="197"/>
      <c r="K1308" s="197"/>
      <c r="L1308" s="203"/>
      <c r="M1308" s="204"/>
      <c r="N1308" s="205"/>
      <c r="O1308" s="205"/>
      <c r="P1308" s="205"/>
      <c r="Q1308" s="205"/>
      <c r="R1308" s="205"/>
      <c r="S1308" s="205"/>
      <c r="T1308" s="206"/>
      <c r="AT1308" s="207" t="s">
        <v>169</v>
      </c>
      <c r="AU1308" s="207" t="s">
        <v>81</v>
      </c>
      <c r="AV1308" s="11" t="s">
        <v>22</v>
      </c>
      <c r="AW1308" s="11" t="s">
        <v>37</v>
      </c>
      <c r="AX1308" s="11" t="s">
        <v>73</v>
      </c>
      <c r="AY1308" s="207" t="s">
        <v>162</v>
      </c>
    </row>
    <row r="1309" spans="2:51" s="12" customFormat="1" ht="13.5">
      <c r="B1309" s="208"/>
      <c r="C1309" s="209"/>
      <c r="D1309" s="198" t="s">
        <v>169</v>
      </c>
      <c r="E1309" s="210" t="s">
        <v>20</v>
      </c>
      <c r="F1309" s="211" t="s">
        <v>1197</v>
      </c>
      <c r="G1309" s="209"/>
      <c r="H1309" s="212">
        <v>9.129</v>
      </c>
      <c r="I1309" s="213"/>
      <c r="J1309" s="209"/>
      <c r="K1309" s="209"/>
      <c r="L1309" s="214"/>
      <c r="M1309" s="215"/>
      <c r="N1309" s="216"/>
      <c r="O1309" s="216"/>
      <c r="P1309" s="216"/>
      <c r="Q1309" s="216"/>
      <c r="R1309" s="216"/>
      <c r="S1309" s="216"/>
      <c r="T1309" s="217"/>
      <c r="AT1309" s="218" t="s">
        <v>169</v>
      </c>
      <c r="AU1309" s="218" t="s">
        <v>81</v>
      </c>
      <c r="AV1309" s="12" t="s">
        <v>81</v>
      </c>
      <c r="AW1309" s="12" t="s">
        <v>37</v>
      </c>
      <c r="AX1309" s="12" t="s">
        <v>73</v>
      </c>
      <c r="AY1309" s="218" t="s">
        <v>162</v>
      </c>
    </row>
    <row r="1310" spans="2:51" s="11" customFormat="1" ht="13.5">
      <c r="B1310" s="196"/>
      <c r="C1310" s="197"/>
      <c r="D1310" s="198" t="s">
        <v>169</v>
      </c>
      <c r="E1310" s="199" t="s">
        <v>20</v>
      </c>
      <c r="F1310" s="200" t="s">
        <v>1175</v>
      </c>
      <c r="G1310" s="197"/>
      <c r="H1310" s="201" t="s">
        <v>20</v>
      </c>
      <c r="I1310" s="202"/>
      <c r="J1310" s="197"/>
      <c r="K1310" s="197"/>
      <c r="L1310" s="203"/>
      <c r="M1310" s="204"/>
      <c r="N1310" s="205"/>
      <c r="O1310" s="205"/>
      <c r="P1310" s="205"/>
      <c r="Q1310" s="205"/>
      <c r="R1310" s="205"/>
      <c r="S1310" s="205"/>
      <c r="T1310" s="206"/>
      <c r="AT1310" s="207" t="s">
        <v>169</v>
      </c>
      <c r="AU1310" s="207" t="s">
        <v>81</v>
      </c>
      <c r="AV1310" s="11" t="s">
        <v>22</v>
      </c>
      <c r="AW1310" s="11" t="s">
        <v>37</v>
      </c>
      <c r="AX1310" s="11" t="s">
        <v>73</v>
      </c>
      <c r="AY1310" s="207" t="s">
        <v>162</v>
      </c>
    </row>
    <row r="1311" spans="2:51" s="12" customFormat="1" ht="13.5">
      <c r="B1311" s="208"/>
      <c r="C1311" s="209"/>
      <c r="D1311" s="198" t="s">
        <v>169</v>
      </c>
      <c r="E1311" s="210" t="s">
        <v>20</v>
      </c>
      <c r="F1311" s="211" t="s">
        <v>1198</v>
      </c>
      <c r="G1311" s="209"/>
      <c r="H1311" s="212">
        <v>3.155</v>
      </c>
      <c r="I1311" s="213"/>
      <c r="J1311" s="209"/>
      <c r="K1311" s="209"/>
      <c r="L1311" s="214"/>
      <c r="M1311" s="215"/>
      <c r="N1311" s="216"/>
      <c r="O1311" s="216"/>
      <c r="P1311" s="216"/>
      <c r="Q1311" s="216"/>
      <c r="R1311" s="216"/>
      <c r="S1311" s="216"/>
      <c r="T1311" s="217"/>
      <c r="AT1311" s="218" t="s">
        <v>169</v>
      </c>
      <c r="AU1311" s="218" t="s">
        <v>81</v>
      </c>
      <c r="AV1311" s="12" t="s">
        <v>81</v>
      </c>
      <c r="AW1311" s="12" t="s">
        <v>37</v>
      </c>
      <c r="AX1311" s="12" t="s">
        <v>73</v>
      </c>
      <c r="AY1311" s="218" t="s">
        <v>162</v>
      </c>
    </row>
    <row r="1312" spans="2:51" s="11" customFormat="1" ht="13.5">
      <c r="B1312" s="196"/>
      <c r="C1312" s="197"/>
      <c r="D1312" s="198" t="s">
        <v>169</v>
      </c>
      <c r="E1312" s="199" t="s">
        <v>20</v>
      </c>
      <c r="F1312" s="200" t="s">
        <v>1199</v>
      </c>
      <c r="G1312" s="197"/>
      <c r="H1312" s="201" t="s">
        <v>20</v>
      </c>
      <c r="I1312" s="202"/>
      <c r="J1312" s="197"/>
      <c r="K1312" s="197"/>
      <c r="L1312" s="203"/>
      <c r="M1312" s="204"/>
      <c r="N1312" s="205"/>
      <c r="O1312" s="205"/>
      <c r="P1312" s="205"/>
      <c r="Q1312" s="205"/>
      <c r="R1312" s="205"/>
      <c r="S1312" s="205"/>
      <c r="T1312" s="206"/>
      <c r="AT1312" s="207" t="s">
        <v>169</v>
      </c>
      <c r="AU1312" s="207" t="s">
        <v>81</v>
      </c>
      <c r="AV1312" s="11" t="s">
        <v>22</v>
      </c>
      <c r="AW1312" s="11" t="s">
        <v>37</v>
      </c>
      <c r="AX1312" s="11" t="s">
        <v>73</v>
      </c>
      <c r="AY1312" s="207" t="s">
        <v>162</v>
      </c>
    </row>
    <row r="1313" spans="2:51" s="12" customFormat="1" ht="13.5">
      <c r="B1313" s="208"/>
      <c r="C1313" s="209"/>
      <c r="D1313" s="198" t="s">
        <v>169</v>
      </c>
      <c r="E1313" s="210" t="s">
        <v>20</v>
      </c>
      <c r="F1313" s="211" t="s">
        <v>1200</v>
      </c>
      <c r="G1313" s="209"/>
      <c r="H1313" s="212">
        <v>0.796</v>
      </c>
      <c r="I1313" s="213"/>
      <c r="J1313" s="209"/>
      <c r="K1313" s="209"/>
      <c r="L1313" s="214"/>
      <c r="M1313" s="215"/>
      <c r="N1313" s="216"/>
      <c r="O1313" s="216"/>
      <c r="P1313" s="216"/>
      <c r="Q1313" s="216"/>
      <c r="R1313" s="216"/>
      <c r="S1313" s="216"/>
      <c r="T1313" s="217"/>
      <c r="AT1313" s="218" t="s">
        <v>169</v>
      </c>
      <c r="AU1313" s="218" t="s">
        <v>81</v>
      </c>
      <c r="AV1313" s="12" t="s">
        <v>81</v>
      </c>
      <c r="AW1313" s="12" t="s">
        <v>37</v>
      </c>
      <c r="AX1313" s="12" t="s">
        <v>73</v>
      </c>
      <c r="AY1313" s="218" t="s">
        <v>162</v>
      </c>
    </row>
    <row r="1314" spans="2:51" s="11" customFormat="1" ht="13.5">
      <c r="B1314" s="196"/>
      <c r="C1314" s="197"/>
      <c r="D1314" s="198" t="s">
        <v>169</v>
      </c>
      <c r="E1314" s="199" t="s">
        <v>20</v>
      </c>
      <c r="F1314" s="200" t="s">
        <v>1201</v>
      </c>
      <c r="G1314" s="197"/>
      <c r="H1314" s="201" t="s">
        <v>20</v>
      </c>
      <c r="I1314" s="202"/>
      <c r="J1314" s="197"/>
      <c r="K1314" s="197"/>
      <c r="L1314" s="203"/>
      <c r="M1314" s="204"/>
      <c r="N1314" s="205"/>
      <c r="O1314" s="205"/>
      <c r="P1314" s="205"/>
      <c r="Q1314" s="205"/>
      <c r="R1314" s="205"/>
      <c r="S1314" s="205"/>
      <c r="T1314" s="206"/>
      <c r="AT1314" s="207" t="s">
        <v>169</v>
      </c>
      <c r="AU1314" s="207" t="s">
        <v>81</v>
      </c>
      <c r="AV1314" s="11" t="s">
        <v>22</v>
      </c>
      <c r="AW1314" s="11" t="s">
        <v>37</v>
      </c>
      <c r="AX1314" s="11" t="s">
        <v>73</v>
      </c>
      <c r="AY1314" s="207" t="s">
        <v>162</v>
      </c>
    </row>
    <row r="1315" spans="2:51" s="12" customFormat="1" ht="13.5">
      <c r="B1315" s="208"/>
      <c r="C1315" s="209"/>
      <c r="D1315" s="198" t="s">
        <v>169</v>
      </c>
      <c r="E1315" s="210" t="s">
        <v>20</v>
      </c>
      <c r="F1315" s="211" t="s">
        <v>1202</v>
      </c>
      <c r="G1315" s="209"/>
      <c r="H1315" s="212">
        <v>1.344</v>
      </c>
      <c r="I1315" s="213"/>
      <c r="J1315" s="209"/>
      <c r="K1315" s="209"/>
      <c r="L1315" s="214"/>
      <c r="M1315" s="215"/>
      <c r="N1315" s="216"/>
      <c r="O1315" s="216"/>
      <c r="P1315" s="216"/>
      <c r="Q1315" s="216"/>
      <c r="R1315" s="216"/>
      <c r="S1315" s="216"/>
      <c r="T1315" s="217"/>
      <c r="AT1315" s="218" t="s">
        <v>169</v>
      </c>
      <c r="AU1315" s="218" t="s">
        <v>81</v>
      </c>
      <c r="AV1315" s="12" t="s">
        <v>81</v>
      </c>
      <c r="AW1315" s="12" t="s">
        <v>37</v>
      </c>
      <c r="AX1315" s="12" t="s">
        <v>73</v>
      </c>
      <c r="AY1315" s="218" t="s">
        <v>162</v>
      </c>
    </row>
    <row r="1316" spans="2:51" s="12" customFormat="1" ht="13.5">
      <c r="B1316" s="208"/>
      <c r="C1316" s="209"/>
      <c r="D1316" s="198" t="s">
        <v>169</v>
      </c>
      <c r="E1316" s="210" t="s">
        <v>20</v>
      </c>
      <c r="F1316" s="211" t="s">
        <v>1203</v>
      </c>
      <c r="G1316" s="209"/>
      <c r="H1316" s="212">
        <v>2.27</v>
      </c>
      <c r="I1316" s="213"/>
      <c r="J1316" s="209"/>
      <c r="K1316" s="209"/>
      <c r="L1316" s="214"/>
      <c r="M1316" s="215"/>
      <c r="N1316" s="216"/>
      <c r="O1316" s="216"/>
      <c r="P1316" s="216"/>
      <c r="Q1316" s="216"/>
      <c r="R1316" s="216"/>
      <c r="S1316" s="216"/>
      <c r="T1316" s="217"/>
      <c r="AT1316" s="218" t="s">
        <v>169</v>
      </c>
      <c r="AU1316" s="218" t="s">
        <v>81</v>
      </c>
      <c r="AV1316" s="12" t="s">
        <v>81</v>
      </c>
      <c r="AW1316" s="12" t="s">
        <v>37</v>
      </c>
      <c r="AX1316" s="12" t="s">
        <v>73</v>
      </c>
      <c r="AY1316" s="218" t="s">
        <v>162</v>
      </c>
    </row>
    <row r="1317" spans="2:51" s="11" customFormat="1" ht="13.5">
      <c r="B1317" s="196"/>
      <c r="C1317" s="197"/>
      <c r="D1317" s="198" t="s">
        <v>169</v>
      </c>
      <c r="E1317" s="199" t="s">
        <v>20</v>
      </c>
      <c r="F1317" s="200" t="s">
        <v>1204</v>
      </c>
      <c r="G1317" s="197"/>
      <c r="H1317" s="201" t="s">
        <v>20</v>
      </c>
      <c r="I1317" s="202"/>
      <c r="J1317" s="197"/>
      <c r="K1317" s="197"/>
      <c r="L1317" s="203"/>
      <c r="M1317" s="204"/>
      <c r="N1317" s="205"/>
      <c r="O1317" s="205"/>
      <c r="P1317" s="205"/>
      <c r="Q1317" s="205"/>
      <c r="R1317" s="205"/>
      <c r="S1317" s="205"/>
      <c r="T1317" s="206"/>
      <c r="AT1317" s="207" t="s">
        <v>169</v>
      </c>
      <c r="AU1317" s="207" t="s">
        <v>81</v>
      </c>
      <c r="AV1317" s="11" t="s">
        <v>22</v>
      </c>
      <c r="AW1317" s="11" t="s">
        <v>37</v>
      </c>
      <c r="AX1317" s="11" t="s">
        <v>73</v>
      </c>
      <c r="AY1317" s="207" t="s">
        <v>162</v>
      </c>
    </row>
    <row r="1318" spans="2:51" s="12" customFormat="1" ht="13.5">
      <c r="B1318" s="208"/>
      <c r="C1318" s="209"/>
      <c r="D1318" s="198" t="s">
        <v>169</v>
      </c>
      <c r="E1318" s="210" t="s">
        <v>20</v>
      </c>
      <c r="F1318" s="211" t="s">
        <v>1205</v>
      </c>
      <c r="G1318" s="209"/>
      <c r="H1318" s="212">
        <v>2.024</v>
      </c>
      <c r="I1318" s="213"/>
      <c r="J1318" s="209"/>
      <c r="K1318" s="209"/>
      <c r="L1318" s="214"/>
      <c r="M1318" s="215"/>
      <c r="N1318" s="216"/>
      <c r="O1318" s="216"/>
      <c r="P1318" s="216"/>
      <c r="Q1318" s="216"/>
      <c r="R1318" s="216"/>
      <c r="S1318" s="216"/>
      <c r="T1318" s="217"/>
      <c r="AT1318" s="218" t="s">
        <v>169</v>
      </c>
      <c r="AU1318" s="218" t="s">
        <v>81</v>
      </c>
      <c r="AV1318" s="12" t="s">
        <v>81</v>
      </c>
      <c r="AW1318" s="12" t="s">
        <v>37</v>
      </c>
      <c r="AX1318" s="12" t="s">
        <v>73</v>
      </c>
      <c r="AY1318" s="218" t="s">
        <v>162</v>
      </c>
    </row>
    <row r="1319" spans="2:51" s="13" customFormat="1" ht="13.5">
      <c r="B1319" s="219"/>
      <c r="C1319" s="220"/>
      <c r="D1319" s="221" t="s">
        <v>169</v>
      </c>
      <c r="E1319" s="222" t="s">
        <v>20</v>
      </c>
      <c r="F1319" s="223" t="s">
        <v>174</v>
      </c>
      <c r="G1319" s="220"/>
      <c r="H1319" s="224">
        <v>50.614</v>
      </c>
      <c r="I1319" s="225"/>
      <c r="J1319" s="220"/>
      <c r="K1319" s="220"/>
      <c r="L1319" s="226"/>
      <c r="M1319" s="227"/>
      <c r="N1319" s="228"/>
      <c r="O1319" s="228"/>
      <c r="P1319" s="228"/>
      <c r="Q1319" s="228"/>
      <c r="R1319" s="228"/>
      <c r="S1319" s="228"/>
      <c r="T1319" s="229"/>
      <c r="AT1319" s="230" t="s">
        <v>169</v>
      </c>
      <c r="AU1319" s="230" t="s">
        <v>81</v>
      </c>
      <c r="AV1319" s="13" t="s">
        <v>168</v>
      </c>
      <c r="AW1319" s="13" t="s">
        <v>37</v>
      </c>
      <c r="AX1319" s="13" t="s">
        <v>22</v>
      </c>
      <c r="AY1319" s="230" t="s">
        <v>162</v>
      </c>
    </row>
    <row r="1320" spans="2:65" s="1" customFormat="1" ht="22.5" customHeight="1">
      <c r="B1320" s="36"/>
      <c r="C1320" s="184" t="s">
        <v>1206</v>
      </c>
      <c r="D1320" s="184" t="s">
        <v>164</v>
      </c>
      <c r="E1320" s="185" t="s">
        <v>1207</v>
      </c>
      <c r="F1320" s="186" t="s">
        <v>1208</v>
      </c>
      <c r="G1320" s="187" t="s">
        <v>218</v>
      </c>
      <c r="H1320" s="188">
        <v>9</v>
      </c>
      <c r="I1320" s="189"/>
      <c r="J1320" s="190">
        <f>ROUND(I1320*H1320,2)</f>
        <v>0</v>
      </c>
      <c r="K1320" s="186" t="s">
        <v>20</v>
      </c>
      <c r="L1320" s="56"/>
      <c r="M1320" s="191" t="s">
        <v>20</v>
      </c>
      <c r="N1320" s="192" t="s">
        <v>44</v>
      </c>
      <c r="O1320" s="37"/>
      <c r="P1320" s="193">
        <f>O1320*H1320</f>
        <v>0</v>
      </c>
      <c r="Q1320" s="193">
        <v>0</v>
      </c>
      <c r="R1320" s="193">
        <f>Q1320*H1320</f>
        <v>0</v>
      </c>
      <c r="S1320" s="193">
        <v>0</v>
      </c>
      <c r="T1320" s="194">
        <f>S1320*H1320</f>
        <v>0</v>
      </c>
      <c r="AR1320" s="19" t="s">
        <v>168</v>
      </c>
      <c r="AT1320" s="19" t="s">
        <v>164</v>
      </c>
      <c r="AU1320" s="19" t="s">
        <v>81</v>
      </c>
      <c r="AY1320" s="19" t="s">
        <v>162</v>
      </c>
      <c r="BE1320" s="195">
        <f>IF(N1320="základní",J1320,0)</f>
        <v>0</v>
      </c>
      <c r="BF1320" s="195">
        <f>IF(N1320="snížená",J1320,0)</f>
        <v>0</v>
      </c>
      <c r="BG1320" s="195">
        <f>IF(N1320="zákl. přenesená",J1320,0)</f>
        <v>0</v>
      </c>
      <c r="BH1320" s="195">
        <f>IF(N1320="sníž. přenesená",J1320,0)</f>
        <v>0</v>
      </c>
      <c r="BI1320" s="195">
        <f>IF(N1320="nulová",J1320,0)</f>
        <v>0</v>
      </c>
      <c r="BJ1320" s="19" t="s">
        <v>22</v>
      </c>
      <c r="BK1320" s="195">
        <f>ROUND(I1320*H1320,2)</f>
        <v>0</v>
      </c>
      <c r="BL1320" s="19" t="s">
        <v>168</v>
      </c>
      <c r="BM1320" s="19" t="s">
        <v>1206</v>
      </c>
    </row>
    <row r="1321" spans="2:51" s="11" customFormat="1" ht="13.5">
      <c r="B1321" s="196"/>
      <c r="C1321" s="197"/>
      <c r="D1321" s="198" t="s">
        <v>169</v>
      </c>
      <c r="E1321" s="199" t="s">
        <v>20</v>
      </c>
      <c r="F1321" s="200" t="s">
        <v>1209</v>
      </c>
      <c r="G1321" s="197"/>
      <c r="H1321" s="201" t="s">
        <v>20</v>
      </c>
      <c r="I1321" s="202"/>
      <c r="J1321" s="197"/>
      <c r="K1321" s="197"/>
      <c r="L1321" s="203"/>
      <c r="M1321" s="204"/>
      <c r="N1321" s="205"/>
      <c r="O1321" s="205"/>
      <c r="P1321" s="205"/>
      <c r="Q1321" s="205"/>
      <c r="R1321" s="205"/>
      <c r="S1321" s="205"/>
      <c r="T1321" s="206"/>
      <c r="AT1321" s="207" t="s">
        <v>169</v>
      </c>
      <c r="AU1321" s="207" t="s">
        <v>81</v>
      </c>
      <c r="AV1321" s="11" t="s">
        <v>22</v>
      </c>
      <c r="AW1321" s="11" t="s">
        <v>37</v>
      </c>
      <c r="AX1321" s="11" t="s">
        <v>73</v>
      </c>
      <c r="AY1321" s="207" t="s">
        <v>162</v>
      </c>
    </row>
    <row r="1322" spans="2:51" s="11" customFormat="1" ht="13.5">
      <c r="B1322" s="196"/>
      <c r="C1322" s="197"/>
      <c r="D1322" s="198" t="s">
        <v>169</v>
      </c>
      <c r="E1322" s="199" t="s">
        <v>20</v>
      </c>
      <c r="F1322" s="200" t="s">
        <v>1196</v>
      </c>
      <c r="G1322" s="197"/>
      <c r="H1322" s="201" t="s">
        <v>20</v>
      </c>
      <c r="I1322" s="202"/>
      <c r="J1322" s="197"/>
      <c r="K1322" s="197"/>
      <c r="L1322" s="203"/>
      <c r="M1322" s="204"/>
      <c r="N1322" s="205"/>
      <c r="O1322" s="205"/>
      <c r="P1322" s="205"/>
      <c r="Q1322" s="205"/>
      <c r="R1322" s="205"/>
      <c r="S1322" s="205"/>
      <c r="T1322" s="206"/>
      <c r="AT1322" s="207" t="s">
        <v>169</v>
      </c>
      <c r="AU1322" s="207" t="s">
        <v>81</v>
      </c>
      <c r="AV1322" s="11" t="s">
        <v>22</v>
      </c>
      <c r="AW1322" s="11" t="s">
        <v>37</v>
      </c>
      <c r="AX1322" s="11" t="s">
        <v>73</v>
      </c>
      <c r="AY1322" s="207" t="s">
        <v>162</v>
      </c>
    </row>
    <row r="1323" spans="2:51" s="12" customFormat="1" ht="13.5">
      <c r="B1323" s="208"/>
      <c r="C1323" s="209"/>
      <c r="D1323" s="198" t="s">
        <v>169</v>
      </c>
      <c r="E1323" s="210" t="s">
        <v>20</v>
      </c>
      <c r="F1323" s="211" t="s">
        <v>1210</v>
      </c>
      <c r="G1323" s="209"/>
      <c r="H1323" s="212">
        <v>5.58</v>
      </c>
      <c r="I1323" s="213"/>
      <c r="J1323" s="209"/>
      <c r="K1323" s="209"/>
      <c r="L1323" s="214"/>
      <c r="M1323" s="215"/>
      <c r="N1323" s="216"/>
      <c r="O1323" s="216"/>
      <c r="P1323" s="216"/>
      <c r="Q1323" s="216"/>
      <c r="R1323" s="216"/>
      <c r="S1323" s="216"/>
      <c r="T1323" s="217"/>
      <c r="AT1323" s="218" t="s">
        <v>169</v>
      </c>
      <c r="AU1323" s="218" t="s">
        <v>81</v>
      </c>
      <c r="AV1323" s="12" t="s">
        <v>81</v>
      </c>
      <c r="AW1323" s="12" t="s">
        <v>37</v>
      </c>
      <c r="AX1323" s="12" t="s">
        <v>73</v>
      </c>
      <c r="AY1323" s="218" t="s">
        <v>162</v>
      </c>
    </row>
    <row r="1324" spans="2:51" s="11" customFormat="1" ht="13.5">
      <c r="B1324" s="196"/>
      <c r="C1324" s="197"/>
      <c r="D1324" s="198" t="s">
        <v>169</v>
      </c>
      <c r="E1324" s="199" t="s">
        <v>20</v>
      </c>
      <c r="F1324" s="200" t="s">
        <v>1211</v>
      </c>
      <c r="G1324" s="197"/>
      <c r="H1324" s="201" t="s">
        <v>20</v>
      </c>
      <c r="I1324" s="202"/>
      <c r="J1324" s="197"/>
      <c r="K1324" s="197"/>
      <c r="L1324" s="203"/>
      <c r="M1324" s="204"/>
      <c r="N1324" s="205"/>
      <c r="O1324" s="205"/>
      <c r="P1324" s="205"/>
      <c r="Q1324" s="205"/>
      <c r="R1324" s="205"/>
      <c r="S1324" s="205"/>
      <c r="T1324" s="206"/>
      <c r="AT1324" s="207" t="s">
        <v>169</v>
      </c>
      <c r="AU1324" s="207" t="s">
        <v>81</v>
      </c>
      <c r="AV1324" s="11" t="s">
        <v>22</v>
      </c>
      <c r="AW1324" s="11" t="s">
        <v>37</v>
      </c>
      <c r="AX1324" s="11" t="s">
        <v>73</v>
      </c>
      <c r="AY1324" s="207" t="s">
        <v>162</v>
      </c>
    </row>
    <row r="1325" spans="2:51" s="12" customFormat="1" ht="13.5">
      <c r="B1325" s="208"/>
      <c r="C1325" s="209"/>
      <c r="D1325" s="198" t="s">
        <v>169</v>
      </c>
      <c r="E1325" s="210" t="s">
        <v>20</v>
      </c>
      <c r="F1325" s="211" t="s">
        <v>1212</v>
      </c>
      <c r="G1325" s="209"/>
      <c r="H1325" s="212">
        <v>3.42</v>
      </c>
      <c r="I1325" s="213"/>
      <c r="J1325" s="209"/>
      <c r="K1325" s="209"/>
      <c r="L1325" s="214"/>
      <c r="M1325" s="215"/>
      <c r="N1325" s="216"/>
      <c r="O1325" s="216"/>
      <c r="P1325" s="216"/>
      <c r="Q1325" s="216"/>
      <c r="R1325" s="216"/>
      <c r="S1325" s="216"/>
      <c r="T1325" s="217"/>
      <c r="AT1325" s="218" t="s">
        <v>169</v>
      </c>
      <c r="AU1325" s="218" t="s">
        <v>81</v>
      </c>
      <c r="AV1325" s="12" t="s">
        <v>81</v>
      </c>
      <c r="AW1325" s="12" t="s">
        <v>37</v>
      </c>
      <c r="AX1325" s="12" t="s">
        <v>73</v>
      </c>
      <c r="AY1325" s="218" t="s">
        <v>162</v>
      </c>
    </row>
    <row r="1326" spans="2:51" s="13" customFormat="1" ht="13.5">
      <c r="B1326" s="219"/>
      <c r="C1326" s="220"/>
      <c r="D1326" s="221" t="s">
        <v>169</v>
      </c>
      <c r="E1326" s="222" t="s">
        <v>20</v>
      </c>
      <c r="F1326" s="223" t="s">
        <v>174</v>
      </c>
      <c r="G1326" s="220"/>
      <c r="H1326" s="224">
        <v>9</v>
      </c>
      <c r="I1326" s="225"/>
      <c r="J1326" s="220"/>
      <c r="K1326" s="220"/>
      <c r="L1326" s="226"/>
      <c r="M1326" s="227"/>
      <c r="N1326" s="228"/>
      <c r="O1326" s="228"/>
      <c r="P1326" s="228"/>
      <c r="Q1326" s="228"/>
      <c r="R1326" s="228"/>
      <c r="S1326" s="228"/>
      <c r="T1326" s="229"/>
      <c r="AT1326" s="230" t="s">
        <v>169</v>
      </c>
      <c r="AU1326" s="230" t="s">
        <v>81</v>
      </c>
      <c r="AV1326" s="13" t="s">
        <v>168</v>
      </c>
      <c r="AW1326" s="13" t="s">
        <v>37</v>
      </c>
      <c r="AX1326" s="13" t="s">
        <v>22</v>
      </c>
      <c r="AY1326" s="230" t="s">
        <v>162</v>
      </c>
    </row>
    <row r="1327" spans="2:65" s="1" customFormat="1" ht="22.5" customHeight="1">
      <c r="B1327" s="36"/>
      <c r="C1327" s="184" t="s">
        <v>1213</v>
      </c>
      <c r="D1327" s="184" t="s">
        <v>164</v>
      </c>
      <c r="E1327" s="185" t="s">
        <v>1214</v>
      </c>
      <c r="F1327" s="186" t="s">
        <v>1215</v>
      </c>
      <c r="G1327" s="187" t="s">
        <v>167</v>
      </c>
      <c r="H1327" s="188">
        <v>2</v>
      </c>
      <c r="I1327" s="189"/>
      <c r="J1327" s="190">
        <f>ROUND(I1327*H1327,2)</f>
        <v>0</v>
      </c>
      <c r="K1327" s="186" t="s">
        <v>20</v>
      </c>
      <c r="L1327" s="56"/>
      <c r="M1327" s="191" t="s">
        <v>20</v>
      </c>
      <c r="N1327" s="192" t="s">
        <v>44</v>
      </c>
      <c r="O1327" s="37"/>
      <c r="P1327" s="193">
        <f>O1327*H1327</f>
        <v>0</v>
      </c>
      <c r="Q1327" s="193">
        <v>0</v>
      </c>
      <c r="R1327" s="193">
        <f>Q1327*H1327</f>
        <v>0</v>
      </c>
      <c r="S1327" s="193">
        <v>0</v>
      </c>
      <c r="T1327" s="194">
        <f>S1327*H1327</f>
        <v>0</v>
      </c>
      <c r="AR1327" s="19" t="s">
        <v>168</v>
      </c>
      <c r="AT1327" s="19" t="s">
        <v>164</v>
      </c>
      <c r="AU1327" s="19" t="s">
        <v>81</v>
      </c>
      <c r="AY1327" s="19" t="s">
        <v>162</v>
      </c>
      <c r="BE1327" s="195">
        <f>IF(N1327="základní",J1327,0)</f>
        <v>0</v>
      </c>
      <c r="BF1327" s="195">
        <f>IF(N1327="snížená",J1327,0)</f>
        <v>0</v>
      </c>
      <c r="BG1327" s="195">
        <f>IF(N1327="zákl. přenesená",J1327,0)</f>
        <v>0</v>
      </c>
      <c r="BH1327" s="195">
        <f>IF(N1327="sníž. přenesená",J1327,0)</f>
        <v>0</v>
      </c>
      <c r="BI1327" s="195">
        <f>IF(N1327="nulová",J1327,0)</f>
        <v>0</v>
      </c>
      <c r="BJ1327" s="19" t="s">
        <v>22</v>
      </c>
      <c r="BK1327" s="195">
        <f>ROUND(I1327*H1327,2)</f>
        <v>0</v>
      </c>
      <c r="BL1327" s="19" t="s">
        <v>168</v>
      </c>
      <c r="BM1327" s="19" t="s">
        <v>1213</v>
      </c>
    </row>
    <row r="1328" spans="2:51" s="11" customFormat="1" ht="13.5">
      <c r="B1328" s="196"/>
      <c r="C1328" s="197"/>
      <c r="D1328" s="198" t="s">
        <v>169</v>
      </c>
      <c r="E1328" s="199" t="s">
        <v>20</v>
      </c>
      <c r="F1328" s="200" t="s">
        <v>599</v>
      </c>
      <c r="G1328" s="197"/>
      <c r="H1328" s="201" t="s">
        <v>20</v>
      </c>
      <c r="I1328" s="202"/>
      <c r="J1328" s="197"/>
      <c r="K1328" s="197"/>
      <c r="L1328" s="203"/>
      <c r="M1328" s="204"/>
      <c r="N1328" s="205"/>
      <c r="O1328" s="205"/>
      <c r="P1328" s="205"/>
      <c r="Q1328" s="205"/>
      <c r="R1328" s="205"/>
      <c r="S1328" s="205"/>
      <c r="T1328" s="206"/>
      <c r="AT1328" s="207" t="s">
        <v>169</v>
      </c>
      <c r="AU1328" s="207" t="s">
        <v>81</v>
      </c>
      <c r="AV1328" s="11" t="s">
        <v>22</v>
      </c>
      <c r="AW1328" s="11" t="s">
        <v>37</v>
      </c>
      <c r="AX1328" s="11" t="s">
        <v>73</v>
      </c>
      <c r="AY1328" s="207" t="s">
        <v>162</v>
      </c>
    </row>
    <row r="1329" spans="2:51" s="12" customFormat="1" ht="13.5">
      <c r="B1329" s="208"/>
      <c r="C1329" s="209"/>
      <c r="D1329" s="198" t="s">
        <v>169</v>
      </c>
      <c r="E1329" s="210" t="s">
        <v>20</v>
      </c>
      <c r="F1329" s="211" t="s">
        <v>1216</v>
      </c>
      <c r="G1329" s="209"/>
      <c r="H1329" s="212">
        <v>2</v>
      </c>
      <c r="I1329" s="213"/>
      <c r="J1329" s="209"/>
      <c r="K1329" s="209"/>
      <c r="L1329" s="214"/>
      <c r="M1329" s="215"/>
      <c r="N1329" s="216"/>
      <c r="O1329" s="216"/>
      <c r="P1329" s="216"/>
      <c r="Q1329" s="216"/>
      <c r="R1329" s="216"/>
      <c r="S1329" s="216"/>
      <c r="T1329" s="217"/>
      <c r="AT1329" s="218" t="s">
        <v>169</v>
      </c>
      <c r="AU1329" s="218" t="s">
        <v>81</v>
      </c>
      <c r="AV1329" s="12" t="s">
        <v>81</v>
      </c>
      <c r="AW1329" s="12" t="s">
        <v>37</v>
      </c>
      <c r="AX1329" s="12" t="s">
        <v>73</v>
      </c>
      <c r="AY1329" s="218" t="s">
        <v>162</v>
      </c>
    </row>
    <row r="1330" spans="2:51" s="13" customFormat="1" ht="13.5">
      <c r="B1330" s="219"/>
      <c r="C1330" s="220"/>
      <c r="D1330" s="221" t="s">
        <v>169</v>
      </c>
      <c r="E1330" s="222" t="s">
        <v>20</v>
      </c>
      <c r="F1330" s="223" t="s">
        <v>174</v>
      </c>
      <c r="G1330" s="220"/>
      <c r="H1330" s="224">
        <v>2</v>
      </c>
      <c r="I1330" s="225"/>
      <c r="J1330" s="220"/>
      <c r="K1330" s="220"/>
      <c r="L1330" s="226"/>
      <c r="M1330" s="227"/>
      <c r="N1330" s="228"/>
      <c r="O1330" s="228"/>
      <c r="P1330" s="228"/>
      <c r="Q1330" s="228"/>
      <c r="R1330" s="228"/>
      <c r="S1330" s="228"/>
      <c r="T1330" s="229"/>
      <c r="AT1330" s="230" t="s">
        <v>169</v>
      </c>
      <c r="AU1330" s="230" t="s">
        <v>81</v>
      </c>
      <c r="AV1330" s="13" t="s">
        <v>168</v>
      </c>
      <c r="AW1330" s="13" t="s">
        <v>37</v>
      </c>
      <c r="AX1330" s="13" t="s">
        <v>22</v>
      </c>
      <c r="AY1330" s="230" t="s">
        <v>162</v>
      </c>
    </row>
    <row r="1331" spans="2:65" s="1" customFormat="1" ht="22.5" customHeight="1">
      <c r="B1331" s="36"/>
      <c r="C1331" s="184" t="s">
        <v>1217</v>
      </c>
      <c r="D1331" s="184" t="s">
        <v>164</v>
      </c>
      <c r="E1331" s="185" t="s">
        <v>1218</v>
      </c>
      <c r="F1331" s="186" t="s">
        <v>1219</v>
      </c>
      <c r="G1331" s="187" t="s">
        <v>218</v>
      </c>
      <c r="H1331" s="188">
        <v>2.16</v>
      </c>
      <c r="I1331" s="189"/>
      <c r="J1331" s="190">
        <f>ROUND(I1331*H1331,2)</f>
        <v>0</v>
      </c>
      <c r="K1331" s="186" t="s">
        <v>20</v>
      </c>
      <c r="L1331" s="56"/>
      <c r="M1331" s="191" t="s">
        <v>20</v>
      </c>
      <c r="N1331" s="192" t="s">
        <v>44</v>
      </c>
      <c r="O1331" s="37"/>
      <c r="P1331" s="193">
        <f>O1331*H1331</f>
        <v>0</v>
      </c>
      <c r="Q1331" s="193">
        <v>0</v>
      </c>
      <c r="R1331" s="193">
        <f>Q1331*H1331</f>
        <v>0</v>
      </c>
      <c r="S1331" s="193">
        <v>0</v>
      </c>
      <c r="T1331" s="194">
        <f>S1331*H1331</f>
        <v>0</v>
      </c>
      <c r="AR1331" s="19" t="s">
        <v>168</v>
      </c>
      <c r="AT1331" s="19" t="s">
        <v>164</v>
      </c>
      <c r="AU1331" s="19" t="s">
        <v>81</v>
      </c>
      <c r="AY1331" s="19" t="s">
        <v>162</v>
      </c>
      <c r="BE1331" s="195">
        <f>IF(N1331="základní",J1331,0)</f>
        <v>0</v>
      </c>
      <c r="BF1331" s="195">
        <f>IF(N1331="snížená",J1331,0)</f>
        <v>0</v>
      </c>
      <c r="BG1331" s="195">
        <f>IF(N1331="zákl. přenesená",J1331,0)</f>
        <v>0</v>
      </c>
      <c r="BH1331" s="195">
        <f>IF(N1331="sníž. přenesená",J1331,0)</f>
        <v>0</v>
      </c>
      <c r="BI1331" s="195">
        <f>IF(N1331="nulová",J1331,0)</f>
        <v>0</v>
      </c>
      <c r="BJ1331" s="19" t="s">
        <v>22</v>
      </c>
      <c r="BK1331" s="195">
        <f>ROUND(I1331*H1331,2)</f>
        <v>0</v>
      </c>
      <c r="BL1331" s="19" t="s">
        <v>168</v>
      </c>
      <c r="BM1331" s="19" t="s">
        <v>1217</v>
      </c>
    </row>
    <row r="1332" spans="2:51" s="11" customFormat="1" ht="13.5">
      <c r="B1332" s="196"/>
      <c r="C1332" s="197"/>
      <c r="D1332" s="198" t="s">
        <v>169</v>
      </c>
      <c r="E1332" s="199" t="s">
        <v>20</v>
      </c>
      <c r="F1332" s="200" t="s">
        <v>1220</v>
      </c>
      <c r="G1332" s="197"/>
      <c r="H1332" s="201" t="s">
        <v>20</v>
      </c>
      <c r="I1332" s="202"/>
      <c r="J1332" s="197"/>
      <c r="K1332" s="197"/>
      <c r="L1332" s="203"/>
      <c r="M1332" s="204"/>
      <c r="N1332" s="205"/>
      <c r="O1332" s="205"/>
      <c r="P1332" s="205"/>
      <c r="Q1332" s="205"/>
      <c r="R1332" s="205"/>
      <c r="S1332" s="205"/>
      <c r="T1332" s="206"/>
      <c r="AT1332" s="207" t="s">
        <v>169</v>
      </c>
      <c r="AU1332" s="207" t="s">
        <v>81</v>
      </c>
      <c r="AV1332" s="11" t="s">
        <v>22</v>
      </c>
      <c r="AW1332" s="11" t="s">
        <v>37</v>
      </c>
      <c r="AX1332" s="11" t="s">
        <v>73</v>
      </c>
      <c r="AY1332" s="207" t="s">
        <v>162</v>
      </c>
    </row>
    <row r="1333" spans="2:51" s="12" customFormat="1" ht="13.5">
      <c r="B1333" s="208"/>
      <c r="C1333" s="209"/>
      <c r="D1333" s="198" t="s">
        <v>169</v>
      </c>
      <c r="E1333" s="210" t="s">
        <v>20</v>
      </c>
      <c r="F1333" s="211" t="s">
        <v>1221</v>
      </c>
      <c r="G1333" s="209"/>
      <c r="H1333" s="212">
        <v>2.16</v>
      </c>
      <c r="I1333" s="213"/>
      <c r="J1333" s="209"/>
      <c r="K1333" s="209"/>
      <c r="L1333" s="214"/>
      <c r="M1333" s="215"/>
      <c r="N1333" s="216"/>
      <c r="O1333" s="216"/>
      <c r="P1333" s="216"/>
      <c r="Q1333" s="216"/>
      <c r="R1333" s="216"/>
      <c r="S1333" s="216"/>
      <c r="T1333" s="217"/>
      <c r="AT1333" s="218" t="s">
        <v>169</v>
      </c>
      <c r="AU1333" s="218" t="s">
        <v>81</v>
      </c>
      <c r="AV1333" s="12" t="s">
        <v>81</v>
      </c>
      <c r="AW1333" s="12" t="s">
        <v>37</v>
      </c>
      <c r="AX1333" s="12" t="s">
        <v>73</v>
      </c>
      <c r="AY1333" s="218" t="s">
        <v>162</v>
      </c>
    </row>
    <row r="1334" spans="2:51" s="13" customFormat="1" ht="13.5">
      <c r="B1334" s="219"/>
      <c r="C1334" s="220"/>
      <c r="D1334" s="221" t="s">
        <v>169</v>
      </c>
      <c r="E1334" s="222" t="s">
        <v>20</v>
      </c>
      <c r="F1334" s="223" t="s">
        <v>174</v>
      </c>
      <c r="G1334" s="220"/>
      <c r="H1334" s="224">
        <v>2.16</v>
      </c>
      <c r="I1334" s="225"/>
      <c r="J1334" s="220"/>
      <c r="K1334" s="220"/>
      <c r="L1334" s="226"/>
      <c r="M1334" s="227"/>
      <c r="N1334" s="228"/>
      <c r="O1334" s="228"/>
      <c r="P1334" s="228"/>
      <c r="Q1334" s="228"/>
      <c r="R1334" s="228"/>
      <c r="S1334" s="228"/>
      <c r="T1334" s="229"/>
      <c r="AT1334" s="230" t="s">
        <v>169</v>
      </c>
      <c r="AU1334" s="230" t="s">
        <v>81</v>
      </c>
      <c r="AV1334" s="13" t="s">
        <v>168</v>
      </c>
      <c r="AW1334" s="13" t="s">
        <v>37</v>
      </c>
      <c r="AX1334" s="13" t="s">
        <v>22</v>
      </c>
      <c r="AY1334" s="230" t="s">
        <v>162</v>
      </c>
    </row>
    <row r="1335" spans="2:65" s="1" customFormat="1" ht="22.5" customHeight="1">
      <c r="B1335" s="36"/>
      <c r="C1335" s="184" t="s">
        <v>1222</v>
      </c>
      <c r="D1335" s="184" t="s">
        <v>164</v>
      </c>
      <c r="E1335" s="185" t="s">
        <v>1223</v>
      </c>
      <c r="F1335" s="186" t="s">
        <v>1224</v>
      </c>
      <c r="G1335" s="187" t="s">
        <v>218</v>
      </c>
      <c r="H1335" s="188">
        <v>22.9</v>
      </c>
      <c r="I1335" s="189"/>
      <c r="J1335" s="190">
        <f>ROUND(I1335*H1335,2)</f>
        <v>0</v>
      </c>
      <c r="K1335" s="186" t="s">
        <v>20</v>
      </c>
      <c r="L1335" s="56"/>
      <c r="M1335" s="191" t="s">
        <v>20</v>
      </c>
      <c r="N1335" s="192" t="s">
        <v>44</v>
      </c>
      <c r="O1335" s="37"/>
      <c r="P1335" s="193">
        <f>O1335*H1335</f>
        <v>0</v>
      </c>
      <c r="Q1335" s="193">
        <v>0</v>
      </c>
      <c r="R1335" s="193">
        <f>Q1335*H1335</f>
        <v>0</v>
      </c>
      <c r="S1335" s="193">
        <v>0</v>
      </c>
      <c r="T1335" s="194">
        <f>S1335*H1335</f>
        <v>0</v>
      </c>
      <c r="AR1335" s="19" t="s">
        <v>168</v>
      </c>
      <c r="AT1335" s="19" t="s">
        <v>164</v>
      </c>
      <c r="AU1335" s="19" t="s">
        <v>81</v>
      </c>
      <c r="AY1335" s="19" t="s">
        <v>162</v>
      </c>
      <c r="BE1335" s="195">
        <f>IF(N1335="základní",J1335,0)</f>
        <v>0</v>
      </c>
      <c r="BF1335" s="195">
        <f>IF(N1335="snížená",J1335,0)</f>
        <v>0</v>
      </c>
      <c r="BG1335" s="195">
        <f>IF(N1335="zákl. přenesená",J1335,0)</f>
        <v>0</v>
      </c>
      <c r="BH1335" s="195">
        <f>IF(N1335="sníž. přenesená",J1335,0)</f>
        <v>0</v>
      </c>
      <c r="BI1335" s="195">
        <f>IF(N1335="nulová",J1335,0)</f>
        <v>0</v>
      </c>
      <c r="BJ1335" s="19" t="s">
        <v>22</v>
      </c>
      <c r="BK1335" s="195">
        <f>ROUND(I1335*H1335,2)</f>
        <v>0</v>
      </c>
      <c r="BL1335" s="19" t="s">
        <v>168</v>
      </c>
      <c r="BM1335" s="19" t="s">
        <v>1222</v>
      </c>
    </row>
    <row r="1336" spans="2:51" s="11" customFormat="1" ht="13.5">
      <c r="B1336" s="196"/>
      <c r="C1336" s="197"/>
      <c r="D1336" s="198" t="s">
        <v>169</v>
      </c>
      <c r="E1336" s="199" t="s">
        <v>20</v>
      </c>
      <c r="F1336" s="200" t="s">
        <v>470</v>
      </c>
      <c r="G1336" s="197"/>
      <c r="H1336" s="201" t="s">
        <v>20</v>
      </c>
      <c r="I1336" s="202"/>
      <c r="J1336" s="197"/>
      <c r="K1336" s="197"/>
      <c r="L1336" s="203"/>
      <c r="M1336" s="204"/>
      <c r="N1336" s="205"/>
      <c r="O1336" s="205"/>
      <c r="P1336" s="205"/>
      <c r="Q1336" s="205"/>
      <c r="R1336" s="205"/>
      <c r="S1336" s="205"/>
      <c r="T1336" s="206"/>
      <c r="AT1336" s="207" t="s">
        <v>169</v>
      </c>
      <c r="AU1336" s="207" t="s">
        <v>81</v>
      </c>
      <c r="AV1336" s="11" t="s">
        <v>22</v>
      </c>
      <c r="AW1336" s="11" t="s">
        <v>37</v>
      </c>
      <c r="AX1336" s="11" t="s">
        <v>73</v>
      </c>
      <c r="AY1336" s="207" t="s">
        <v>162</v>
      </c>
    </row>
    <row r="1337" spans="2:51" s="12" customFormat="1" ht="13.5">
      <c r="B1337" s="208"/>
      <c r="C1337" s="209"/>
      <c r="D1337" s="198" t="s">
        <v>169</v>
      </c>
      <c r="E1337" s="210" t="s">
        <v>20</v>
      </c>
      <c r="F1337" s="211" t="s">
        <v>1225</v>
      </c>
      <c r="G1337" s="209"/>
      <c r="H1337" s="212">
        <v>13.82</v>
      </c>
      <c r="I1337" s="213"/>
      <c r="J1337" s="209"/>
      <c r="K1337" s="209"/>
      <c r="L1337" s="214"/>
      <c r="M1337" s="215"/>
      <c r="N1337" s="216"/>
      <c r="O1337" s="216"/>
      <c r="P1337" s="216"/>
      <c r="Q1337" s="216"/>
      <c r="R1337" s="216"/>
      <c r="S1337" s="216"/>
      <c r="T1337" s="217"/>
      <c r="AT1337" s="218" t="s">
        <v>169</v>
      </c>
      <c r="AU1337" s="218" t="s">
        <v>81</v>
      </c>
      <c r="AV1337" s="12" t="s">
        <v>81</v>
      </c>
      <c r="AW1337" s="12" t="s">
        <v>37</v>
      </c>
      <c r="AX1337" s="12" t="s">
        <v>73</v>
      </c>
      <c r="AY1337" s="218" t="s">
        <v>162</v>
      </c>
    </row>
    <row r="1338" spans="2:51" s="12" customFormat="1" ht="13.5">
      <c r="B1338" s="208"/>
      <c r="C1338" s="209"/>
      <c r="D1338" s="198" t="s">
        <v>169</v>
      </c>
      <c r="E1338" s="210" t="s">
        <v>20</v>
      </c>
      <c r="F1338" s="211" t="s">
        <v>1226</v>
      </c>
      <c r="G1338" s="209"/>
      <c r="H1338" s="212">
        <v>-1.35</v>
      </c>
      <c r="I1338" s="213"/>
      <c r="J1338" s="209"/>
      <c r="K1338" s="209"/>
      <c r="L1338" s="214"/>
      <c r="M1338" s="215"/>
      <c r="N1338" s="216"/>
      <c r="O1338" s="216"/>
      <c r="P1338" s="216"/>
      <c r="Q1338" s="216"/>
      <c r="R1338" s="216"/>
      <c r="S1338" s="216"/>
      <c r="T1338" s="217"/>
      <c r="AT1338" s="218" t="s">
        <v>169</v>
      </c>
      <c r="AU1338" s="218" t="s">
        <v>81</v>
      </c>
      <c r="AV1338" s="12" t="s">
        <v>81</v>
      </c>
      <c r="AW1338" s="12" t="s">
        <v>37</v>
      </c>
      <c r="AX1338" s="12" t="s">
        <v>73</v>
      </c>
      <c r="AY1338" s="218" t="s">
        <v>162</v>
      </c>
    </row>
    <row r="1339" spans="2:51" s="11" customFormat="1" ht="13.5">
      <c r="B1339" s="196"/>
      <c r="C1339" s="197"/>
      <c r="D1339" s="198" t="s">
        <v>169</v>
      </c>
      <c r="E1339" s="199" t="s">
        <v>20</v>
      </c>
      <c r="F1339" s="200" t="s">
        <v>1123</v>
      </c>
      <c r="G1339" s="197"/>
      <c r="H1339" s="201" t="s">
        <v>20</v>
      </c>
      <c r="I1339" s="202"/>
      <c r="J1339" s="197"/>
      <c r="K1339" s="197"/>
      <c r="L1339" s="203"/>
      <c r="M1339" s="204"/>
      <c r="N1339" s="205"/>
      <c r="O1339" s="205"/>
      <c r="P1339" s="205"/>
      <c r="Q1339" s="205"/>
      <c r="R1339" s="205"/>
      <c r="S1339" s="205"/>
      <c r="T1339" s="206"/>
      <c r="AT1339" s="207" t="s">
        <v>169</v>
      </c>
      <c r="AU1339" s="207" t="s">
        <v>81</v>
      </c>
      <c r="AV1339" s="11" t="s">
        <v>22</v>
      </c>
      <c r="AW1339" s="11" t="s">
        <v>37</v>
      </c>
      <c r="AX1339" s="11" t="s">
        <v>73</v>
      </c>
      <c r="AY1339" s="207" t="s">
        <v>162</v>
      </c>
    </row>
    <row r="1340" spans="2:51" s="12" customFormat="1" ht="13.5">
      <c r="B1340" s="208"/>
      <c r="C1340" s="209"/>
      <c r="D1340" s="198" t="s">
        <v>169</v>
      </c>
      <c r="E1340" s="210" t="s">
        <v>20</v>
      </c>
      <c r="F1340" s="211" t="s">
        <v>1227</v>
      </c>
      <c r="G1340" s="209"/>
      <c r="H1340" s="212">
        <v>4.665</v>
      </c>
      <c r="I1340" s="213"/>
      <c r="J1340" s="209"/>
      <c r="K1340" s="209"/>
      <c r="L1340" s="214"/>
      <c r="M1340" s="215"/>
      <c r="N1340" s="216"/>
      <c r="O1340" s="216"/>
      <c r="P1340" s="216"/>
      <c r="Q1340" s="216"/>
      <c r="R1340" s="216"/>
      <c r="S1340" s="216"/>
      <c r="T1340" s="217"/>
      <c r="AT1340" s="218" t="s">
        <v>169</v>
      </c>
      <c r="AU1340" s="218" t="s">
        <v>81</v>
      </c>
      <c r="AV1340" s="12" t="s">
        <v>81</v>
      </c>
      <c r="AW1340" s="12" t="s">
        <v>37</v>
      </c>
      <c r="AX1340" s="12" t="s">
        <v>73</v>
      </c>
      <c r="AY1340" s="218" t="s">
        <v>162</v>
      </c>
    </row>
    <row r="1341" spans="2:51" s="12" customFormat="1" ht="13.5">
      <c r="B1341" s="208"/>
      <c r="C1341" s="209"/>
      <c r="D1341" s="198" t="s">
        <v>169</v>
      </c>
      <c r="E1341" s="210" t="s">
        <v>20</v>
      </c>
      <c r="F1341" s="211" t="s">
        <v>1228</v>
      </c>
      <c r="G1341" s="209"/>
      <c r="H1341" s="212">
        <v>5.765</v>
      </c>
      <c r="I1341" s="213"/>
      <c r="J1341" s="209"/>
      <c r="K1341" s="209"/>
      <c r="L1341" s="214"/>
      <c r="M1341" s="215"/>
      <c r="N1341" s="216"/>
      <c r="O1341" s="216"/>
      <c r="P1341" s="216"/>
      <c r="Q1341" s="216"/>
      <c r="R1341" s="216"/>
      <c r="S1341" s="216"/>
      <c r="T1341" s="217"/>
      <c r="AT1341" s="218" t="s">
        <v>169</v>
      </c>
      <c r="AU1341" s="218" t="s">
        <v>81</v>
      </c>
      <c r="AV1341" s="12" t="s">
        <v>81</v>
      </c>
      <c r="AW1341" s="12" t="s">
        <v>37</v>
      </c>
      <c r="AX1341" s="12" t="s">
        <v>73</v>
      </c>
      <c r="AY1341" s="218" t="s">
        <v>162</v>
      </c>
    </row>
    <row r="1342" spans="2:51" s="13" customFormat="1" ht="13.5">
      <c r="B1342" s="219"/>
      <c r="C1342" s="220"/>
      <c r="D1342" s="221" t="s">
        <v>169</v>
      </c>
      <c r="E1342" s="222" t="s">
        <v>20</v>
      </c>
      <c r="F1342" s="223" t="s">
        <v>174</v>
      </c>
      <c r="G1342" s="220"/>
      <c r="H1342" s="224">
        <v>22.9</v>
      </c>
      <c r="I1342" s="225"/>
      <c r="J1342" s="220"/>
      <c r="K1342" s="220"/>
      <c r="L1342" s="226"/>
      <c r="M1342" s="227"/>
      <c r="N1342" s="228"/>
      <c r="O1342" s="228"/>
      <c r="P1342" s="228"/>
      <c r="Q1342" s="228"/>
      <c r="R1342" s="228"/>
      <c r="S1342" s="228"/>
      <c r="T1342" s="229"/>
      <c r="AT1342" s="230" t="s">
        <v>169</v>
      </c>
      <c r="AU1342" s="230" t="s">
        <v>81</v>
      </c>
      <c r="AV1342" s="13" t="s">
        <v>168</v>
      </c>
      <c r="AW1342" s="13" t="s">
        <v>37</v>
      </c>
      <c r="AX1342" s="13" t="s">
        <v>22</v>
      </c>
      <c r="AY1342" s="230" t="s">
        <v>162</v>
      </c>
    </row>
    <row r="1343" spans="2:65" s="1" customFormat="1" ht="22.5" customHeight="1">
      <c r="B1343" s="36"/>
      <c r="C1343" s="184" t="s">
        <v>1229</v>
      </c>
      <c r="D1343" s="184" t="s">
        <v>164</v>
      </c>
      <c r="E1343" s="185" t="s">
        <v>1230</v>
      </c>
      <c r="F1343" s="186" t="s">
        <v>1231</v>
      </c>
      <c r="G1343" s="187" t="s">
        <v>167</v>
      </c>
      <c r="H1343" s="188">
        <v>7.93</v>
      </c>
      <c r="I1343" s="189"/>
      <c r="J1343" s="190">
        <f>ROUND(I1343*H1343,2)</f>
        <v>0</v>
      </c>
      <c r="K1343" s="186" t="s">
        <v>20</v>
      </c>
      <c r="L1343" s="56"/>
      <c r="M1343" s="191" t="s">
        <v>20</v>
      </c>
      <c r="N1343" s="192" t="s">
        <v>44</v>
      </c>
      <c r="O1343" s="37"/>
      <c r="P1343" s="193">
        <f>O1343*H1343</f>
        <v>0</v>
      </c>
      <c r="Q1343" s="193">
        <v>0</v>
      </c>
      <c r="R1343" s="193">
        <f>Q1343*H1343</f>
        <v>0</v>
      </c>
      <c r="S1343" s="193">
        <v>0</v>
      </c>
      <c r="T1343" s="194">
        <f>S1343*H1343</f>
        <v>0</v>
      </c>
      <c r="AR1343" s="19" t="s">
        <v>168</v>
      </c>
      <c r="AT1343" s="19" t="s">
        <v>164</v>
      </c>
      <c r="AU1343" s="19" t="s">
        <v>81</v>
      </c>
      <c r="AY1343" s="19" t="s">
        <v>162</v>
      </c>
      <c r="BE1343" s="195">
        <f>IF(N1343="základní",J1343,0)</f>
        <v>0</v>
      </c>
      <c r="BF1343" s="195">
        <f>IF(N1343="snížená",J1343,0)</f>
        <v>0</v>
      </c>
      <c r="BG1343" s="195">
        <f>IF(N1343="zákl. přenesená",J1343,0)</f>
        <v>0</v>
      </c>
      <c r="BH1343" s="195">
        <f>IF(N1343="sníž. přenesená",J1343,0)</f>
        <v>0</v>
      </c>
      <c r="BI1343" s="195">
        <f>IF(N1343="nulová",J1343,0)</f>
        <v>0</v>
      </c>
      <c r="BJ1343" s="19" t="s">
        <v>22</v>
      </c>
      <c r="BK1343" s="195">
        <f>ROUND(I1343*H1343,2)</f>
        <v>0</v>
      </c>
      <c r="BL1343" s="19" t="s">
        <v>168</v>
      </c>
      <c r="BM1343" s="19" t="s">
        <v>1229</v>
      </c>
    </row>
    <row r="1344" spans="2:51" s="11" customFormat="1" ht="13.5">
      <c r="B1344" s="196"/>
      <c r="C1344" s="197"/>
      <c r="D1344" s="198" t="s">
        <v>169</v>
      </c>
      <c r="E1344" s="199" t="s">
        <v>20</v>
      </c>
      <c r="F1344" s="200" t="s">
        <v>1232</v>
      </c>
      <c r="G1344" s="197"/>
      <c r="H1344" s="201" t="s">
        <v>20</v>
      </c>
      <c r="I1344" s="202"/>
      <c r="J1344" s="197"/>
      <c r="K1344" s="197"/>
      <c r="L1344" s="203"/>
      <c r="M1344" s="204"/>
      <c r="N1344" s="205"/>
      <c r="O1344" s="205"/>
      <c r="P1344" s="205"/>
      <c r="Q1344" s="205"/>
      <c r="R1344" s="205"/>
      <c r="S1344" s="205"/>
      <c r="T1344" s="206"/>
      <c r="AT1344" s="207" t="s">
        <v>169</v>
      </c>
      <c r="AU1344" s="207" t="s">
        <v>81</v>
      </c>
      <c r="AV1344" s="11" t="s">
        <v>22</v>
      </c>
      <c r="AW1344" s="11" t="s">
        <v>37</v>
      </c>
      <c r="AX1344" s="11" t="s">
        <v>73</v>
      </c>
      <c r="AY1344" s="207" t="s">
        <v>162</v>
      </c>
    </row>
    <row r="1345" spans="2:51" s="12" customFormat="1" ht="13.5">
      <c r="B1345" s="208"/>
      <c r="C1345" s="209"/>
      <c r="D1345" s="198" t="s">
        <v>169</v>
      </c>
      <c r="E1345" s="210" t="s">
        <v>20</v>
      </c>
      <c r="F1345" s="211" t="s">
        <v>1233</v>
      </c>
      <c r="G1345" s="209"/>
      <c r="H1345" s="212">
        <v>7.93</v>
      </c>
      <c r="I1345" s="213"/>
      <c r="J1345" s="209"/>
      <c r="K1345" s="209"/>
      <c r="L1345" s="214"/>
      <c r="M1345" s="215"/>
      <c r="N1345" s="216"/>
      <c r="O1345" s="216"/>
      <c r="P1345" s="216"/>
      <c r="Q1345" s="216"/>
      <c r="R1345" s="216"/>
      <c r="S1345" s="216"/>
      <c r="T1345" s="217"/>
      <c r="AT1345" s="218" t="s">
        <v>169</v>
      </c>
      <c r="AU1345" s="218" t="s">
        <v>81</v>
      </c>
      <c r="AV1345" s="12" t="s">
        <v>81</v>
      </c>
      <c r="AW1345" s="12" t="s">
        <v>37</v>
      </c>
      <c r="AX1345" s="12" t="s">
        <v>73</v>
      </c>
      <c r="AY1345" s="218" t="s">
        <v>162</v>
      </c>
    </row>
    <row r="1346" spans="2:51" s="13" customFormat="1" ht="13.5">
      <c r="B1346" s="219"/>
      <c r="C1346" s="220"/>
      <c r="D1346" s="221" t="s">
        <v>169</v>
      </c>
      <c r="E1346" s="222" t="s">
        <v>20</v>
      </c>
      <c r="F1346" s="223" t="s">
        <v>174</v>
      </c>
      <c r="G1346" s="220"/>
      <c r="H1346" s="224">
        <v>7.93</v>
      </c>
      <c r="I1346" s="225"/>
      <c r="J1346" s="220"/>
      <c r="K1346" s="220"/>
      <c r="L1346" s="226"/>
      <c r="M1346" s="227"/>
      <c r="N1346" s="228"/>
      <c r="O1346" s="228"/>
      <c r="P1346" s="228"/>
      <c r="Q1346" s="228"/>
      <c r="R1346" s="228"/>
      <c r="S1346" s="228"/>
      <c r="T1346" s="229"/>
      <c r="AT1346" s="230" t="s">
        <v>169</v>
      </c>
      <c r="AU1346" s="230" t="s">
        <v>81</v>
      </c>
      <c r="AV1346" s="13" t="s">
        <v>168</v>
      </c>
      <c r="AW1346" s="13" t="s">
        <v>37</v>
      </c>
      <c r="AX1346" s="13" t="s">
        <v>22</v>
      </c>
      <c r="AY1346" s="230" t="s">
        <v>162</v>
      </c>
    </row>
    <row r="1347" spans="2:65" s="1" customFormat="1" ht="22.5" customHeight="1">
      <c r="B1347" s="36"/>
      <c r="C1347" s="184" t="s">
        <v>1234</v>
      </c>
      <c r="D1347" s="184" t="s">
        <v>164</v>
      </c>
      <c r="E1347" s="185" t="s">
        <v>1235</v>
      </c>
      <c r="F1347" s="186" t="s">
        <v>1236</v>
      </c>
      <c r="G1347" s="187" t="s">
        <v>218</v>
      </c>
      <c r="H1347" s="188">
        <v>55.258</v>
      </c>
      <c r="I1347" s="189"/>
      <c r="J1347" s="190">
        <f>ROUND(I1347*H1347,2)</f>
        <v>0</v>
      </c>
      <c r="K1347" s="186" t="s">
        <v>20</v>
      </c>
      <c r="L1347" s="56"/>
      <c r="M1347" s="191" t="s">
        <v>20</v>
      </c>
      <c r="N1347" s="192" t="s">
        <v>44</v>
      </c>
      <c r="O1347" s="37"/>
      <c r="P1347" s="193">
        <f>O1347*H1347</f>
        <v>0</v>
      </c>
      <c r="Q1347" s="193">
        <v>0</v>
      </c>
      <c r="R1347" s="193">
        <f>Q1347*H1347</f>
        <v>0</v>
      </c>
      <c r="S1347" s="193">
        <v>0</v>
      </c>
      <c r="T1347" s="194">
        <f>S1347*H1347</f>
        <v>0</v>
      </c>
      <c r="AR1347" s="19" t="s">
        <v>168</v>
      </c>
      <c r="AT1347" s="19" t="s">
        <v>164</v>
      </c>
      <c r="AU1347" s="19" t="s">
        <v>81</v>
      </c>
      <c r="AY1347" s="19" t="s">
        <v>162</v>
      </c>
      <c r="BE1347" s="195">
        <f>IF(N1347="základní",J1347,0)</f>
        <v>0</v>
      </c>
      <c r="BF1347" s="195">
        <f>IF(N1347="snížená",J1347,0)</f>
        <v>0</v>
      </c>
      <c r="BG1347" s="195">
        <f>IF(N1347="zákl. přenesená",J1347,0)</f>
        <v>0</v>
      </c>
      <c r="BH1347" s="195">
        <f>IF(N1347="sníž. přenesená",J1347,0)</f>
        <v>0</v>
      </c>
      <c r="BI1347" s="195">
        <f>IF(N1347="nulová",J1347,0)</f>
        <v>0</v>
      </c>
      <c r="BJ1347" s="19" t="s">
        <v>22</v>
      </c>
      <c r="BK1347" s="195">
        <f>ROUND(I1347*H1347,2)</f>
        <v>0</v>
      </c>
      <c r="BL1347" s="19" t="s">
        <v>168</v>
      </c>
      <c r="BM1347" s="19" t="s">
        <v>1234</v>
      </c>
    </row>
    <row r="1348" spans="2:51" s="11" customFormat="1" ht="13.5">
      <c r="B1348" s="196"/>
      <c r="C1348" s="197"/>
      <c r="D1348" s="198" t="s">
        <v>169</v>
      </c>
      <c r="E1348" s="199" t="s">
        <v>20</v>
      </c>
      <c r="F1348" s="200" t="s">
        <v>1237</v>
      </c>
      <c r="G1348" s="197"/>
      <c r="H1348" s="201" t="s">
        <v>20</v>
      </c>
      <c r="I1348" s="202"/>
      <c r="J1348" s="197"/>
      <c r="K1348" s="197"/>
      <c r="L1348" s="203"/>
      <c r="M1348" s="204"/>
      <c r="N1348" s="205"/>
      <c r="O1348" s="205"/>
      <c r="P1348" s="205"/>
      <c r="Q1348" s="205"/>
      <c r="R1348" s="205"/>
      <c r="S1348" s="205"/>
      <c r="T1348" s="206"/>
      <c r="AT1348" s="207" t="s">
        <v>169</v>
      </c>
      <c r="AU1348" s="207" t="s">
        <v>81</v>
      </c>
      <c r="AV1348" s="11" t="s">
        <v>22</v>
      </c>
      <c r="AW1348" s="11" t="s">
        <v>37</v>
      </c>
      <c r="AX1348" s="11" t="s">
        <v>73</v>
      </c>
      <c r="AY1348" s="207" t="s">
        <v>162</v>
      </c>
    </row>
    <row r="1349" spans="2:51" s="12" customFormat="1" ht="13.5">
      <c r="B1349" s="208"/>
      <c r="C1349" s="209"/>
      <c r="D1349" s="198" t="s">
        <v>169</v>
      </c>
      <c r="E1349" s="210" t="s">
        <v>20</v>
      </c>
      <c r="F1349" s="211" t="s">
        <v>1238</v>
      </c>
      <c r="G1349" s="209"/>
      <c r="H1349" s="212">
        <v>55.258</v>
      </c>
      <c r="I1349" s="213"/>
      <c r="J1349" s="209"/>
      <c r="K1349" s="209"/>
      <c r="L1349" s="214"/>
      <c r="M1349" s="215"/>
      <c r="N1349" s="216"/>
      <c r="O1349" s="216"/>
      <c r="P1349" s="216"/>
      <c r="Q1349" s="216"/>
      <c r="R1349" s="216"/>
      <c r="S1349" s="216"/>
      <c r="T1349" s="217"/>
      <c r="AT1349" s="218" t="s">
        <v>169</v>
      </c>
      <c r="AU1349" s="218" t="s">
        <v>81</v>
      </c>
      <c r="AV1349" s="12" t="s">
        <v>81</v>
      </c>
      <c r="AW1349" s="12" t="s">
        <v>37</v>
      </c>
      <c r="AX1349" s="12" t="s">
        <v>73</v>
      </c>
      <c r="AY1349" s="218" t="s">
        <v>162</v>
      </c>
    </row>
    <row r="1350" spans="2:51" s="13" customFormat="1" ht="13.5">
      <c r="B1350" s="219"/>
      <c r="C1350" s="220"/>
      <c r="D1350" s="221" t="s">
        <v>169</v>
      </c>
      <c r="E1350" s="222" t="s">
        <v>20</v>
      </c>
      <c r="F1350" s="223" t="s">
        <v>174</v>
      </c>
      <c r="G1350" s="220"/>
      <c r="H1350" s="224">
        <v>55.258</v>
      </c>
      <c r="I1350" s="225"/>
      <c r="J1350" s="220"/>
      <c r="K1350" s="220"/>
      <c r="L1350" s="226"/>
      <c r="M1350" s="227"/>
      <c r="N1350" s="228"/>
      <c r="O1350" s="228"/>
      <c r="P1350" s="228"/>
      <c r="Q1350" s="228"/>
      <c r="R1350" s="228"/>
      <c r="S1350" s="228"/>
      <c r="T1350" s="229"/>
      <c r="AT1350" s="230" t="s">
        <v>169</v>
      </c>
      <c r="AU1350" s="230" t="s">
        <v>81</v>
      </c>
      <c r="AV1350" s="13" t="s">
        <v>168</v>
      </c>
      <c r="AW1350" s="13" t="s">
        <v>37</v>
      </c>
      <c r="AX1350" s="13" t="s">
        <v>22</v>
      </c>
      <c r="AY1350" s="230" t="s">
        <v>162</v>
      </c>
    </row>
    <row r="1351" spans="2:65" s="1" customFormat="1" ht="22.5" customHeight="1">
      <c r="B1351" s="36"/>
      <c r="C1351" s="184" t="s">
        <v>1239</v>
      </c>
      <c r="D1351" s="184" t="s">
        <v>164</v>
      </c>
      <c r="E1351" s="185" t="s">
        <v>1240</v>
      </c>
      <c r="F1351" s="186" t="s">
        <v>1241</v>
      </c>
      <c r="G1351" s="187" t="s">
        <v>218</v>
      </c>
      <c r="H1351" s="188">
        <v>60.114</v>
      </c>
      <c r="I1351" s="189"/>
      <c r="J1351" s="190">
        <f>ROUND(I1351*H1351,2)</f>
        <v>0</v>
      </c>
      <c r="K1351" s="186" t="s">
        <v>20</v>
      </c>
      <c r="L1351" s="56"/>
      <c r="M1351" s="191" t="s">
        <v>20</v>
      </c>
      <c r="N1351" s="192" t="s">
        <v>44</v>
      </c>
      <c r="O1351" s="37"/>
      <c r="P1351" s="193">
        <f>O1351*H1351</f>
        <v>0</v>
      </c>
      <c r="Q1351" s="193">
        <v>0</v>
      </c>
      <c r="R1351" s="193">
        <f>Q1351*H1351</f>
        <v>0</v>
      </c>
      <c r="S1351" s="193">
        <v>0</v>
      </c>
      <c r="T1351" s="194">
        <f>S1351*H1351</f>
        <v>0</v>
      </c>
      <c r="AR1351" s="19" t="s">
        <v>168</v>
      </c>
      <c r="AT1351" s="19" t="s">
        <v>164</v>
      </c>
      <c r="AU1351" s="19" t="s">
        <v>81</v>
      </c>
      <c r="AY1351" s="19" t="s">
        <v>162</v>
      </c>
      <c r="BE1351" s="195">
        <f>IF(N1351="základní",J1351,0)</f>
        <v>0</v>
      </c>
      <c r="BF1351" s="195">
        <f>IF(N1351="snížená",J1351,0)</f>
        <v>0</v>
      </c>
      <c r="BG1351" s="195">
        <f>IF(N1351="zákl. přenesená",J1351,0)</f>
        <v>0</v>
      </c>
      <c r="BH1351" s="195">
        <f>IF(N1351="sníž. přenesená",J1351,0)</f>
        <v>0</v>
      </c>
      <c r="BI1351" s="195">
        <f>IF(N1351="nulová",J1351,0)</f>
        <v>0</v>
      </c>
      <c r="BJ1351" s="19" t="s">
        <v>22</v>
      </c>
      <c r="BK1351" s="195">
        <f>ROUND(I1351*H1351,2)</f>
        <v>0</v>
      </c>
      <c r="BL1351" s="19" t="s">
        <v>168</v>
      </c>
      <c r="BM1351" s="19" t="s">
        <v>1239</v>
      </c>
    </row>
    <row r="1352" spans="2:51" s="11" customFormat="1" ht="13.5">
      <c r="B1352" s="196"/>
      <c r="C1352" s="197"/>
      <c r="D1352" s="198" t="s">
        <v>169</v>
      </c>
      <c r="E1352" s="199" t="s">
        <v>20</v>
      </c>
      <c r="F1352" s="200" t="s">
        <v>1242</v>
      </c>
      <c r="G1352" s="197"/>
      <c r="H1352" s="201" t="s">
        <v>20</v>
      </c>
      <c r="I1352" s="202"/>
      <c r="J1352" s="197"/>
      <c r="K1352" s="197"/>
      <c r="L1352" s="203"/>
      <c r="M1352" s="204"/>
      <c r="N1352" s="205"/>
      <c r="O1352" s="205"/>
      <c r="P1352" s="205"/>
      <c r="Q1352" s="205"/>
      <c r="R1352" s="205"/>
      <c r="S1352" s="205"/>
      <c r="T1352" s="206"/>
      <c r="AT1352" s="207" t="s">
        <v>169</v>
      </c>
      <c r="AU1352" s="207" t="s">
        <v>81</v>
      </c>
      <c r="AV1352" s="11" t="s">
        <v>22</v>
      </c>
      <c r="AW1352" s="11" t="s">
        <v>37</v>
      </c>
      <c r="AX1352" s="11" t="s">
        <v>73</v>
      </c>
      <c r="AY1352" s="207" t="s">
        <v>162</v>
      </c>
    </row>
    <row r="1353" spans="2:51" s="12" customFormat="1" ht="13.5">
      <c r="B1353" s="208"/>
      <c r="C1353" s="209"/>
      <c r="D1353" s="198" t="s">
        <v>169</v>
      </c>
      <c r="E1353" s="210" t="s">
        <v>20</v>
      </c>
      <c r="F1353" s="211" t="s">
        <v>1243</v>
      </c>
      <c r="G1353" s="209"/>
      <c r="H1353" s="212">
        <v>60.114</v>
      </c>
      <c r="I1353" s="213"/>
      <c r="J1353" s="209"/>
      <c r="K1353" s="209"/>
      <c r="L1353" s="214"/>
      <c r="M1353" s="215"/>
      <c r="N1353" s="216"/>
      <c r="O1353" s="216"/>
      <c r="P1353" s="216"/>
      <c r="Q1353" s="216"/>
      <c r="R1353" s="216"/>
      <c r="S1353" s="216"/>
      <c r="T1353" s="217"/>
      <c r="AT1353" s="218" t="s">
        <v>169</v>
      </c>
      <c r="AU1353" s="218" t="s">
        <v>81</v>
      </c>
      <c r="AV1353" s="12" t="s">
        <v>81</v>
      </c>
      <c r="AW1353" s="12" t="s">
        <v>37</v>
      </c>
      <c r="AX1353" s="12" t="s">
        <v>73</v>
      </c>
      <c r="AY1353" s="218" t="s">
        <v>162</v>
      </c>
    </row>
    <row r="1354" spans="2:51" s="13" customFormat="1" ht="13.5">
      <c r="B1354" s="219"/>
      <c r="C1354" s="220"/>
      <c r="D1354" s="221" t="s">
        <v>169</v>
      </c>
      <c r="E1354" s="222" t="s">
        <v>20</v>
      </c>
      <c r="F1354" s="223" t="s">
        <v>174</v>
      </c>
      <c r="G1354" s="220"/>
      <c r="H1354" s="224">
        <v>60.114</v>
      </c>
      <c r="I1354" s="225"/>
      <c r="J1354" s="220"/>
      <c r="K1354" s="220"/>
      <c r="L1354" s="226"/>
      <c r="M1354" s="227"/>
      <c r="N1354" s="228"/>
      <c r="O1354" s="228"/>
      <c r="P1354" s="228"/>
      <c r="Q1354" s="228"/>
      <c r="R1354" s="228"/>
      <c r="S1354" s="228"/>
      <c r="T1354" s="229"/>
      <c r="AT1354" s="230" t="s">
        <v>169</v>
      </c>
      <c r="AU1354" s="230" t="s">
        <v>81</v>
      </c>
      <c r="AV1354" s="13" t="s">
        <v>168</v>
      </c>
      <c r="AW1354" s="13" t="s">
        <v>37</v>
      </c>
      <c r="AX1354" s="13" t="s">
        <v>22</v>
      </c>
      <c r="AY1354" s="230" t="s">
        <v>162</v>
      </c>
    </row>
    <row r="1355" spans="2:65" s="1" customFormat="1" ht="22.5" customHeight="1">
      <c r="B1355" s="36"/>
      <c r="C1355" s="184" t="s">
        <v>1244</v>
      </c>
      <c r="D1355" s="184" t="s">
        <v>164</v>
      </c>
      <c r="E1355" s="185" t="s">
        <v>1245</v>
      </c>
      <c r="F1355" s="186" t="s">
        <v>1246</v>
      </c>
      <c r="G1355" s="187" t="s">
        <v>167</v>
      </c>
      <c r="H1355" s="188">
        <v>74.16</v>
      </c>
      <c r="I1355" s="189"/>
      <c r="J1355" s="190">
        <f>ROUND(I1355*H1355,2)</f>
        <v>0</v>
      </c>
      <c r="K1355" s="186" t="s">
        <v>20</v>
      </c>
      <c r="L1355" s="56"/>
      <c r="M1355" s="191" t="s">
        <v>20</v>
      </c>
      <c r="N1355" s="192" t="s">
        <v>44</v>
      </c>
      <c r="O1355" s="37"/>
      <c r="P1355" s="193">
        <f>O1355*H1355</f>
        <v>0</v>
      </c>
      <c r="Q1355" s="193">
        <v>0</v>
      </c>
      <c r="R1355" s="193">
        <f>Q1355*H1355</f>
        <v>0</v>
      </c>
      <c r="S1355" s="193">
        <v>0</v>
      </c>
      <c r="T1355" s="194">
        <f>S1355*H1355</f>
        <v>0</v>
      </c>
      <c r="AR1355" s="19" t="s">
        <v>168</v>
      </c>
      <c r="AT1355" s="19" t="s">
        <v>164</v>
      </c>
      <c r="AU1355" s="19" t="s">
        <v>81</v>
      </c>
      <c r="AY1355" s="19" t="s">
        <v>162</v>
      </c>
      <c r="BE1355" s="195">
        <f>IF(N1355="základní",J1355,0)</f>
        <v>0</v>
      </c>
      <c r="BF1355" s="195">
        <f>IF(N1355="snížená",J1355,0)</f>
        <v>0</v>
      </c>
      <c r="BG1355" s="195">
        <f>IF(N1355="zákl. přenesená",J1355,0)</f>
        <v>0</v>
      </c>
      <c r="BH1355" s="195">
        <f>IF(N1355="sníž. přenesená",J1355,0)</f>
        <v>0</v>
      </c>
      <c r="BI1355" s="195">
        <f>IF(N1355="nulová",J1355,0)</f>
        <v>0</v>
      </c>
      <c r="BJ1355" s="19" t="s">
        <v>22</v>
      </c>
      <c r="BK1355" s="195">
        <f>ROUND(I1355*H1355,2)</f>
        <v>0</v>
      </c>
      <c r="BL1355" s="19" t="s">
        <v>168</v>
      </c>
      <c r="BM1355" s="19" t="s">
        <v>1244</v>
      </c>
    </row>
    <row r="1356" spans="2:51" s="11" customFormat="1" ht="13.5">
      <c r="B1356" s="196"/>
      <c r="C1356" s="197"/>
      <c r="D1356" s="198" t="s">
        <v>169</v>
      </c>
      <c r="E1356" s="199" t="s">
        <v>20</v>
      </c>
      <c r="F1356" s="200" t="s">
        <v>1247</v>
      </c>
      <c r="G1356" s="197"/>
      <c r="H1356" s="201" t="s">
        <v>20</v>
      </c>
      <c r="I1356" s="202"/>
      <c r="J1356" s="197"/>
      <c r="K1356" s="197"/>
      <c r="L1356" s="203"/>
      <c r="M1356" s="204"/>
      <c r="N1356" s="205"/>
      <c r="O1356" s="205"/>
      <c r="P1356" s="205"/>
      <c r="Q1356" s="205"/>
      <c r="R1356" s="205"/>
      <c r="S1356" s="205"/>
      <c r="T1356" s="206"/>
      <c r="AT1356" s="207" t="s">
        <v>169</v>
      </c>
      <c r="AU1356" s="207" t="s">
        <v>81</v>
      </c>
      <c r="AV1356" s="11" t="s">
        <v>22</v>
      </c>
      <c r="AW1356" s="11" t="s">
        <v>37</v>
      </c>
      <c r="AX1356" s="11" t="s">
        <v>73</v>
      </c>
      <c r="AY1356" s="207" t="s">
        <v>162</v>
      </c>
    </row>
    <row r="1357" spans="2:51" s="12" customFormat="1" ht="13.5">
      <c r="B1357" s="208"/>
      <c r="C1357" s="209"/>
      <c r="D1357" s="198" t="s">
        <v>169</v>
      </c>
      <c r="E1357" s="210" t="s">
        <v>20</v>
      </c>
      <c r="F1357" s="211" t="s">
        <v>1248</v>
      </c>
      <c r="G1357" s="209"/>
      <c r="H1357" s="212">
        <v>10.78</v>
      </c>
      <c r="I1357" s="213"/>
      <c r="J1357" s="209"/>
      <c r="K1357" s="209"/>
      <c r="L1357" s="214"/>
      <c r="M1357" s="215"/>
      <c r="N1357" s="216"/>
      <c r="O1357" s="216"/>
      <c r="P1357" s="216"/>
      <c r="Q1357" s="216"/>
      <c r="R1357" s="216"/>
      <c r="S1357" s="216"/>
      <c r="T1357" s="217"/>
      <c r="AT1357" s="218" t="s">
        <v>169</v>
      </c>
      <c r="AU1357" s="218" t="s">
        <v>81</v>
      </c>
      <c r="AV1357" s="12" t="s">
        <v>81</v>
      </c>
      <c r="AW1357" s="12" t="s">
        <v>37</v>
      </c>
      <c r="AX1357" s="12" t="s">
        <v>73</v>
      </c>
      <c r="AY1357" s="218" t="s">
        <v>162</v>
      </c>
    </row>
    <row r="1358" spans="2:51" s="11" customFormat="1" ht="13.5">
      <c r="B1358" s="196"/>
      <c r="C1358" s="197"/>
      <c r="D1358" s="198" t="s">
        <v>169</v>
      </c>
      <c r="E1358" s="199" t="s">
        <v>20</v>
      </c>
      <c r="F1358" s="200" t="s">
        <v>1249</v>
      </c>
      <c r="G1358" s="197"/>
      <c r="H1358" s="201" t="s">
        <v>20</v>
      </c>
      <c r="I1358" s="202"/>
      <c r="J1358" s="197"/>
      <c r="K1358" s="197"/>
      <c r="L1358" s="203"/>
      <c r="M1358" s="204"/>
      <c r="N1358" s="205"/>
      <c r="O1358" s="205"/>
      <c r="P1358" s="205"/>
      <c r="Q1358" s="205"/>
      <c r="R1358" s="205"/>
      <c r="S1358" s="205"/>
      <c r="T1358" s="206"/>
      <c r="AT1358" s="207" t="s">
        <v>169</v>
      </c>
      <c r="AU1358" s="207" t="s">
        <v>81</v>
      </c>
      <c r="AV1358" s="11" t="s">
        <v>22</v>
      </c>
      <c r="AW1358" s="11" t="s">
        <v>37</v>
      </c>
      <c r="AX1358" s="11" t="s">
        <v>73</v>
      </c>
      <c r="AY1358" s="207" t="s">
        <v>162</v>
      </c>
    </row>
    <row r="1359" spans="2:51" s="12" customFormat="1" ht="13.5">
      <c r="B1359" s="208"/>
      <c r="C1359" s="209"/>
      <c r="D1359" s="198" t="s">
        <v>169</v>
      </c>
      <c r="E1359" s="210" t="s">
        <v>20</v>
      </c>
      <c r="F1359" s="211" t="s">
        <v>81</v>
      </c>
      <c r="G1359" s="209"/>
      <c r="H1359" s="212">
        <v>2</v>
      </c>
      <c r="I1359" s="213"/>
      <c r="J1359" s="209"/>
      <c r="K1359" s="209"/>
      <c r="L1359" s="214"/>
      <c r="M1359" s="215"/>
      <c r="N1359" s="216"/>
      <c r="O1359" s="216"/>
      <c r="P1359" s="216"/>
      <c r="Q1359" s="216"/>
      <c r="R1359" s="216"/>
      <c r="S1359" s="216"/>
      <c r="T1359" s="217"/>
      <c r="AT1359" s="218" t="s">
        <v>169</v>
      </c>
      <c r="AU1359" s="218" t="s">
        <v>81</v>
      </c>
      <c r="AV1359" s="12" t="s">
        <v>81</v>
      </c>
      <c r="AW1359" s="12" t="s">
        <v>37</v>
      </c>
      <c r="AX1359" s="12" t="s">
        <v>73</v>
      </c>
      <c r="AY1359" s="218" t="s">
        <v>162</v>
      </c>
    </row>
    <row r="1360" spans="2:51" s="11" customFormat="1" ht="13.5">
      <c r="B1360" s="196"/>
      <c r="C1360" s="197"/>
      <c r="D1360" s="198" t="s">
        <v>169</v>
      </c>
      <c r="E1360" s="199" t="s">
        <v>20</v>
      </c>
      <c r="F1360" s="200" t="s">
        <v>1250</v>
      </c>
      <c r="G1360" s="197"/>
      <c r="H1360" s="201" t="s">
        <v>20</v>
      </c>
      <c r="I1360" s="202"/>
      <c r="J1360" s="197"/>
      <c r="K1360" s="197"/>
      <c r="L1360" s="203"/>
      <c r="M1360" s="204"/>
      <c r="N1360" s="205"/>
      <c r="O1360" s="205"/>
      <c r="P1360" s="205"/>
      <c r="Q1360" s="205"/>
      <c r="R1360" s="205"/>
      <c r="S1360" s="205"/>
      <c r="T1360" s="206"/>
      <c r="AT1360" s="207" t="s">
        <v>169</v>
      </c>
      <c r="AU1360" s="207" t="s">
        <v>81</v>
      </c>
      <c r="AV1360" s="11" t="s">
        <v>22</v>
      </c>
      <c r="AW1360" s="11" t="s">
        <v>37</v>
      </c>
      <c r="AX1360" s="11" t="s">
        <v>73</v>
      </c>
      <c r="AY1360" s="207" t="s">
        <v>162</v>
      </c>
    </row>
    <row r="1361" spans="2:51" s="12" customFormat="1" ht="13.5">
      <c r="B1361" s="208"/>
      <c r="C1361" s="209"/>
      <c r="D1361" s="198" t="s">
        <v>169</v>
      </c>
      <c r="E1361" s="210" t="s">
        <v>20</v>
      </c>
      <c r="F1361" s="211" t="s">
        <v>1251</v>
      </c>
      <c r="G1361" s="209"/>
      <c r="H1361" s="212">
        <v>26.72</v>
      </c>
      <c r="I1361" s="213"/>
      <c r="J1361" s="209"/>
      <c r="K1361" s="209"/>
      <c r="L1361" s="214"/>
      <c r="M1361" s="215"/>
      <c r="N1361" s="216"/>
      <c r="O1361" s="216"/>
      <c r="P1361" s="216"/>
      <c r="Q1361" s="216"/>
      <c r="R1361" s="216"/>
      <c r="S1361" s="216"/>
      <c r="T1361" s="217"/>
      <c r="AT1361" s="218" t="s">
        <v>169</v>
      </c>
      <c r="AU1361" s="218" t="s">
        <v>81</v>
      </c>
      <c r="AV1361" s="12" t="s">
        <v>81</v>
      </c>
      <c r="AW1361" s="12" t="s">
        <v>37</v>
      </c>
      <c r="AX1361" s="12" t="s">
        <v>73</v>
      </c>
      <c r="AY1361" s="218" t="s">
        <v>162</v>
      </c>
    </row>
    <row r="1362" spans="2:51" s="11" customFormat="1" ht="13.5">
      <c r="B1362" s="196"/>
      <c r="C1362" s="197"/>
      <c r="D1362" s="198" t="s">
        <v>169</v>
      </c>
      <c r="E1362" s="199" t="s">
        <v>20</v>
      </c>
      <c r="F1362" s="200" t="s">
        <v>1252</v>
      </c>
      <c r="G1362" s="197"/>
      <c r="H1362" s="201" t="s">
        <v>20</v>
      </c>
      <c r="I1362" s="202"/>
      <c r="J1362" s="197"/>
      <c r="K1362" s="197"/>
      <c r="L1362" s="203"/>
      <c r="M1362" s="204"/>
      <c r="N1362" s="205"/>
      <c r="O1362" s="205"/>
      <c r="P1362" s="205"/>
      <c r="Q1362" s="205"/>
      <c r="R1362" s="205"/>
      <c r="S1362" s="205"/>
      <c r="T1362" s="206"/>
      <c r="AT1362" s="207" t="s">
        <v>169</v>
      </c>
      <c r="AU1362" s="207" t="s">
        <v>81</v>
      </c>
      <c r="AV1362" s="11" t="s">
        <v>22</v>
      </c>
      <c r="AW1362" s="11" t="s">
        <v>37</v>
      </c>
      <c r="AX1362" s="11" t="s">
        <v>73</v>
      </c>
      <c r="AY1362" s="207" t="s">
        <v>162</v>
      </c>
    </row>
    <row r="1363" spans="2:51" s="12" customFormat="1" ht="13.5">
      <c r="B1363" s="208"/>
      <c r="C1363" s="209"/>
      <c r="D1363" s="198" t="s">
        <v>169</v>
      </c>
      <c r="E1363" s="210" t="s">
        <v>20</v>
      </c>
      <c r="F1363" s="211" t="s">
        <v>1253</v>
      </c>
      <c r="G1363" s="209"/>
      <c r="H1363" s="212">
        <v>11.22</v>
      </c>
      <c r="I1363" s="213"/>
      <c r="J1363" s="209"/>
      <c r="K1363" s="209"/>
      <c r="L1363" s="214"/>
      <c r="M1363" s="215"/>
      <c r="N1363" s="216"/>
      <c r="O1363" s="216"/>
      <c r="P1363" s="216"/>
      <c r="Q1363" s="216"/>
      <c r="R1363" s="216"/>
      <c r="S1363" s="216"/>
      <c r="T1363" s="217"/>
      <c r="AT1363" s="218" t="s">
        <v>169</v>
      </c>
      <c r="AU1363" s="218" t="s">
        <v>81</v>
      </c>
      <c r="AV1363" s="12" t="s">
        <v>81</v>
      </c>
      <c r="AW1363" s="12" t="s">
        <v>37</v>
      </c>
      <c r="AX1363" s="12" t="s">
        <v>73</v>
      </c>
      <c r="AY1363" s="218" t="s">
        <v>162</v>
      </c>
    </row>
    <row r="1364" spans="2:51" s="11" customFormat="1" ht="13.5">
      <c r="B1364" s="196"/>
      <c r="C1364" s="197"/>
      <c r="D1364" s="198" t="s">
        <v>169</v>
      </c>
      <c r="E1364" s="199" t="s">
        <v>20</v>
      </c>
      <c r="F1364" s="200" t="s">
        <v>1254</v>
      </c>
      <c r="G1364" s="197"/>
      <c r="H1364" s="201" t="s">
        <v>20</v>
      </c>
      <c r="I1364" s="202"/>
      <c r="J1364" s="197"/>
      <c r="K1364" s="197"/>
      <c r="L1364" s="203"/>
      <c r="M1364" s="204"/>
      <c r="N1364" s="205"/>
      <c r="O1364" s="205"/>
      <c r="P1364" s="205"/>
      <c r="Q1364" s="205"/>
      <c r="R1364" s="205"/>
      <c r="S1364" s="205"/>
      <c r="T1364" s="206"/>
      <c r="AT1364" s="207" t="s">
        <v>169</v>
      </c>
      <c r="AU1364" s="207" t="s">
        <v>81</v>
      </c>
      <c r="AV1364" s="11" t="s">
        <v>22</v>
      </c>
      <c r="AW1364" s="11" t="s">
        <v>37</v>
      </c>
      <c r="AX1364" s="11" t="s">
        <v>73</v>
      </c>
      <c r="AY1364" s="207" t="s">
        <v>162</v>
      </c>
    </row>
    <row r="1365" spans="2:51" s="12" customFormat="1" ht="13.5">
      <c r="B1365" s="208"/>
      <c r="C1365" s="209"/>
      <c r="D1365" s="198" t="s">
        <v>169</v>
      </c>
      <c r="E1365" s="210" t="s">
        <v>20</v>
      </c>
      <c r="F1365" s="211" t="s">
        <v>1255</v>
      </c>
      <c r="G1365" s="209"/>
      <c r="H1365" s="212">
        <v>3.82</v>
      </c>
      <c r="I1365" s="213"/>
      <c r="J1365" s="209"/>
      <c r="K1365" s="209"/>
      <c r="L1365" s="214"/>
      <c r="M1365" s="215"/>
      <c r="N1365" s="216"/>
      <c r="O1365" s="216"/>
      <c r="P1365" s="216"/>
      <c r="Q1365" s="216"/>
      <c r="R1365" s="216"/>
      <c r="S1365" s="216"/>
      <c r="T1365" s="217"/>
      <c r="AT1365" s="218" t="s">
        <v>169</v>
      </c>
      <c r="AU1365" s="218" t="s">
        <v>81</v>
      </c>
      <c r="AV1365" s="12" t="s">
        <v>81</v>
      </c>
      <c r="AW1365" s="12" t="s">
        <v>37</v>
      </c>
      <c r="AX1365" s="12" t="s">
        <v>73</v>
      </c>
      <c r="AY1365" s="218" t="s">
        <v>162</v>
      </c>
    </row>
    <row r="1366" spans="2:51" s="11" customFormat="1" ht="13.5">
      <c r="B1366" s="196"/>
      <c r="C1366" s="197"/>
      <c r="D1366" s="198" t="s">
        <v>169</v>
      </c>
      <c r="E1366" s="199" t="s">
        <v>20</v>
      </c>
      <c r="F1366" s="200" t="s">
        <v>1256</v>
      </c>
      <c r="G1366" s="197"/>
      <c r="H1366" s="201" t="s">
        <v>20</v>
      </c>
      <c r="I1366" s="202"/>
      <c r="J1366" s="197"/>
      <c r="K1366" s="197"/>
      <c r="L1366" s="203"/>
      <c r="M1366" s="204"/>
      <c r="N1366" s="205"/>
      <c r="O1366" s="205"/>
      <c r="P1366" s="205"/>
      <c r="Q1366" s="205"/>
      <c r="R1366" s="205"/>
      <c r="S1366" s="205"/>
      <c r="T1366" s="206"/>
      <c r="AT1366" s="207" t="s">
        <v>169</v>
      </c>
      <c r="AU1366" s="207" t="s">
        <v>81</v>
      </c>
      <c r="AV1366" s="11" t="s">
        <v>22</v>
      </c>
      <c r="AW1366" s="11" t="s">
        <v>37</v>
      </c>
      <c r="AX1366" s="11" t="s">
        <v>73</v>
      </c>
      <c r="AY1366" s="207" t="s">
        <v>162</v>
      </c>
    </row>
    <row r="1367" spans="2:51" s="12" customFormat="1" ht="13.5">
      <c r="B1367" s="208"/>
      <c r="C1367" s="209"/>
      <c r="D1367" s="198" t="s">
        <v>169</v>
      </c>
      <c r="E1367" s="210" t="s">
        <v>20</v>
      </c>
      <c r="F1367" s="211" t="s">
        <v>1257</v>
      </c>
      <c r="G1367" s="209"/>
      <c r="H1367" s="212">
        <v>7.98</v>
      </c>
      <c r="I1367" s="213"/>
      <c r="J1367" s="209"/>
      <c r="K1367" s="209"/>
      <c r="L1367" s="214"/>
      <c r="M1367" s="215"/>
      <c r="N1367" s="216"/>
      <c r="O1367" s="216"/>
      <c r="P1367" s="216"/>
      <c r="Q1367" s="216"/>
      <c r="R1367" s="216"/>
      <c r="S1367" s="216"/>
      <c r="T1367" s="217"/>
      <c r="AT1367" s="218" t="s">
        <v>169</v>
      </c>
      <c r="AU1367" s="218" t="s">
        <v>81</v>
      </c>
      <c r="AV1367" s="12" t="s">
        <v>81</v>
      </c>
      <c r="AW1367" s="12" t="s">
        <v>37</v>
      </c>
      <c r="AX1367" s="12" t="s">
        <v>73</v>
      </c>
      <c r="AY1367" s="218" t="s">
        <v>162</v>
      </c>
    </row>
    <row r="1368" spans="2:51" s="11" customFormat="1" ht="13.5">
      <c r="B1368" s="196"/>
      <c r="C1368" s="197"/>
      <c r="D1368" s="198" t="s">
        <v>169</v>
      </c>
      <c r="E1368" s="199" t="s">
        <v>20</v>
      </c>
      <c r="F1368" s="200" t="s">
        <v>1258</v>
      </c>
      <c r="G1368" s="197"/>
      <c r="H1368" s="201" t="s">
        <v>20</v>
      </c>
      <c r="I1368" s="202"/>
      <c r="J1368" s="197"/>
      <c r="K1368" s="197"/>
      <c r="L1368" s="203"/>
      <c r="M1368" s="204"/>
      <c r="N1368" s="205"/>
      <c r="O1368" s="205"/>
      <c r="P1368" s="205"/>
      <c r="Q1368" s="205"/>
      <c r="R1368" s="205"/>
      <c r="S1368" s="205"/>
      <c r="T1368" s="206"/>
      <c r="AT1368" s="207" t="s">
        <v>169</v>
      </c>
      <c r="AU1368" s="207" t="s">
        <v>81</v>
      </c>
      <c r="AV1368" s="11" t="s">
        <v>22</v>
      </c>
      <c r="AW1368" s="11" t="s">
        <v>37</v>
      </c>
      <c r="AX1368" s="11" t="s">
        <v>73</v>
      </c>
      <c r="AY1368" s="207" t="s">
        <v>162</v>
      </c>
    </row>
    <row r="1369" spans="2:51" s="12" customFormat="1" ht="13.5">
      <c r="B1369" s="208"/>
      <c r="C1369" s="209"/>
      <c r="D1369" s="198" t="s">
        <v>169</v>
      </c>
      <c r="E1369" s="210" t="s">
        <v>20</v>
      </c>
      <c r="F1369" s="211" t="s">
        <v>1259</v>
      </c>
      <c r="G1369" s="209"/>
      <c r="H1369" s="212">
        <v>7.02</v>
      </c>
      <c r="I1369" s="213"/>
      <c r="J1369" s="209"/>
      <c r="K1369" s="209"/>
      <c r="L1369" s="214"/>
      <c r="M1369" s="215"/>
      <c r="N1369" s="216"/>
      <c r="O1369" s="216"/>
      <c r="P1369" s="216"/>
      <c r="Q1369" s="216"/>
      <c r="R1369" s="216"/>
      <c r="S1369" s="216"/>
      <c r="T1369" s="217"/>
      <c r="AT1369" s="218" t="s">
        <v>169</v>
      </c>
      <c r="AU1369" s="218" t="s">
        <v>81</v>
      </c>
      <c r="AV1369" s="12" t="s">
        <v>81</v>
      </c>
      <c r="AW1369" s="12" t="s">
        <v>37</v>
      </c>
      <c r="AX1369" s="12" t="s">
        <v>73</v>
      </c>
      <c r="AY1369" s="218" t="s">
        <v>162</v>
      </c>
    </row>
    <row r="1370" spans="2:51" s="11" customFormat="1" ht="13.5">
      <c r="B1370" s="196"/>
      <c r="C1370" s="197"/>
      <c r="D1370" s="198" t="s">
        <v>169</v>
      </c>
      <c r="E1370" s="199" t="s">
        <v>20</v>
      </c>
      <c r="F1370" s="200" t="s">
        <v>1260</v>
      </c>
      <c r="G1370" s="197"/>
      <c r="H1370" s="201" t="s">
        <v>20</v>
      </c>
      <c r="I1370" s="202"/>
      <c r="J1370" s="197"/>
      <c r="K1370" s="197"/>
      <c r="L1370" s="203"/>
      <c r="M1370" s="204"/>
      <c r="N1370" s="205"/>
      <c r="O1370" s="205"/>
      <c r="P1370" s="205"/>
      <c r="Q1370" s="205"/>
      <c r="R1370" s="205"/>
      <c r="S1370" s="205"/>
      <c r="T1370" s="206"/>
      <c r="AT1370" s="207" t="s">
        <v>169</v>
      </c>
      <c r="AU1370" s="207" t="s">
        <v>81</v>
      </c>
      <c r="AV1370" s="11" t="s">
        <v>22</v>
      </c>
      <c r="AW1370" s="11" t="s">
        <v>37</v>
      </c>
      <c r="AX1370" s="11" t="s">
        <v>73</v>
      </c>
      <c r="AY1370" s="207" t="s">
        <v>162</v>
      </c>
    </row>
    <row r="1371" spans="2:51" s="12" customFormat="1" ht="13.5">
      <c r="B1371" s="208"/>
      <c r="C1371" s="209"/>
      <c r="D1371" s="198" t="s">
        <v>169</v>
      </c>
      <c r="E1371" s="210" t="s">
        <v>20</v>
      </c>
      <c r="F1371" s="211" t="s">
        <v>1261</v>
      </c>
      <c r="G1371" s="209"/>
      <c r="H1371" s="212">
        <v>3.92</v>
      </c>
      <c r="I1371" s="213"/>
      <c r="J1371" s="209"/>
      <c r="K1371" s="209"/>
      <c r="L1371" s="214"/>
      <c r="M1371" s="215"/>
      <c r="N1371" s="216"/>
      <c r="O1371" s="216"/>
      <c r="P1371" s="216"/>
      <c r="Q1371" s="216"/>
      <c r="R1371" s="216"/>
      <c r="S1371" s="216"/>
      <c r="T1371" s="217"/>
      <c r="AT1371" s="218" t="s">
        <v>169</v>
      </c>
      <c r="AU1371" s="218" t="s">
        <v>81</v>
      </c>
      <c r="AV1371" s="12" t="s">
        <v>81</v>
      </c>
      <c r="AW1371" s="12" t="s">
        <v>37</v>
      </c>
      <c r="AX1371" s="12" t="s">
        <v>73</v>
      </c>
      <c r="AY1371" s="218" t="s">
        <v>162</v>
      </c>
    </row>
    <row r="1372" spans="2:51" s="11" customFormat="1" ht="13.5">
      <c r="B1372" s="196"/>
      <c r="C1372" s="197"/>
      <c r="D1372" s="198" t="s">
        <v>169</v>
      </c>
      <c r="E1372" s="199" t="s">
        <v>20</v>
      </c>
      <c r="F1372" s="200" t="s">
        <v>1262</v>
      </c>
      <c r="G1372" s="197"/>
      <c r="H1372" s="201" t="s">
        <v>20</v>
      </c>
      <c r="I1372" s="202"/>
      <c r="J1372" s="197"/>
      <c r="K1372" s="197"/>
      <c r="L1372" s="203"/>
      <c r="M1372" s="204"/>
      <c r="N1372" s="205"/>
      <c r="O1372" s="205"/>
      <c r="P1372" s="205"/>
      <c r="Q1372" s="205"/>
      <c r="R1372" s="205"/>
      <c r="S1372" s="205"/>
      <c r="T1372" s="206"/>
      <c r="AT1372" s="207" t="s">
        <v>169</v>
      </c>
      <c r="AU1372" s="207" t="s">
        <v>81</v>
      </c>
      <c r="AV1372" s="11" t="s">
        <v>22</v>
      </c>
      <c r="AW1372" s="11" t="s">
        <v>37</v>
      </c>
      <c r="AX1372" s="11" t="s">
        <v>73</v>
      </c>
      <c r="AY1372" s="207" t="s">
        <v>162</v>
      </c>
    </row>
    <row r="1373" spans="2:51" s="12" customFormat="1" ht="13.5">
      <c r="B1373" s="208"/>
      <c r="C1373" s="209"/>
      <c r="D1373" s="198" t="s">
        <v>169</v>
      </c>
      <c r="E1373" s="210" t="s">
        <v>20</v>
      </c>
      <c r="F1373" s="211" t="s">
        <v>1263</v>
      </c>
      <c r="G1373" s="209"/>
      <c r="H1373" s="212">
        <v>0.7</v>
      </c>
      <c r="I1373" s="213"/>
      <c r="J1373" s="209"/>
      <c r="K1373" s="209"/>
      <c r="L1373" s="214"/>
      <c r="M1373" s="215"/>
      <c r="N1373" s="216"/>
      <c r="O1373" s="216"/>
      <c r="P1373" s="216"/>
      <c r="Q1373" s="216"/>
      <c r="R1373" s="216"/>
      <c r="S1373" s="216"/>
      <c r="T1373" s="217"/>
      <c r="AT1373" s="218" t="s">
        <v>169</v>
      </c>
      <c r="AU1373" s="218" t="s">
        <v>81</v>
      </c>
      <c r="AV1373" s="12" t="s">
        <v>81</v>
      </c>
      <c r="AW1373" s="12" t="s">
        <v>37</v>
      </c>
      <c r="AX1373" s="12" t="s">
        <v>73</v>
      </c>
      <c r="AY1373" s="218" t="s">
        <v>162</v>
      </c>
    </row>
    <row r="1374" spans="2:51" s="13" customFormat="1" ht="13.5">
      <c r="B1374" s="219"/>
      <c r="C1374" s="220"/>
      <c r="D1374" s="221" t="s">
        <v>169</v>
      </c>
      <c r="E1374" s="222" t="s">
        <v>20</v>
      </c>
      <c r="F1374" s="223" t="s">
        <v>174</v>
      </c>
      <c r="G1374" s="220"/>
      <c r="H1374" s="224">
        <v>74.16</v>
      </c>
      <c r="I1374" s="225"/>
      <c r="J1374" s="220"/>
      <c r="K1374" s="220"/>
      <c r="L1374" s="226"/>
      <c r="M1374" s="227"/>
      <c r="N1374" s="228"/>
      <c r="O1374" s="228"/>
      <c r="P1374" s="228"/>
      <c r="Q1374" s="228"/>
      <c r="R1374" s="228"/>
      <c r="S1374" s="228"/>
      <c r="T1374" s="229"/>
      <c r="AT1374" s="230" t="s">
        <v>169</v>
      </c>
      <c r="AU1374" s="230" t="s">
        <v>81</v>
      </c>
      <c r="AV1374" s="13" t="s">
        <v>168</v>
      </c>
      <c r="AW1374" s="13" t="s">
        <v>37</v>
      </c>
      <c r="AX1374" s="13" t="s">
        <v>22</v>
      </c>
      <c r="AY1374" s="230" t="s">
        <v>162</v>
      </c>
    </row>
    <row r="1375" spans="2:65" s="1" customFormat="1" ht="22.5" customHeight="1">
      <c r="B1375" s="36"/>
      <c r="C1375" s="184" t="s">
        <v>1264</v>
      </c>
      <c r="D1375" s="184" t="s">
        <v>164</v>
      </c>
      <c r="E1375" s="185" t="s">
        <v>1265</v>
      </c>
      <c r="F1375" s="186" t="s">
        <v>1266</v>
      </c>
      <c r="G1375" s="187" t="s">
        <v>167</v>
      </c>
      <c r="H1375" s="188">
        <v>10.83</v>
      </c>
      <c r="I1375" s="189"/>
      <c r="J1375" s="190">
        <f>ROUND(I1375*H1375,2)</f>
        <v>0</v>
      </c>
      <c r="K1375" s="186" t="s">
        <v>20</v>
      </c>
      <c r="L1375" s="56"/>
      <c r="M1375" s="191" t="s">
        <v>20</v>
      </c>
      <c r="N1375" s="192" t="s">
        <v>44</v>
      </c>
      <c r="O1375" s="37"/>
      <c r="P1375" s="193">
        <f>O1375*H1375</f>
        <v>0</v>
      </c>
      <c r="Q1375" s="193">
        <v>0</v>
      </c>
      <c r="R1375" s="193">
        <f>Q1375*H1375</f>
        <v>0</v>
      </c>
      <c r="S1375" s="193">
        <v>0</v>
      </c>
      <c r="T1375" s="194">
        <f>S1375*H1375</f>
        <v>0</v>
      </c>
      <c r="AR1375" s="19" t="s">
        <v>168</v>
      </c>
      <c r="AT1375" s="19" t="s">
        <v>164</v>
      </c>
      <c r="AU1375" s="19" t="s">
        <v>81</v>
      </c>
      <c r="AY1375" s="19" t="s">
        <v>162</v>
      </c>
      <c r="BE1375" s="195">
        <f>IF(N1375="základní",J1375,0)</f>
        <v>0</v>
      </c>
      <c r="BF1375" s="195">
        <f>IF(N1375="snížená",J1375,0)</f>
        <v>0</v>
      </c>
      <c r="BG1375" s="195">
        <f>IF(N1375="zákl. přenesená",J1375,0)</f>
        <v>0</v>
      </c>
      <c r="BH1375" s="195">
        <f>IF(N1375="sníž. přenesená",J1375,0)</f>
        <v>0</v>
      </c>
      <c r="BI1375" s="195">
        <f>IF(N1375="nulová",J1375,0)</f>
        <v>0</v>
      </c>
      <c r="BJ1375" s="19" t="s">
        <v>22</v>
      </c>
      <c r="BK1375" s="195">
        <f>ROUND(I1375*H1375,2)</f>
        <v>0</v>
      </c>
      <c r="BL1375" s="19" t="s">
        <v>168</v>
      </c>
      <c r="BM1375" s="19" t="s">
        <v>1264</v>
      </c>
    </row>
    <row r="1376" spans="2:51" s="11" customFormat="1" ht="13.5">
      <c r="B1376" s="196"/>
      <c r="C1376" s="197"/>
      <c r="D1376" s="198" t="s">
        <v>169</v>
      </c>
      <c r="E1376" s="199" t="s">
        <v>20</v>
      </c>
      <c r="F1376" s="200" t="s">
        <v>1267</v>
      </c>
      <c r="G1376" s="197"/>
      <c r="H1376" s="201" t="s">
        <v>20</v>
      </c>
      <c r="I1376" s="202"/>
      <c r="J1376" s="197"/>
      <c r="K1376" s="197"/>
      <c r="L1376" s="203"/>
      <c r="M1376" s="204"/>
      <c r="N1376" s="205"/>
      <c r="O1376" s="205"/>
      <c r="P1376" s="205"/>
      <c r="Q1376" s="205"/>
      <c r="R1376" s="205"/>
      <c r="S1376" s="205"/>
      <c r="T1376" s="206"/>
      <c r="AT1376" s="207" t="s">
        <v>169</v>
      </c>
      <c r="AU1376" s="207" t="s">
        <v>81</v>
      </c>
      <c r="AV1376" s="11" t="s">
        <v>22</v>
      </c>
      <c r="AW1376" s="11" t="s">
        <v>37</v>
      </c>
      <c r="AX1376" s="11" t="s">
        <v>73</v>
      </c>
      <c r="AY1376" s="207" t="s">
        <v>162</v>
      </c>
    </row>
    <row r="1377" spans="2:51" s="12" customFormat="1" ht="13.5">
      <c r="B1377" s="208"/>
      <c r="C1377" s="209"/>
      <c r="D1377" s="198" t="s">
        <v>169</v>
      </c>
      <c r="E1377" s="210" t="s">
        <v>20</v>
      </c>
      <c r="F1377" s="211" t="s">
        <v>1268</v>
      </c>
      <c r="G1377" s="209"/>
      <c r="H1377" s="212">
        <v>2.91</v>
      </c>
      <c r="I1377" s="213"/>
      <c r="J1377" s="209"/>
      <c r="K1377" s="209"/>
      <c r="L1377" s="214"/>
      <c r="M1377" s="215"/>
      <c r="N1377" s="216"/>
      <c r="O1377" s="216"/>
      <c r="P1377" s="216"/>
      <c r="Q1377" s="216"/>
      <c r="R1377" s="216"/>
      <c r="S1377" s="216"/>
      <c r="T1377" s="217"/>
      <c r="AT1377" s="218" t="s">
        <v>169</v>
      </c>
      <c r="AU1377" s="218" t="s">
        <v>81</v>
      </c>
      <c r="AV1377" s="12" t="s">
        <v>81</v>
      </c>
      <c r="AW1377" s="12" t="s">
        <v>37</v>
      </c>
      <c r="AX1377" s="12" t="s">
        <v>73</v>
      </c>
      <c r="AY1377" s="218" t="s">
        <v>162</v>
      </c>
    </row>
    <row r="1378" spans="2:51" s="11" customFormat="1" ht="13.5">
      <c r="B1378" s="196"/>
      <c r="C1378" s="197"/>
      <c r="D1378" s="198" t="s">
        <v>169</v>
      </c>
      <c r="E1378" s="199" t="s">
        <v>20</v>
      </c>
      <c r="F1378" s="200" t="s">
        <v>1269</v>
      </c>
      <c r="G1378" s="197"/>
      <c r="H1378" s="201" t="s">
        <v>20</v>
      </c>
      <c r="I1378" s="202"/>
      <c r="J1378" s="197"/>
      <c r="K1378" s="197"/>
      <c r="L1378" s="203"/>
      <c r="M1378" s="204"/>
      <c r="N1378" s="205"/>
      <c r="O1378" s="205"/>
      <c r="P1378" s="205"/>
      <c r="Q1378" s="205"/>
      <c r="R1378" s="205"/>
      <c r="S1378" s="205"/>
      <c r="T1378" s="206"/>
      <c r="AT1378" s="207" t="s">
        <v>169</v>
      </c>
      <c r="AU1378" s="207" t="s">
        <v>81</v>
      </c>
      <c r="AV1378" s="11" t="s">
        <v>22</v>
      </c>
      <c r="AW1378" s="11" t="s">
        <v>37</v>
      </c>
      <c r="AX1378" s="11" t="s">
        <v>73</v>
      </c>
      <c r="AY1378" s="207" t="s">
        <v>162</v>
      </c>
    </row>
    <row r="1379" spans="2:51" s="12" customFormat="1" ht="13.5">
      <c r="B1379" s="208"/>
      <c r="C1379" s="209"/>
      <c r="D1379" s="198" t="s">
        <v>169</v>
      </c>
      <c r="E1379" s="210" t="s">
        <v>20</v>
      </c>
      <c r="F1379" s="211" t="s">
        <v>1270</v>
      </c>
      <c r="G1379" s="209"/>
      <c r="H1379" s="212">
        <v>4.48</v>
      </c>
      <c r="I1379" s="213"/>
      <c r="J1379" s="209"/>
      <c r="K1379" s="209"/>
      <c r="L1379" s="214"/>
      <c r="M1379" s="215"/>
      <c r="N1379" s="216"/>
      <c r="O1379" s="216"/>
      <c r="P1379" s="216"/>
      <c r="Q1379" s="216"/>
      <c r="R1379" s="216"/>
      <c r="S1379" s="216"/>
      <c r="T1379" s="217"/>
      <c r="AT1379" s="218" t="s">
        <v>169</v>
      </c>
      <c r="AU1379" s="218" t="s">
        <v>81</v>
      </c>
      <c r="AV1379" s="12" t="s">
        <v>81</v>
      </c>
      <c r="AW1379" s="12" t="s">
        <v>37</v>
      </c>
      <c r="AX1379" s="12" t="s">
        <v>73</v>
      </c>
      <c r="AY1379" s="218" t="s">
        <v>162</v>
      </c>
    </row>
    <row r="1380" spans="2:51" s="11" customFormat="1" ht="13.5">
      <c r="B1380" s="196"/>
      <c r="C1380" s="197"/>
      <c r="D1380" s="198" t="s">
        <v>169</v>
      </c>
      <c r="E1380" s="199" t="s">
        <v>20</v>
      </c>
      <c r="F1380" s="200" t="s">
        <v>1271</v>
      </c>
      <c r="G1380" s="197"/>
      <c r="H1380" s="201" t="s">
        <v>20</v>
      </c>
      <c r="I1380" s="202"/>
      <c r="J1380" s="197"/>
      <c r="K1380" s="197"/>
      <c r="L1380" s="203"/>
      <c r="M1380" s="204"/>
      <c r="N1380" s="205"/>
      <c r="O1380" s="205"/>
      <c r="P1380" s="205"/>
      <c r="Q1380" s="205"/>
      <c r="R1380" s="205"/>
      <c r="S1380" s="205"/>
      <c r="T1380" s="206"/>
      <c r="AT1380" s="207" t="s">
        <v>169</v>
      </c>
      <c r="AU1380" s="207" t="s">
        <v>81</v>
      </c>
      <c r="AV1380" s="11" t="s">
        <v>22</v>
      </c>
      <c r="AW1380" s="11" t="s">
        <v>37</v>
      </c>
      <c r="AX1380" s="11" t="s">
        <v>73</v>
      </c>
      <c r="AY1380" s="207" t="s">
        <v>162</v>
      </c>
    </row>
    <row r="1381" spans="2:51" s="12" customFormat="1" ht="13.5">
      <c r="B1381" s="208"/>
      <c r="C1381" s="209"/>
      <c r="D1381" s="198" t="s">
        <v>169</v>
      </c>
      <c r="E1381" s="210" t="s">
        <v>20</v>
      </c>
      <c r="F1381" s="211" t="s">
        <v>1272</v>
      </c>
      <c r="G1381" s="209"/>
      <c r="H1381" s="212">
        <v>2.74</v>
      </c>
      <c r="I1381" s="213"/>
      <c r="J1381" s="209"/>
      <c r="K1381" s="209"/>
      <c r="L1381" s="214"/>
      <c r="M1381" s="215"/>
      <c r="N1381" s="216"/>
      <c r="O1381" s="216"/>
      <c r="P1381" s="216"/>
      <c r="Q1381" s="216"/>
      <c r="R1381" s="216"/>
      <c r="S1381" s="216"/>
      <c r="T1381" s="217"/>
      <c r="AT1381" s="218" t="s">
        <v>169</v>
      </c>
      <c r="AU1381" s="218" t="s">
        <v>81</v>
      </c>
      <c r="AV1381" s="12" t="s">
        <v>81</v>
      </c>
      <c r="AW1381" s="12" t="s">
        <v>37</v>
      </c>
      <c r="AX1381" s="12" t="s">
        <v>73</v>
      </c>
      <c r="AY1381" s="218" t="s">
        <v>162</v>
      </c>
    </row>
    <row r="1382" spans="2:51" s="11" customFormat="1" ht="13.5">
      <c r="B1382" s="196"/>
      <c r="C1382" s="197"/>
      <c r="D1382" s="198" t="s">
        <v>169</v>
      </c>
      <c r="E1382" s="199" t="s">
        <v>20</v>
      </c>
      <c r="F1382" s="200" t="s">
        <v>1262</v>
      </c>
      <c r="G1382" s="197"/>
      <c r="H1382" s="201" t="s">
        <v>20</v>
      </c>
      <c r="I1382" s="202"/>
      <c r="J1382" s="197"/>
      <c r="K1382" s="197"/>
      <c r="L1382" s="203"/>
      <c r="M1382" s="204"/>
      <c r="N1382" s="205"/>
      <c r="O1382" s="205"/>
      <c r="P1382" s="205"/>
      <c r="Q1382" s="205"/>
      <c r="R1382" s="205"/>
      <c r="S1382" s="205"/>
      <c r="T1382" s="206"/>
      <c r="AT1382" s="207" t="s">
        <v>169</v>
      </c>
      <c r="AU1382" s="207" t="s">
        <v>81</v>
      </c>
      <c r="AV1382" s="11" t="s">
        <v>22</v>
      </c>
      <c r="AW1382" s="11" t="s">
        <v>37</v>
      </c>
      <c r="AX1382" s="11" t="s">
        <v>73</v>
      </c>
      <c r="AY1382" s="207" t="s">
        <v>162</v>
      </c>
    </row>
    <row r="1383" spans="2:51" s="12" customFormat="1" ht="13.5">
      <c r="B1383" s="208"/>
      <c r="C1383" s="209"/>
      <c r="D1383" s="198" t="s">
        <v>169</v>
      </c>
      <c r="E1383" s="210" t="s">
        <v>20</v>
      </c>
      <c r="F1383" s="211" t="s">
        <v>1263</v>
      </c>
      <c r="G1383" s="209"/>
      <c r="H1383" s="212">
        <v>0.7</v>
      </c>
      <c r="I1383" s="213"/>
      <c r="J1383" s="209"/>
      <c r="K1383" s="209"/>
      <c r="L1383" s="214"/>
      <c r="M1383" s="215"/>
      <c r="N1383" s="216"/>
      <c r="O1383" s="216"/>
      <c r="P1383" s="216"/>
      <c r="Q1383" s="216"/>
      <c r="R1383" s="216"/>
      <c r="S1383" s="216"/>
      <c r="T1383" s="217"/>
      <c r="AT1383" s="218" t="s">
        <v>169</v>
      </c>
      <c r="AU1383" s="218" t="s">
        <v>81</v>
      </c>
      <c r="AV1383" s="12" t="s">
        <v>81</v>
      </c>
      <c r="AW1383" s="12" t="s">
        <v>37</v>
      </c>
      <c r="AX1383" s="12" t="s">
        <v>73</v>
      </c>
      <c r="AY1383" s="218" t="s">
        <v>162</v>
      </c>
    </row>
    <row r="1384" spans="2:51" s="13" customFormat="1" ht="13.5">
      <c r="B1384" s="219"/>
      <c r="C1384" s="220"/>
      <c r="D1384" s="221" t="s">
        <v>169</v>
      </c>
      <c r="E1384" s="222" t="s">
        <v>20</v>
      </c>
      <c r="F1384" s="223" t="s">
        <v>174</v>
      </c>
      <c r="G1384" s="220"/>
      <c r="H1384" s="224">
        <v>10.83</v>
      </c>
      <c r="I1384" s="225"/>
      <c r="J1384" s="220"/>
      <c r="K1384" s="220"/>
      <c r="L1384" s="226"/>
      <c r="M1384" s="227"/>
      <c r="N1384" s="228"/>
      <c r="O1384" s="228"/>
      <c r="P1384" s="228"/>
      <c r="Q1384" s="228"/>
      <c r="R1384" s="228"/>
      <c r="S1384" s="228"/>
      <c r="T1384" s="229"/>
      <c r="AT1384" s="230" t="s">
        <v>169</v>
      </c>
      <c r="AU1384" s="230" t="s">
        <v>81</v>
      </c>
      <c r="AV1384" s="13" t="s">
        <v>168</v>
      </c>
      <c r="AW1384" s="13" t="s">
        <v>37</v>
      </c>
      <c r="AX1384" s="13" t="s">
        <v>22</v>
      </c>
      <c r="AY1384" s="230" t="s">
        <v>162</v>
      </c>
    </row>
    <row r="1385" spans="2:65" s="1" customFormat="1" ht="22.5" customHeight="1">
      <c r="B1385" s="36"/>
      <c r="C1385" s="184" t="s">
        <v>1273</v>
      </c>
      <c r="D1385" s="184" t="s">
        <v>164</v>
      </c>
      <c r="E1385" s="185" t="s">
        <v>1274</v>
      </c>
      <c r="F1385" s="186" t="s">
        <v>1275</v>
      </c>
      <c r="G1385" s="187" t="s">
        <v>218</v>
      </c>
      <c r="H1385" s="188">
        <v>700</v>
      </c>
      <c r="I1385" s="189"/>
      <c r="J1385" s="190">
        <f>ROUND(I1385*H1385,2)</f>
        <v>0</v>
      </c>
      <c r="K1385" s="186" t="s">
        <v>20</v>
      </c>
      <c r="L1385" s="56"/>
      <c r="M1385" s="191" t="s">
        <v>20</v>
      </c>
      <c r="N1385" s="192" t="s">
        <v>44</v>
      </c>
      <c r="O1385" s="37"/>
      <c r="P1385" s="193">
        <f>O1385*H1385</f>
        <v>0</v>
      </c>
      <c r="Q1385" s="193">
        <v>0</v>
      </c>
      <c r="R1385" s="193">
        <f>Q1385*H1385</f>
        <v>0</v>
      </c>
      <c r="S1385" s="193">
        <v>0</v>
      </c>
      <c r="T1385" s="194">
        <f>S1385*H1385</f>
        <v>0</v>
      </c>
      <c r="AR1385" s="19" t="s">
        <v>168</v>
      </c>
      <c r="AT1385" s="19" t="s">
        <v>164</v>
      </c>
      <c r="AU1385" s="19" t="s">
        <v>81</v>
      </c>
      <c r="AY1385" s="19" t="s">
        <v>162</v>
      </c>
      <c r="BE1385" s="195">
        <f>IF(N1385="základní",J1385,0)</f>
        <v>0</v>
      </c>
      <c r="BF1385" s="195">
        <f>IF(N1385="snížená",J1385,0)</f>
        <v>0</v>
      </c>
      <c r="BG1385" s="195">
        <f>IF(N1385="zákl. přenesená",J1385,0)</f>
        <v>0</v>
      </c>
      <c r="BH1385" s="195">
        <f>IF(N1385="sníž. přenesená",J1385,0)</f>
        <v>0</v>
      </c>
      <c r="BI1385" s="195">
        <f>IF(N1385="nulová",J1385,0)</f>
        <v>0</v>
      </c>
      <c r="BJ1385" s="19" t="s">
        <v>22</v>
      </c>
      <c r="BK1385" s="195">
        <f>ROUND(I1385*H1385,2)</f>
        <v>0</v>
      </c>
      <c r="BL1385" s="19" t="s">
        <v>168</v>
      </c>
      <c r="BM1385" s="19" t="s">
        <v>1273</v>
      </c>
    </row>
    <row r="1386" spans="2:51" s="11" customFormat="1" ht="13.5">
      <c r="B1386" s="196"/>
      <c r="C1386" s="197"/>
      <c r="D1386" s="198" t="s">
        <v>169</v>
      </c>
      <c r="E1386" s="199" t="s">
        <v>20</v>
      </c>
      <c r="F1386" s="200" t="s">
        <v>1276</v>
      </c>
      <c r="G1386" s="197"/>
      <c r="H1386" s="201" t="s">
        <v>20</v>
      </c>
      <c r="I1386" s="202"/>
      <c r="J1386" s="197"/>
      <c r="K1386" s="197"/>
      <c r="L1386" s="203"/>
      <c r="M1386" s="204"/>
      <c r="N1386" s="205"/>
      <c r="O1386" s="205"/>
      <c r="P1386" s="205"/>
      <c r="Q1386" s="205"/>
      <c r="R1386" s="205"/>
      <c r="S1386" s="205"/>
      <c r="T1386" s="206"/>
      <c r="AT1386" s="207" t="s">
        <v>169</v>
      </c>
      <c r="AU1386" s="207" t="s">
        <v>81</v>
      </c>
      <c r="AV1386" s="11" t="s">
        <v>22</v>
      </c>
      <c r="AW1386" s="11" t="s">
        <v>37</v>
      </c>
      <c r="AX1386" s="11" t="s">
        <v>73</v>
      </c>
      <c r="AY1386" s="207" t="s">
        <v>162</v>
      </c>
    </row>
    <row r="1387" spans="2:51" s="12" customFormat="1" ht="13.5">
      <c r="B1387" s="208"/>
      <c r="C1387" s="209"/>
      <c r="D1387" s="198" t="s">
        <v>169</v>
      </c>
      <c r="E1387" s="210" t="s">
        <v>20</v>
      </c>
      <c r="F1387" s="211" t="s">
        <v>1277</v>
      </c>
      <c r="G1387" s="209"/>
      <c r="H1387" s="212">
        <v>431</v>
      </c>
      <c r="I1387" s="213"/>
      <c r="J1387" s="209"/>
      <c r="K1387" s="209"/>
      <c r="L1387" s="214"/>
      <c r="M1387" s="215"/>
      <c r="N1387" s="216"/>
      <c r="O1387" s="216"/>
      <c r="P1387" s="216"/>
      <c r="Q1387" s="216"/>
      <c r="R1387" s="216"/>
      <c r="S1387" s="216"/>
      <c r="T1387" s="217"/>
      <c r="AT1387" s="218" t="s">
        <v>169</v>
      </c>
      <c r="AU1387" s="218" t="s">
        <v>81</v>
      </c>
      <c r="AV1387" s="12" t="s">
        <v>81</v>
      </c>
      <c r="AW1387" s="12" t="s">
        <v>37</v>
      </c>
      <c r="AX1387" s="12" t="s">
        <v>73</v>
      </c>
      <c r="AY1387" s="218" t="s">
        <v>162</v>
      </c>
    </row>
    <row r="1388" spans="2:51" s="11" customFormat="1" ht="13.5">
      <c r="B1388" s="196"/>
      <c r="C1388" s="197"/>
      <c r="D1388" s="198" t="s">
        <v>169</v>
      </c>
      <c r="E1388" s="199" t="s">
        <v>20</v>
      </c>
      <c r="F1388" s="200" t="s">
        <v>1278</v>
      </c>
      <c r="G1388" s="197"/>
      <c r="H1388" s="201" t="s">
        <v>20</v>
      </c>
      <c r="I1388" s="202"/>
      <c r="J1388" s="197"/>
      <c r="K1388" s="197"/>
      <c r="L1388" s="203"/>
      <c r="M1388" s="204"/>
      <c r="N1388" s="205"/>
      <c r="O1388" s="205"/>
      <c r="P1388" s="205"/>
      <c r="Q1388" s="205"/>
      <c r="R1388" s="205"/>
      <c r="S1388" s="205"/>
      <c r="T1388" s="206"/>
      <c r="AT1388" s="207" t="s">
        <v>169</v>
      </c>
      <c r="AU1388" s="207" t="s">
        <v>81</v>
      </c>
      <c r="AV1388" s="11" t="s">
        <v>22</v>
      </c>
      <c r="AW1388" s="11" t="s">
        <v>37</v>
      </c>
      <c r="AX1388" s="11" t="s">
        <v>73</v>
      </c>
      <c r="AY1388" s="207" t="s">
        <v>162</v>
      </c>
    </row>
    <row r="1389" spans="2:51" s="12" customFormat="1" ht="13.5">
      <c r="B1389" s="208"/>
      <c r="C1389" s="209"/>
      <c r="D1389" s="198" t="s">
        <v>169</v>
      </c>
      <c r="E1389" s="210" t="s">
        <v>20</v>
      </c>
      <c r="F1389" s="211" t="s">
        <v>1057</v>
      </c>
      <c r="G1389" s="209"/>
      <c r="H1389" s="212">
        <v>122</v>
      </c>
      <c r="I1389" s="213"/>
      <c r="J1389" s="209"/>
      <c r="K1389" s="209"/>
      <c r="L1389" s="214"/>
      <c r="M1389" s="215"/>
      <c r="N1389" s="216"/>
      <c r="O1389" s="216"/>
      <c r="P1389" s="216"/>
      <c r="Q1389" s="216"/>
      <c r="R1389" s="216"/>
      <c r="S1389" s="216"/>
      <c r="T1389" s="217"/>
      <c r="AT1389" s="218" t="s">
        <v>169</v>
      </c>
      <c r="AU1389" s="218" t="s">
        <v>81</v>
      </c>
      <c r="AV1389" s="12" t="s">
        <v>81</v>
      </c>
      <c r="AW1389" s="12" t="s">
        <v>37</v>
      </c>
      <c r="AX1389" s="12" t="s">
        <v>73</v>
      </c>
      <c r="AY1389" s="218" t="s">
        <v>162</v>
      </c>
    </row>
    <row r="1390" spans="2:51" s="11" customFormat="1" ht="13.5">
      <c r="B1390" s="196"/>
      <c r="C1390" s="197"/>
      <c r="D1390" s="198" t="s">
        <v>169</v>
      </c>
      <c r="E1390" s="199" t="s">
        <v>20</v>
      </c>
      <c r="F1390" s="200" t="s">
        <v>1279</v>
      </c>
      <c r="G1390" s="197"/>
      <c r="H1390" s="201" t="s">
        <v>20</v>
      </c>
      <c r="I1390" s="202"/>
      <c r="J1390" s="197"/>
      <c r="K1390" s="197"/>
      <c r="L1390" s="203"/>
      <c r="M1390" s="204"/>
      <c r="N1390" s="205"/>
      <c r="O1390" s="205"/>
      <c r="P1390" s="205"/>
      <c r="Q1390" s="205"/>
      <c r="R1390" s="205"/>
      <c r="S1390" s="205"/>
      <c r="T1390" s="206"/>
      <c r="AT1390" s="207" t="s">
        <v>169</v>
      </c>
      <c r="AU1390" s="207" t="s">
        <v>81</v>
      </c>
      <c r="AV1390" s="11" t="s">
        <v>22</v>
      </c>
      <c r="AW1390" s="11" t="s">
        <v>37</v>
      </c>
      <c r="AX1390" s="11" t="s">
        <v>73</v>
      </c>
      <c r="AY1390" s="207" t="s">
        <v>162</v>
      </c>
    </row>
    <row r="1391" spans="2:51" s="12" customFormat="1" ht="13.5">
      <c r="B1391" s="208"/>
      <c r="C1391" s="209"/>
      <c r="D1391" s="198" t="s">
        <v>169</v>
      </c>
      <c r="E1391" s="210" t="s">
        <v>20</v>
      </c>
      <c r="F1391" s="211" t="s">
        <v>1127</v>
      </c>
      <c r="G1391" s="209"/>
      <c r="H1391" s="212">
        <v>133</v>
      </c>
      <c r="I1391" s="213"/>
      <c r="J1391" s="209"/>
      <c r="K1391" s="209"/>
      <c r="L1391" s="214"/>
      <c r="M1391" s="215"/>
      <c r="N1391" s="216"/>
      <c r="O1391" s="216"/>
      <c r="P1391" s="216"/>
      <c r="Q1391" s="216"/>
      <c r="R1391" s="216"/>
      <c r="S1391" s="216"/>
      <c r="T1391" s="217"/>
      <c r="AT1391" s="218" t="s">
        <v>169</v>
      </c>
      <c r="AU1391" s="218" t="s">
        <v>81</v>
      </c>
      <c r="AV1391" s="12" t="s">
        <v>81</v>
      </c>
      <c r="AW1391" s="12" t="s">
        <v>37</v>
      </c>
      <c r="AX1391" s="12" t="s">
        <v>73</v>
      </c>
      <c r="AY1391" s="218" t="s">
        <v>162</v>
      </c>
    </row>
    <row r="1392" spans="2:51" s="11" customFormat="1" ht="13.5">
      <c r="B1392" s="196"/>
      <c r="C1392" s="197"/>
      <c r="D1392" s="198" t="s">
        <v>169</v>
      </c>
      <c r="E1392" s="199" t="s">
        <v>20</v>
      </c>
      <c r="F1392" s="200" t="s">
        <v>1280</v>
      </c>
      <c r="G1392" s="197"/>
      <c r="H1392" s="201" t="s">
        <v>20</v>
      </c>
      <c r="I1392" s="202"/>
      <c r="J1392" s="197"/>
      <c r="K1392" s="197"/>
      <c r="L1392" s="203"/>
      <c r="M1392" s="204"/>
      <c r="N1392" s="205"/>
      <c r="O1392" s="205"/>
      <c r="P1392" s="205"/>
      <c r="Q1392" s="205"/>
      <c r="R1392" s="205"/>
      <c r="S1392" s="205"/>
      <c r="T1392" s="206"/>
      <c r="AT1392" s="207" t="s">
        <v>169</v>
      </c>
      <c r="AU1392" s="207" t="s">
        <v>81</v>
      </c>
      <c r="AV1392" s="11" t="s">
        <v>22</v>
      </c>
      <c r="AW1392" s="11" t="s">
        <v>37</v>
      </c>
      <c r="AX1392" s="11" t="s">
        <v>73</v>
      </c>
      <c r="AY1392" s="207" t="s">
        <v>162</v>
      </c>
    </row>
    <row r="1393" spans="2:51" s="12" customFormat="1" ht="13.5">
      <c r="B1393" s="208"/>
      <c r="C1393" s="209"/>
      <c r="D1393" s="198" t="s">
        <v>169</v>
      </c>
      <c r="E1393" s="210" t="s">
        <v>20</v>
      </c>
      <c r="F1393" s="211" t="s">
        <v>227</v>
      </c>
      <c r="G1393" s="209"/>
      <c r="H1393" s="212">
        <v>14</v>
      </c>
      <c r="I1393" s="213"/>
      <c r="J1393" s="209"/>
      <c r="K1393" s="209"/>
      <c r="L1393" s="214"/>
      <c r="M1393" s="215"/>
      <c r="N1393" s="216"/>
      <c r="O1393" s="216"/>
      <c r="P1393" s="216"/>
      <c r="Q1393" s="216"/>
      <c r="R1393" s="216"/>
      <c r="S1393" s="216"/>
      <c r="T1393" s="217"/>
      <c r="AT1393" s="218" t="s">
        <v>169</v>
      </c>
      <c r="AU1393" s="218" t="s">
        <v>81</v>
      </c>
      <c r="AV1393" s="12" t="s">
        <v>81</v>
      </c>
      <c r="AW1393" s="12" t="s">
        <v>37</v>
      </c>
      <c r="AX1393" s="12" t="s">
        <v>73</v>
      </c>
      <c r="AY1393" s="218" t="s">
        <v>162</v>
      </c>
    </row>
    <row r="1394" spans="2:51" s="13" customFormat="1" ht="13.5">
      <c r="B1394" s="219"/>
      <c r="C1394" s="220"/>
      <c r="D1394" s="221" t="s">
        <v>169</v>
      </c>
      <c r="E1394" s="222" t="s">
        <v>20</v>
      </c>
      <c r="F1394" s="223" t="s">
        <v>174</v>
      </c>
      <c r="G1394" s="220"/>
      <c r="H1394" s="224">
        <v>700</v>
      </c>
      <c r="I1394" s="225"/>
      <c r="J1394" s="220"/>
      <c r="K1394" s="220"/>
      <c r="L1394" s="226"/>
      <c r="M1394" s="227"/>
      <c r="N1394" s="228"/>
      <c r="O1394" s="228"/>
      <c r="P1394" s="228"/>
      <c r="Q1394" s="228"/>
      <c r="R1394" s="228"/>
      <c r="S1394" s="228"/>
      <c r="T1394" s="229"/>
      <c r="AT1394" s="230" t="s">
        <v>169</v>
      </c>
      <c r="AU1394" s="230" t="s">
        <v>81</v>
      </c>
      <c r="AV1394" s="13" t="s">
        <v>168</v>
      </c>
      <c r="AW1394" s="13" t="s">
        <v>37</v>
      </c>
      <c r="AX1394" s="13" t="s">
        <v>22</v>
      </c>
      <c r="AY1394" s="230" t="s">
        <v>162</v>
      </c>
    </row>
    <row r="1395" spans="2:65" s="1" customFormat="1" ht="22.5" customHeight="1">
      <c r="B1395" s="36"/>
      <c r="C1395" s="184" t="s">
        <v>1281</v>
      </c>
      <c r="D1395" s="184" t="s">
        <v>164</v>
      </c>
      <c r="E1395" s="185" t="s">
        <v>1282</v>
      </c>
      <c r="F1395" s="186" t="s">
        <v>1283</v>
      </c>
      <c r="G1395" s="187" t="s">
        <v>218</v>
      </c>
      <c r="H1395" s="188">
        <v>17.1</v>
      </c>
      <c r="I1395" s="189"/>
      <c r="J1395" s="190">
        <f>ROUND(I1395*H1395,2)</f>
        <v>0</v>
      </c>
      <c r="K1395" s="186" t="s">
        <v>20</v>
      </c>
      <c r="L1395" s="56"/>
      <c r="M1395" s="191" t="s">
        <v>20</v>
      </c>
      <c r="N1395" s="192" t="s">
        <v>44</v>
      </c>
      <c r="O1395" s="37"/>
      <c r="P1395" s="193">
        <f>O1395*H1395</f>
        <v>0</v>
      </c>
      <c r="Q1395" s="193">
        <v>0</v>
      </c>
      <c r="R1395" s="193">
        <f>Q1395*H1395</f>
        <v>0</v>
      </c>
      <c r="S1395" s="193">
        <v>0</v>
      </c>
      <c r="T1395" s="194">
        <f>S1395*H1395</f>
        <v>0</v>
      </c>
      <c r="AR1395" s="19" t="s">
        <v>168</v>
      </c>
      <c r="AT1395" s="19" t="s">
        <v>164</v>
      </c>
      <c r="AU1395" s="19" t="s">
        <v>81</v>
      </c>
      <c r="AY1395" s="19" t="s">
        <v>162</v>
      </c>
      <c r="BE1395" s="195">
        <f>IF(N1395="základní",J1395,0)</f>
        <v>0</v>
      </c>
      <c r="BF1395" s="195">
        <f>IF(N1395="snížená",J1395,0)</f>
        <v>0</v>
      </c>
      <c r="BG1395" s="195">
        <f>IF(N1395="zákl. přenesená",J1395,0)</f>
        <v>0</v>
      </c>
      <c r="BH1395" s="195">
        <f>IF(N1395="sníž. přenesená",J1395,0)</f>
        <v>0</v>
      </c>
      <c r="BI1395" s="195">
        <f>IF(N1395="nulová",J1395,0)</f>
        <v>0</v>
      </c>
      <c r="BJ1395" s="19" t="s">
        <v>22</v>
      </c>
      <c r="BK1395" s="195">
        <f>ROUND(I1395*H1395,2)</f>
        <v>0</v>
      </c>
      <c r="BL1395" s="19" t="s">
        <v>168</v>
      </c>
      <c r="BM1395" s="19" t="s">
        <v>1281</v>
      </c>
    </row>
    <row r="1396" spans="2:51" s="11" customFormat="1" ht="13.5">
      <c r="B1396" s="196"/>
      <c r="C1396" s="197"/>
      <c r="D1396" s="198" t="s">
        <v>169</v>
      </c>
      <c r="E1396" s="199" t="s">
        <v>20</v>
      </c>
      <c r="F1396" s="200" t="s">
        <v>1284</v>
      </c>
      <c r="G1396" s="197"/>
      <c r="H1396" s="201" t="s">
        <v>20</v>
      </c>
      <c r="I1396" s="202"/>
      <c r="J1396" s="197"/>
      <c r="K1396" s="197"/>
      <c r="L1396" s="203"/>
      <c r="M1396" s="204"/>
      <c r="N1396" s="205"/>
      <c r="O1396" s="205"/>
      <c r="P1396" s="205"/>
      <c r="Q1396" s="205"/>
      <c r="R1396" s="205"/>
      <c r="S1396" s="205"/>
      <c r="T1396" s="206"/>
      <c r="AT1396" s="207" t="s">
        <v>169</v>
      </c>
      <c r="AU1396" s="207" t="s">
        <v>81</v>
      </c>
      <c r="AV1396" s="11" t="s">
        <v>22</v>
      </c>
      <c r="AW1396" s="11" t="s">
        <v>37</v>
      </c>
      <c r="AX1396" s="11" t="s">
        <v>73</v>
      </c>
      <c r="AY1396" s="207" t="s">
        <v>162</v>
      </c>
    </row>
    <row r="1397" spans="2:51" s="12" customFormat="1" ht="13.5">
      <c r="B1397" s="208"/>
      <c r="C1397" s="209"/>
      <c r="D1397" s="198" t="s">
        <v>169</v>
      </c>
      <c r="E1397" s="210" t="s">
        <v>20</v>
      </c>
      <c r="F1397" s="211" t="s">
        <v>227</v>
      </c>
      <c r="G1397" s="209"/>
      <c r="H1397" s="212">
        <v>14</v>
      </c>
      <c r="I1397" s="213"/>
      <c r="J1397" s="209"/>
      <c r="K1397" s="209"/>
      <c r="L1397" s="214"/>
      <c r="M1397" s="215"/>
      <c r="N1397" s="216"/>
      <c r="O1397" s="216"/>
      <c r="P1397" s="216"/>
      <c r="Q1397" s="216"/>
      <c r="R1397" s="216"/>
      <c r="S1397" s="216"/>
      <c r="T1397" s="217"/>
      <c r="AT1397" s="218" t="s">
        <v>169</v>
      </c>
      <c r="AU1397" s="218" t="s">
        <v>81</v>
      </c>
      <c r="AV1397" s="12" t="s">
        <v>81</v>
      </c>
      <c r="AW1397" s="12" t="s">
        <v>37</v>
      </c>
      <c r="AX1397" s="12" t="s">
        <v>73</v>
      </c>
      <c r="AY1397" s="218" t="s">
        <v>162</v>
      </c>
    </row>
    <row r="1398" spans="2:51" s="11" customFormat="1" ht="13.5">
      <c r="B1398" s="196"/>
      <c r="C1398" s="197"/>
      <c r="D1398" s="198" t="s">
        <v>169</v>
      </c>
      <c r="E1398" s="199" t="s">
        <v>20</v>
      </c>
      <c r="F1398" s="200" t="s">
        <v>1285</v>
      </c>
      <c r="G1398" s="197"/>
      <c r="H1398" s="201" t="s">
        <v>20</v>
      </c>
      <c r="I1398" s="202"/>
      <c r="J1398" s="197"/>
      <c r="K1398" s="197"/>
      <c r="L1398" s="203"/>
      <c r="M1398" s="204"/>
      <c r="N1398" s="205"/>
      <c r="O1398" s="205"/>
      <c r="P1398" s="205"/>
      <c r="Q1398" s="205"/>
      <c r="R1398" s="205"/>
      <c r="S1398" s="205"/>
      <c r="T1398" s="206"/>
      <c r="AT1398" s="207" t="s">
        <v>169</v>
      </c>
      <c r="AU1398" s="207" t="s">
        <v>81</v>
      </c>
      <c r="AV1398" s="11" t="s">
        <v>22</v>
      </c>
      <c r="AW1398" s="11" t="s">
        <v>37</v>
      </c>
      <c r="AX1398" s="11" t="s">
        <v>73</v>
      </c>
      <c r="AY1398" s="207" t="s">
        <v>162</v>
      </c>
    </row>
    <row r="1399" spans="2:51" s="12" customFormat="1" ht="13.5">
      <c r="B1399" s="208"/>
      <c r="C1399" s="209"/>
      <c r="D1399" s="198" t="s">
        <v>169</v>
      </c>
      <c r="E1399" s="210" t="s">
        <v>20</v>
      </c>
      <c r="F1399" s="211" t="s">
        <v>1286</v>
      </c>
      <c r="G1399" s="209"/>
      <c r="H1399" s="212">
        <v>3.1</v>
      </c>
      <c r="I1399" s="213"/>
      <c r="J1399" s="209"/>
      <c r="K1399" s="209"/>
      <c r="L1399" s="214"/>
      <c r="M1399" s="215"/>
      <c r="N1399" s="216"/>
      <c r="O1399" s="216"/>
      <c r="P1399" s="216"/>
      <c r="Q1399" s="216"/>
      <c r="R1399" s="216"/>
      <c r="S1399" s="216"/>
      <c r="T1399" s="217"/>
      <c r="AT1399" s="218" t="s">
        <v>169</v>
      </c>
      <c r="AU1399" s="218" t="s">
        <v>81</v>
      </c>
      <c r="AV1399" s="12" t="s">
        <v>81</v>
      </c>
      <c r="AW1399" s="12" t="s">
        <v>37</v>
      </c>
      <c r="AX1399" s="12" t="s">
        <v>73</v>
      </c>
      <c r="AY1399" s="218" t="s">
        <v>162</v>
      </c>
    </row>
    <row r="1400" spans="2:51" s="13" customFormat="1" ht="13.5">
      <c r="B1400" s="219"/>
      <c r="C1400" s="220"/>
      <c r="D1400" s="221" t="s">
        <v>169</v>
      </c>
      <c r="E1400" s="222" t="s">
        <v>20</v>
      </c>
      <c r="F1400" s="223" t="s">
        <v>174</v>
      </c>
      <c r="G1400" s="220"/>
      <c r="H1400" s="224">
        <v>17.1</v>
      </c>
      <c r="I1400" s="225"/>
      <c r="J1400" s="220"/>
      <c r="K1400" s="220"/>
      <c r="L1400" s="226"/>
      <c r="M1400" s="227"/>
      <c r="N1400" s="228"/>
      <c r="O1400" s="228"/>
      <c r="P1400" s="228"/>
      <c r="Q1400" s="228"/>
      <c r="R1400" s="228"/>
      <c r="S1400" s="228"/>
      <c r="T1400" s="229"/>
      <c r="AT1400" s="230" t="s">
        <v>169</v>
      </c>
      <c r="AU1400" s="230" t="s">
        <v>81</v>
      </c>
      <c r="AV1400" s="13" t="s">
        <v>168</v>
      </c>
      <c r="AW1400" s="13" t="s">
        <v>37</v>
      </c>
      <c r="AX1400" s="13" t="s">
        <v>22</v>
      </c>
      <c r="AY1400" s="230" t="s">
        <v>162</v>
      </c>
    </row>
    <row r="1401" spans="2:65" s="1" customFormat="1" ht="22.5" customHeight="1">
      <c r="B1401" s="36"/>
      <c r="C1401" s="184" t="s">
        <v>1287</v>
      </c>
      <c r="D1401" s="184" t="s">
        <v>164</v>
      </c>
      <c r="E1401" s="185" t="s">
        <v>1288</v>
      </c>
      <c r="F1401" s="186" t="s">
        <v>1289</v>
      </c>
      <c r="G1401" s="187" t="s">
        <v>167</v>
      </c>
      <c r="H1401" s="188">
        <v>0.7</v>
      </c>
      <c r="I1401" s="189"/>
      <c r="J1401" s="190">
        <f>ROUND(I1401*H1401,2)</f>
        <v>0</v>
      </c>
      <c r="K1401" s="186" t="s">
        <v>20</v>
      </c>
      <c r="L1401" s="56"/>
      <c r="M1401" s="191" t="s">
        <v>20</v>
      </c>
      <c r="N1401" s="192" t="s">
        <v>44</v>
      </c>
      <c r="O1401" s="37"/>
      <c r="P1401" s="193">
        <f>O1401*H1401</f>
        <v>0</v>
      </c>
      <c r="Q1401" s="193">
        <v>0</v>
      </c>
      <c r="R1401" s="193">
        <f>Q1401*H1401</f>
        <v>0</v>
      </c>
      <c r="S1401" s="193">
        <v>0</v>
      </c>
      <c r="T1401" s="194">
        <f>S1401*H1401</f>
        <v>0</v>
      </c>
      <c r="AR1401" s="19" t="s">
        <v>168</v>
      </c>
      <c r="AT1401" s="19" t="s">
        <v>164</v>
      </c>
      <c r="AU1401" s="19" t="s">
        <v>81</v>
      </c>
      <c r="AY1401" s="19" t="s">
        <v>162</v>
      </c>
      <c r="BE1401" s="195">
        <f>IF(N1401="základní",J1401,0)</f>
        <v>0</v>
      </c>
      <c r="BF1401" s="195">
        <f>IF(N1401="snížená",J1401,0)</f>
        <v>0</v>
      </c>
      <c r="BG1401" s="195">
        <f>IF(N1401="zákl. přenesená",J1401,0)</f>
        <v>0</v>
      </c>
      <c r="BH1401" s="195">
        <f>IF(N1401="sníž. přenesená",J1401,0)</f>
        <v>0</v>
      </c>
      <c r="BI1401" s="195">
        <f>IF(N1401="nulová",J1401,0)</f>
        <v>0</v>
      </c>
      <c r="BJ1401" s="19" t="s">
        <v>22</v>
      </c>
      <c r="BK1401" s="195">
        <f>ROUND(I1401*H1401,2)</f>
        <v>0</v>
      </c>
      <c r="BL1401" s="19" t="s">
        <v>168</v>
      </c>
      <c r="BM1401" s="19" t="s">
        <v>1287</v>
      </c>
    </row>
    <row r="1402" spans="2:51" s="11" customFormat="1" ht="13.5">
      <c r="B1402" s="196"/>
      <c r="C1402" s="197"/>
      <c r="D1402" s="198" t="s">
        <v>169</v>
      </c>
      <c r="E1402" s="199" t="s">
        <v>20</v>
      </c>
      <c r="F1402" s="200" t="s">
        <v>1290</v>
      </c>
      <c r="G1402" s="197"/>
      <c r="H1402" s="201" t="s">
        <v>20</v>
      </c>
      <c r="I1402" s="202"/>
      <c r="J1402" s="197"/>
      <c r="K1402" s="197"/>
      <c r="L1402" s="203"/>
      <c r="M1402" s="204"/>
      <c r="N1402" s="205"/>
      <c r="O1402" s="205"/>
      <c r="P1402" s="205"/>
      <c r="Q1402" s="205"/>
      <c r="R1402" s="205"/>
      <c r="S1402" s="205"/>
      <c r="T1402" s="206"/>
      <c r="AT1402" s="207" t="s">
        <v>169</v>
      </c>
      <c r="AU1402" s="207" t="s">
        <v>81</v>
      </c>
      <c r="AV1402" s="11" t="s">
        <v>22</v>
      </c>
      <c r="AW1402" s="11" t="s">
        <v>37</v>
      </c>
      <c r="AX1402" s="11" t="s">
        <v>73</v>
      </c>
      <c r="AY1402" s="207" t="s">
        <v>162</v>
      </c>
    </row>
    <row r="1403" spans="2:51" s="12" customFormat="1" ht="13.5">
      <c r="B1403" s="208"/>
      <c r="C1403" s="209"/>
      <c r="D1403" s="198" t="s">
        <v>169</v>
      </c>
      <c r="E1403" s="210" t="s">
        <v>20</v>
      </c>
      <c r="F1403" s="211" t="s">
        <v>1263</v>
      </c>
      <c r="G1403" s="209"/>
      <c r="H1403" s="212">
        <v>0.7</v>
      </c>
      <c r="I1403" s="213"/>
      <c r="J1403" s="209"/>
      <c r="K1403" s="209"/>
      <c r="L1403" s="214"/>
      <c r="M1403" s="215"/>
      <c r="N1403" s="216"/>
      <c r="O1403" s="216"/>
      <c r="P1403" s="216"/>
      <c r="Q1403" s="216"/>
      <c r="R1403" s="216"/>
      <c r="S1403" s="216"/>
      <c r="T1403" s="217"/>
      <c r="AT1403" s="218" t="s">
        <v>169</v>
      </c>
      <c r="AU1403" s="218" t="s">
        <v>81</v>
      </c>
      <c r="AV1403" s="12" t="s">
        <v>81</v>
      </c>
      <c r="AW1403" s="12" t="s">
        <v>37</v>
      </c>
      <c r="AX1403" s="12" t="s">
        <v>73</v>
      </c>
      <c r="AY1403" s="218" t="s">
        <v>162</v>
      </c>
    </row>
    <row r="1404" spans="2:51" s="13" customFormat="1" ht="13.5">
      <c r="B1404" s="219"/>
      <c r="C1404" s="220"/>
      <c r="D1404" s="221" t="s">
        <v>169</v>
      </c>
      <c r="E1404" s="222" t="s">
        <v>20</v>
      </c>
      <c r="F1404" s="223" t="s">
        <v>174</v>
      </c>
      <c r="G1404" s="220"/>
      <c r="H1404" s="224">
        <v>0.7</v>
      </c>
      <c r="I1404" s="225"/>
      <c r="J1404" s="220"/>
      <c r="K1404" s="220"/>
      <c r="L1404" s="226"/>
      <c r="M1404" s="227"/>
      <c r="N1404" s="228"/>
      <c r="O1404" s="228"/>
      <c r="P1404" s="228"/>
      <c r="Q1404" s="228"/>
      <c r="R1404" s="228"/>
      <c r="S1404" s="228"/>
      <c r="T1404" s="229"/>
      <c r="AT1404" s="230" t="s">
        <v>169</v>
      </c>
      <c r="AU1404" s="230" t="s">
        <v>81</v>
      </c>
      <c r="AV1404" s="13" t="s">
        <v>168</v>
      </c>
      <c r="AW1404" s="13" t="s">
        <v>37</v>
      </c>
      <c r="AX1404" s="13" t="s">
        <v>22</v>
      </c>
      <c r="AY1404" s="230" t="s">
        <v>162</v>
      </c>
    </row>
    <row r="1405" spans="2:65" s="1" customFormat="1" ht="22.5" customHeight="1">
      <c r="B1405" s="36"/>
      <c r="C1405" s="184" t="s">
        <v>1291</v>
      </c>
      <c r="D1405" s="184" t="s">
        <v>164</v>
      </c>
      <c r="E1405" s="185" t="s">
        <v>1292</v>
      </c>
      <c r="F1405" s="186" t="s">
        <v>1293</v>
      </c>
      <c r="G1405" s="187" t="s">
        <v>167</v>
      </c>
      <c r="H1405" s="188">
        <v>3.375</v>
      </c>
      <c r="I1405" s="189"/>
      <c r="J1405" s="190">
        <f>ROUND(I1405*H1405,2)</f>
        <v>0</v>
      </c>
      <c r="K1405" s="186" t="s">
        <v>20</v>
      </c>
      <c r="L1405" s="56"/>
      <c r="M1405" s="191" t="s">
        <v>20</v>
      </c>
      <c r="N1405" s="192" t="s">
        <v>44</v>
      </c>
      <c r="O1405" s="37"/>
      <c r="P1405" s="193">
        <f>O1405*H1405</f>
        <v>0</v>
      </c>
      <c r="Q1405" s="193">
        <v>0</v>
      </c>
      <c r="R1405" s="193">
        <f>Q1405*H1405</f>
        <v>0</v>
      </c>
      <c r="S1405" s="193">
        <v>0</v>
      </c>
      <c r="T1405" s="194">
        <f>S1405*H1405</f>
        <v>0</v>
      </c>
      <c r="AR1405" s="19" t="s">
        <v>168</v>
      </c>
      <c r="AT1405" s="19" t="s">
        <v>164</v>
      </c>
      <c r="AU1405" s="19" t="s">
        <v>81</v>
      </c>
      <c r="AY1405" s="19" t="s">
        <v>162</v>
      </c>
      <c r="BE1405" s="195">
        <f>IF(N1405="základní",J1405,0)</f>
        <v>0</v>
      </c>
      <c r="BF1405" s="195">
        <f>IF(N1405="snížená",J1405,0)</f>
        <v>0</v>
      </c>
      <c r="BG1405" s="195">
        <f>IF(N1405="zákl. přenesená",J1405,0)</f>
        <v>0</v>
      </c>
      <c r="BH1405" s="195">
        <f>IF(N1405="sníž. přenesená",J1405,0)</f>
        <v>0</v>
      </c>
      <c r="BI1405" s="195">
        <f>IF(N1405="nulová",J1405,0)</f>
        <v>0</v>
      </c>
      <c r="BJ1405" s="19" t="s">
        <v>22</v>
      </c>
      <c r="BK1405" s="195">
        <f>ROUND(I1405*H1405,2)</f>
        <v>0</v>
      </c>
      <c r="BL1405" s="19" t="s">
        <v>168</v>
      </c>
      <c r="BM1405" s="19" t="s">
        <v>1291</v>
      </c>
    </row>
    <row r="1406" spans="2:51" s="11" customFormat="1" ht="13.5">
      <c r="B1406" s="196"/>
      <c r="C1406" s="197"/>
      <c r="D1406" s="198" t="s">
        <v>169</v>
      </c>
      <c r="E1406" s="199" t="s">
        <v>20</v>
      </c>
      <c r="F1406" s="200" t="s">
        <v>1294</v>
      </c>
      <c r="G1406" s="197"/>
      <c r="H1406" s="201" t="s">
        <v>20</v>
      </c>
      <c r="I1406" s="202"/>
      <c r="J1406" s="197"/>
      <c r="K1406" s="197"/>
      <c r="L1406" s="203"/>
      <c r="M1406" s="204"/>
      <c r="N1406" s="205"/>
      <c r="O1406" s="205"/>
      <c r="P1406" s="205"/>
      <c r="Q1406" s="205"/>
      <c r="R1406" s="205"/>
      <c r="S1406" s="205"/>
      <c r="T1406" s="206"/>
      <c r="AT1406" s="207" t="s">
        <v>169</v>
      </c>
      <c r="AU1406" s="207" t="s">
        <v>81</v>
      </c>
      <c r="AV1406" s="11" t="s">
        <v>22</v>
      </c>
      <c r="AW1406" s="11" t="s">
        <v>37</v>
      </c>
      <c r="AX1406" s="11" t="s">
        <v>73</v>
      </c>
      <c r="AY1406" s="207" t="s">
        <v>162</v>
      </c>
    </row>
    <row r="1407" spans="2:51" s="12" customFormat="1" ht="13.5">
      <c r="B1407" s="208"/>
      <c r="C1407" s="209"/>
      <c r="D1407" s="198" t="s">
        <v>169</v>
      </c>
      <c r="E1407" s="210" t="s">
        <v>20</v>
      </c>
      <c r="F1407" s="211" t="s">
        <v>1295</v>
      </c>
      <c r="G1407" s="209"/>
      <c r="H1407" s="212">
        <v>3.375</v>
      </c>
      <c r="I1407" s="213"/>
      <c r="J1407" s="209"/>
      <c r="K1407" s="209"/>
      <c r="L1407" s="214"/>
      <c r="M1407" s="215"/>
      <c r="N1407" s="216"/>
      <c r="O1407" s="216"/>
      <c r="P1407" s="216"/>
      <c r="Q1407" s="216"/>
      <c r="R1407" s="216"/>
      <c r="S1407" s="216"/>
      <c r="T1407" s="217"/>
      <c r="AT1407" s="218" t="s">
        <v>169</v>
      </c>
      <c r="AU1407" s="218" t="s">
        <v>81</v>
      </c>
      <c r="AV1407" s="12" t="s">
        <v>81</v>
      </c>
      <c r="AW1407" s="12" t="s">
        <v>37</v>
      </c>
      <c r="AX1407" s="12" t="s">
        <v>73</v>
      </c>
      <c r="AY1407" s="218" t="s">
        <v>162</v>
      </c>
    </row>
    <row r="1408" spans="2:51" s="13" customFormat="1" ht="13.5">
      <c r="B1408" s="219"/>
      <c r="C1408" s="220"/>
      <c r="D1408" s="221" t="s">
        <v>169</v>
      </c>
      <c r="E1408" s="222" t="s">
        <v>20</v>
      </c>
      <c r="F1408" s="223" t="s">
        <v>174</v>
      </c>
      <c r="G1408" s="220"/>
      <c r="H1408" s="224">
        <v>3.375</v>
      </c>
      <c r="I1408" s="225"/>
      <c r="J1408" s="220"/>
      <c r="K1408" s="220"/>
      <c r="L1408" s="226"/>
      <c r="M1408" s="227"/>
      <c r="N1408" s="228"/>
      <c r="O1408" s="228"/>
      <c r="P1408" s="228"/>
      <c r="Q1408" s="228"/>
      <c r="R1408" s="228"/>
      <c r="S1408" s="228"/>
      <c r="T1408" s="229"/>
      <c r="AT1408" s="230" t="s">
        <v>169</v>
      </c>
      <c r="AU1408" s="230" t="s">
        <v>81</v>
      </c>
      <c r="AV1408" s="13" t="s">
        <v>168</v>
      </c>
      <c r="AW1408" s="13" t="s">
        <v>37</v>
      </c>
      <c r="AX1408" s="13" t="s">
        <v>22</v>
      </c>
      <c r="AY1408" s="230" t="s">
        <v>162</v>
      </c>
    </row>
    <row r="1409" spans="2:65" s="1" customFormat="1" ht="22.5" customHeight="1">
      <c r="B1409" s="36"/>
      <c r="C1409" s="184" t="s">
        <v>1296</v>
      </c>
      <c r="D1409" s="184" t="s">
        <v>164</v>
      </c>
      <c r="E1409" s="185" t="s">
        <v>1297</v>
      </c>
      <c r="F1409" s="186" t="s">
        <v>1298</v>
      </c>
      <c r="G1409" s="187" t="s">
        <v>248</v>
      </c>
      <c r="H1409" s="188">
        <v>112.4</v>
      </c>
      <c r="I1409" s="189"/>
      <c r="J1409" s="190">
        <f>ROUND(I1409*H1409,2)</f>
        <v>0</v>
      </c>
      <c r="K1409" s="186" t="s">
        <v>20</v>
      </c>
      <c r="L1409" s="56"/>
      <c r="M1409" s="191" t="s">
        <v>20</v>
      </c>
      <c r="N1409" s="192" t="s">
        <v>44</v>
      </c>
      <c r="O1409" s="37"/>
      <c r="P1409" s="193">
        <f>O1409*H1409</f>
        <v>0</v>
      </c>
      <c r="Q1409" s="193">
        <v>0</v>
      </c>
      <c r="R1409" s="193">
        <f>Q1409*H1409</f>
        <v>0</v>
      </c>
      <c r="S1409" s="193">
        <v>0</v>
      </c>
      <c r="T1409" s="194">
        <f>S1409*H1409</f>
        <v>0</v>
      </c>
      <c r="AR1409" s="19" t="s">
        <v>168</v>
      </c>
      <c r="AT1409" s="19" t="s">
        <v>164</v>
      </c>
      <c r="AU1409" s="19" t="s">
        <v>81</v>
      </c>
      <c r="AY1409" s="19" t="s">
        <v>162</v>
      </c>
      <c r="BE1409" s="195">
        <f>IF(N1409="základní",J1409,0)</f>
        <v>0</v>
      </c>
      <c r="BF1409" s="195">
        <f>IF(N1409="snížená",J1409,0)</f>
        <v>0</v>
      </c>
      <c r="BG1409" s="195">
        <f>IF(N1409="zákl. přenesená",J1409,0)</f>
        <v>0</v>
      </c>
      <c r="BH1409" s="195">
        <f>IF(N1409="sníž. přenesená",J1409,0)</f>
        <v>0</v>
      </c>
      <c r="BI1409" s="195">
        <f>IF(N1409="nulová",J1409,0)</f>
        <v>0</v>
      </c>
      <c r="BJ1409" s="19" t="s">
        <v>22</v>
      </c>
      <c r="BK1409" s="195">
        <f>ROUND(I1409*H1409,2)</f>
        <v>0</v>
      </c>
      <c r="BL1409" s="19" t="s">
        <v>168</v>
      </c>
      <c r="BM1409" s="19" t="s">
        <v>1296</v>
      </c>
    </row>
    <row r="1410" spans="2:51" s="11" customFormat="1" ht="13.5">
      <c r="B1410" s="196"/>
      <c r="C1410" s="197"/>
      <c r="D1410" s="198" t="s">
        <v>169</v>
      </c>
      <c r="E1410" s="199" t="s">
        <v>20</v>
      </c>
      <c r="F1410" s="200" t="s">
        <v>1299</v>
      </c>
      <c r="G1410" s="197"/>
      <c r="H1410" s="201" t="s">
        <v>20</v>
      </c>
      <c r="I1410" s="202"/>
      <c r="J1410" s="197"/>
      <c r="K1410" s="197"/>
      <c r="L1410" s="203"/>
      <c r="M1410" s="204"/>
      <c r="N1410" s="205"/>
      <c r="O1410" s="205"/>
      <c r="P1410" s="205"/>
      <c r="Q1410" s="205"/>
      <c r="R1410" s="205"/>
      <c r="S1410" s="205"/>
      <c r="T1410" s="206"/>
      <c r="AT1410" s="207" t="s">
        <v>169</v>
      </c>
      <c r="AU1410" s="207" t="s">
        <v>81</v>
      </c>
      <c r="AV1410" s="11" t="s">
        <v>22</v>
      </c>
      <c r="AW1410" s="11" t="s">
        <v>37</v>
      </c>
      <c r="AX1410" s="11" t="s">
        <v>73</v>
      </c>
      <c r="AY1410" s="207" t="s">
        <v>162</v>
      </c>
    </row>
    <row r="1411" spans="2:51" s="12" customFormat="1" ht="13.5">
      <c r="B1411" s="208"/>
      <c r="C1411" s="209"/>
      <c r="D1411" s="198" t="s">
        <v>169</v>
      </c>
      <c r="E1411" s="210" t="s">
        <v>20</v>
      </c>
      <c r="F1411" s="211" t="s">
        <v>1300</v>
      </c>
      <c r="G1411" s="209"/>
      <c r="H1411" s="212">
        <v>112.4</v>
      </c>
      <c r="I1411" s="213"/>
      <c r="J1411" s="209"/>
      <c r="K1411" s="209"/>
      <c r="L1411" s="214"/>
      <c r="M1411" s="215"/>
      <c r="N1411" s="216"/>
      <c r="O1411" s="216"/>
      <c r="P1411" s="216"/>
      <c r="Q1411" s="216"/>
      <c r="R1411" s="216"/>
      <c r="S1411" s="216"/>
      <c r="T1411" s="217"/>
      <c r="AT1411" s="218" t="s">
        <v>169</v>
      </c>
      <c r="AU1411" s="218" t="s">
        <v>81</v>
      </c>
      <c r="AV1411" s="12" t="s">
        <v>81</v>
      </c>
      <c r="AW1411" s="12" t="s">
        <v>37</v>
      </c>
      <c r="AX1411" s="12" t="s">
        <v>73</v>
      </c>
      <c r="AY1411" s="218" t="s">
        <v>162</v>
      </c>
    </row>
    <row r="1412" spans="2:51" s="13" customFormat="1" ht="13.5">
      <c r="B1412" s="219"/>
      <c r="C1412" s="220"/>
      <c r="D1412" s="221" t="s">
        <v>169</v>
      </c>
      <c r="E1412" s="222" t="s">
        <v>20</v>
      </c>
      <c r="F1412" s="223" t="s">
        <v>174</v>
      </c>
      <c r="G1412" s="220"/>
      <c r="H1412" s="224">
        <v>112.4</v>
      </c>
      <c r="I1412" s="225"/>
      <c r="J1412" s="220"/>
      <c r="K1412" s="220"/>
      <c r="L1412" s="226"/>
      <c r="M1412" s="227"/>
      <c r="N1412" s="228"/>
      <c r="O1412" s="228"/>
      <c r="P1412" s="228"/>
      <c r="Q1412" s="228"/>
      <c r="R1412" s="228"/>
      <c r="S1412" s="228"/>
      <c r="T1412" s="229"/>
      <c r="AT1412" s="230" t="s">
        <v>169</v>
      </c>
      <c r="AU1412" s="230" t="s">
        <v>81</v>
      </c>
      <c r="AV1412" s="13" t="s">
        <v>168</v>
      </c>
      <c r="AW1412" s="13" t="s">
        <v>37</v>
      </c>
      <c r="AX1412" s="13" t="s">
        <v>22</v>
      </c>
      <c r="AY1412" s="230" t="s">
        <v>162</v>
      </c>
    </row>
    <row r="1413" spans="2:65" s="1" customFormat="1" ht="22.5" customHeight="1">
      <c r="B1413" s="36"/>
      <c r="C1413" s="184" t="s">
        <v>1301</v>
      </c>
      <c r="D1413" s="184" t="s">
        <v>164</v>
      </c>
      <c r="E1413" s="185" t="s">
        <v>1302</v>
      </c>
      <c r="F1413" s="186" t="s">
        <v>1303</v>
      </c>
      <c r="G1413" s="187" t="s">
        <v>218</v>
      </c>
      <c r="H1413" s="188">
        <v>166</v>
      </c>
      <c r="I1413" s="189"/>
      <c r="J1413" s="190">
        <f>ROUND(I1413*H1413,2)</f>
        <v>0</v>
      </c>
      <c r="K1413" s="186" t="s">
        <v>20</v>
      </c>
      <c r="L1413" s="56"/>
      <c r="M1413" s="191" t="s">
        <v>20</v>
      </c>
      <c r="N1413" s="192" t="s">
        <v>44</v>
      </c>
      <c r="O1413" s="37"/>
      <c r="P1413" s="193">
        <f>O1413*H1413</f>
        <v>0</v>
      </c>
      <c r="Q1413" s="193">
        <v>0</v>
      </c>
      <c r="R1413" s="193">
        <f>Q1413*H1413</f>
        <v>0</v>
      </c>
      <c r="S1413" s="193">
        <v>0</v>
      </c>
      <c r="T1413" s="194">
        <f>S1413*H1413</f>
        <v>0</v>
      </c>
      <c r="AR1413" s="19" t="s">
        <v>168</v>
      </c>
      <c r="AT1413" s="19" t="s">
        <v>164</v>
      </c>
      <c r="AU1413" s="19" t="s">
        <v>81</v>
      </c>
      <c r="AY1413" s="19" t="s">
        <v>162</v>
      </c>
      <c r="BE1413" s="195">
        <f>IF(N1413="základní",J1413,0)</f>
        <v>0</v>
      </c>
      <c r="BF1413" s="195">
        <f>IF(N1413="snížená",J1413,0)</f>
        <v>0</v>
      </c>
      <c r="BG1413" s="195">
        <f>IF(N1413="zákl. přenesená",J1413,0)</f>
        <v>0</v>
      </c>
      <c r="BH1413" s="195">
        <f>IF(N1413="sníž. přenesená",J1413,0)</f>
        <v>0</v>
      </c>
      <c r="BI1413" s="195">
        <f>IF(N1413="nulová",J1413,0)</f>
        <v>0</v>
      </c>
      <c r="BJ1413" s="19" t="s">
        <v>22</v>
      </c>
      <c r="BK1413" s="195">
        <f>ROUND(I1413*H1413,2)</f>
        <v>0</v>
      </c>
      <c r="BL1413" s="19" t="s">
        <v>168</v>
      </c>
      <c r="BM1413" s="19" t="s">
        <v>1301</v>
      </c>
    </row>
    <row r="1414" spans="2:51" s="11" customFormat="1" ht="13.5">
      <c r="B1414" s="196"/>
      <c r="C1414" s="197"/>
      <c r="D1414" s="198" t="s">
        <v>169</v>
      </c>
      <c r="E1414" s="199" t="s">
        <v>20</v>
      </c>
      <c r="F1414" s="200" t="s">
        <v>1279</v>
      </c>
      <c r="G1414" s="197"/>
      <c r="H1414" s="201" t="s">
        <v>20</v>
      </c>
      <c r="I1414" s="202"/>
      <c r="J1414" s="197"/>
      <c r="K1414" s="197"/>
      <c r="L1414" s="203"/>
      <c r="M1414" s="204"/>
      <c r="N1414" s="205"/>
      <c r="O1414" s="205"/>
      <c r="P1414" s="205"/>
      <c r="Q1414" s="205"/>
      <c r="R1414" s="205"/>
      <c r="S1414" s="205"/>
      <c r="T1414" s="206"/>
      <c r="AT1414" s="207" t="s">
        <v>169</v>
      </c>
      <c r="AU1414" s="207" t="s">
        <v>81</v>
      </c>
      <c r="AV1414" s="11" t="s">
        <v>22</v>
      </c>
      <c r="AW1414" s="11" t="s">
        <v>37</v>
      </c>
      <c r="AX1414" s="11" t="s">
        <v>73</v>
      </c>
      <c r="AY1414" s="207" t="s">
        <v>162</v>
      </c>
    </row>
    <row r="1415" spans="2:51" s="12" customFormat="1" ht="13.5">
      <c r="B1415" s="208"/>
      <c r="C1415" s="209"/>
      <c r="D1415" s="198" t="s">
        <v>169</v>
      </c>
      <c r="E1415" s="210" t="s">
        <v>20</v>
      </c>
      <c r="F1415" s="211" t="s">
        <v>1127</v>
      </c>
      <c r="G1415" s="209"/>
      <c r="H1415" s="212">
        <v>133</v>
      </c>
      <c r="I1415" s="213"/>
      <c r="J1415" s="209"/>
      <c r="K1415" s="209"/>
      <c r="L1415" s="214"/>
      <c r="M1415" s="215"/>
      <c r="N1415" s="216"/>
      <c r="O1415" s="216"/>
      <c r="P1415" s="216"/>
      <c r="Q1415" s="216"/>
      <c r="R1415" s="216"/>
      <c r="S1415" s="216"/>
      <c r="T1415" s="217"/>
      <c r="AT1415" s="218" t="s">
        <v>169</v>
      </c>
      <c r="AU1415" s="218" t="s">
        <v>81</v>
      </c>
      <c r="AV1415" s="12" t="s">
        <v>81</v>
      </c>
      <c r="AW1415" s="12" t="s">
        <v>37</v>
      </c>
      <c r="AX1415" s="12" t="s">
        <v>73</v>
      </c>
      <c r="AY1415" s="218" t="s">
        <v>162</v>
      </c>
    </row>
    <row r="1416" spans="2:51" s="11" customFormat="1" ht="13.5">
      <c r="B1416" s="196"/>
      <c r="C1416" s="197"/>
      <c r="D1416" s="198" t="s">
        <v>169</v>
      </c>
      <c r="E1416" s="199" t="s">
        <v>20</v>
      </c>
      <c r="F1416" s="200" t="s">
        <v>1304</v>
      </c>
      <c r="G1416" s="197"/>
      <c r="H1416" s="201" t="s">
        <v>20</v>
      </c>
      <c r="I1416" s="202"/>
      <c r="J1416" s="197"/>
      <c r="K1416" s="197"/>
      <c r="L1416" s="203"/>
      <c r="M1416" s="204"/>
      <c r="N1416" s="205"/>
      <c r="O1416" s="205"/>
      <c r="P1416" s="205"/>
      <c r="Q1416" s="205"/>
      <c r="R1416" s="205"/>
      <c r="S1416" s="205"/>
      <c r="T1416" s="206"/>
      <c r="AT1416" s="207" t="s">
        <v>169</v>
      </c>
      <c r="AU1416" s="207" t="s">
        <v>81</v>
      </c>
      <c r="AV1416" s="11" t="s">
        <v>22</v>
      </c>
      <c r="AW1416" s="11" t="s">
        <v>37</v>
      </c>
      <c r="AX1416" s="11" t="s">
        <v>73</v>
      </c>
      <c r="AY1416" s="207" t="s">
        <v>162</v>
      </c>
    </row>
    <row r="1417" spans="2:51" s="12" customFormat="1" ht="13.5">
      <c r="B1417" s="208"/>
      <c r="C1417" s="209"/>
      <c r="D1417" s="198" t="s">
        <v>169</v>
      </c>
      <c r="E1417" s="210" t="s">
        <v>20</v>
      </c>
      <c r="F1417" s="211" t="s">
        <v>337</v>
      </c>
      <c r="G1417" s="209"/>
      <c r="H1417" s="212">
        <v>33</v>
      </c>
      <c r="I1417" s="213"/>
      <c r="J1417" s="209"/>
      <c r="K1417" s="209"/>
      <c r="L1417" s="214"/>
      <c r="M1417" s="215"/>
      <c r="N1417" s="216"/>
      <c r="O1417" s="216"/>
      <c r="P1417" s="216"/>
      <c r="Q1417" s="216"/>
      <c r="R1417" s="216"/>
      <c r="S1417" s="216"/>
      <c r="T1417" s="217"/>
      <c r="AT1417" s="218" t="s">
        <v>169</v>
      </c>
      <c r="AU1417" s="218" t="s">
        <v>81</v>
      </c>
      <c r="AV1417" s="12" t="s">
        <v>81</v>
      </c>
      <c r="AW1417" s="12" t="s">
        <v>37</v>
      </c>
      <c r="AX1417" s="12" t="s">
        <v>73</v>
      </c>
      <c r="AY1417" s="218" t="s">
        <v>162</v>
      </c>
    </row>
    <row r="1418" spans="2:51" s="13" customFormat="1" ht="13.5">
      <c r="B1418" s="219"/>
      <c r="C1418" s="220"/>
      <c r="D1418" s="221" t="s">
        <v>169</v>
      </c>
      <c r="E1418" s="222" t="s">
        <v>20</v>
      </c>
      <c r="F1418" s="223" t="s">
        <v>174</v>
      </c>
      <c r="G1418" s="220"/>
      <c r="H1418" s="224">
        <v>166</v>
      </c>
      <c r="I1418" s="225"/>
      <c r="J1418" s="220"/>
      <c r="K1418" s="220"/>
      <c r="L1418" s="226"/>
      <c r="M1418" s="227"/>
      <c r="N1418" s="228"/>
      <c r="O1418" s="228"/>
      <c r="P1418" s="228"/>
      <c r="Q1418" s="228"/>
      <c r="R1418" s="228"/>
      <c r="S1418" s="228"/>
      <c r="T1418" s="229"/>
      <c r="AT1418" s="230" t="s">
        <v>169</v>
      </c>
      <c r="AU1418" s="230" t="s">
        <v>81</v>
      </c>
      <c r="AV1418" s="13" t="s">
        <v>168</v>
      </c>
      <c r="AW1418" s="13" t="s">
        <v>37</v>
      </c>
      <c r="AX1418" s="13" t="s">
        <v>22</v>
      </c>
      <c r="AY1418" s="230" t="s">
        <v>162</v>
      </c>
    </row>
    <row r="1419" spans="2:65" s="1" customFormat="1" ht="22.5" customHeight="1">
      <c r="B1419" s="36"/>
      <c r="C1419" s="184" t="s">
        <v>1305</v>
      </c>
      <c r="D1419" s="184" t="s">
        <v>164</v>
      </c>
      <c r="E1419" s="185" t="s">
        <v>1306</v>
      </c>
      <c r="F1419" s="186" t="s">
        <v>1307</v>
      </c>
      <c r="G1419" s="187" t="s">
        <v>218</v>
      </c>
      <c r="H1419" s="188">
        <v>17.049</v>
      </c>
      <c r="I1419" s="189"/>
      <c r="J1419" s="190">
        <f>ROUND(I1419*H1419,2)</f>
        <v>0</v>
      </c>
      <c r="K1419" s="186" t="s">
        <v>20</v>
      </c>
      <c r="L1419" s="56"/>
      <c r="M1419" s="191" t="s">
        <v>20</v>
      </c>
      <c r="N1419" s="192" t="s">
        <v>44</v>
      </c>
      <c r="O1419" s="37"/>
      <c r="P1419" s="193">
        <f>O1419*H1419</f>
        <v>0</v>
      </c>
      <c r="Q1419" s="193">
        <v>0</v>
      </c>
      <c r="R1419" s="193">
        <f>Q1419*H1419</f>
        <v>0</v>
      </c>
      <c r="S1419" s="193">
        <v>0</v>
      </c>
      <c r="T1419" s="194">
        <f>S1419*H1419</f>
        <v>0</v>
      </c>
      <c r="AR1419" s="19" t="s">
        <v>168</v>
      </c>
      <c r="AT1419" s="19" t="s">
        <v>164</v>
      </c>
      <c r="AU1419" s="19" t="s">
        <v>81</v>
      </c>
      <c r="AY1419" s="19" t="s">
        <v>162</v>
      </c>
      <c r="BE1419" s="195">
        <f>IF(N1419="základní",J1419,0)</f>
        <v>0</v>
      </c>
      <c r="BF1419" s="195">
        <f>IF(N1419="snížená",J1419,0)</f>
        <v>0</v>
      </c>
      <c r="BG1419" s="195">
        <f>IF(N1419="zákl. přenesená",J1419,0)</f>
        <v>0</v>
      </c>
      <c r="BH1419" s="195">
        <f>IF(N1419="sníž. přenesená",J1419,0)</f>
        <v>0</v>
      </c>
      <c r="BI1419" s="195">
        <f>IF(N1419="nulová",J1419,0)</f>
        <v>0</v>
      </c>
      <c r="BJ1419" s="19" t="s">
        <v>22</v>
      </c>
      <c r="BK1419" s="195">
        <f>ROUND(I1419*H1419,2)</f>
        <v>0</v>
      </c>
      <c r="BL1419" s="19" t="s">
        <v>168</v>
      </c>
      <c r="BM1419" s="19" t="s">
        <v>1305</v>
      </c>
    </row>
    <row r="1420" spans="2:51" s="11" customFormat="1" ht="13.5">
      <c r="B1420" s="196"/>
      <c r="C1420" s="197"/>
      <c r="D1420" s="198" t="s">
        <v>169</v>
      </c>
      <c r="E1420" s="199" t="s">
        <v>20</v>
      </c>
      <c r="F1420" s="200" t="s">
        <v>1308</v>
      </c>
      <c r="G1420" s="197"/>
      <c r="H1420" s="201" t="s">
        <v>20</v>
      </c>
      <c r="I1420" s="202"/>
      <c r="J1420" s="197"/>
      <c r="K1420" s="197"/>
      <c r="L1420" s="203"/>
      <c r="M1420" s="204"/>
      <c r="N1420" s="205"/>
      <c r="O1420" s="205"/>
      <c r="P1420" s="205"/>
      <c r="Q1420" s="205"/>
      <c r="R1420" s="205"/>
      <c r="S1420" s="205"/>
      <c r="T1420" s="206"/>
      <c r="AT1420" s="207" t="s">
        <v>169</v>
      </c>
      <c r="AU1420" s="207" t="s">
        <v>81</v>
      </c>
      <c r="AV1420" s="11" t="s">
        <v>22</v>
      </c>
      <c r="AW1420" s="11" t="s">
        <v>37</v>
      </c>
      <c r="AX1420" s="11" t="s">
        <v>73</v>
      </c>
      <c r="AY1420" s="207" t="s">
        <v>162</v>
      </c>
    </row>
    <row r="1421" spans="2:51" s="11" customFormat="1" ht="13.5">
      <c r="B1421" s="196"/>
      <c r="C1421" s="197"/>
      <c r="D1421" s="198" t="s">
        <v>169</v>
      </c>
      <c r="E1421" s="199" t="s">
        <v>20</v>
      </c>
      <c r="F1421" s="200" t="s">
        <v>1309</v>
      </c>
      <c r="G1421" s="197"/>
      <c r="H1421" s="201" t="s">
        <v>20</v>
      </c>
      <c r="I1421" s="202"/>
      <c r="J1421" s="197"/>
      <c r="K1421" s="197"/>
      <c r="L1421" s="203"/>
      <c r="M1421" s="204"/>
      <c r="N1421" s="205"/>
      <c r="O1421" s="205"/>
      <c r="P1421" s="205"/>
      <c r="Q1421" s="205"/>
      <c r="R1421" s="205"/>
      <c r="S1421" s="205"/>
      <c r="T1421" s="206"/>
      <c r="AT1421" s="207" t="s">
        <v>169</v>
      </c>
      <c r="AU1421" s="207" t="s">
        <v>81</v>
      </c>
      <c r="AV1421" s="11" t="s">
        <v>22</v>
      </c>
      <c r="AW1421" s="11" t="s">
        <v>37</v>
      </c>
      <c r="AX1421" s="11" t="s">
        <v>73</v>
      </c>
      <c r="AY1421" s="207" t="s">
        <v>162</v>
      </c>
    </row>
    <row r="1422" spans="2:51" s="12" customFormat="1" ht="13.5">
      <c r="B1422" s="208"/>
      <c r="C1422" s="209"/>
      <c r="D1422" s="198" t="s">
        <v>169</v>
      </c>
      <c r="E1422" s="210" t="s">
        <v>20</v>
      </c>
      <c r="F1422" s="211" t="s">
        <v>1310</v>
      </c>
      <c r="G1422" s="209"/>
      <c r="H1422" s="212">
        <v>1.742</v>
      </c>
      <c r="I1422" s="213"/>
      <c r="J1422" s="209"/>
      <c r="K1422" s="209"/>
      <c r="L1422" s="214"/>
      <c r="M1422" s="215"/>
      <c r="N1422" s="216"/>
      <c r="O1422" s="216"/>
      <c r="P1422" s="216"/>
      <c r="Q1422" s="216"/>
      <c r="R1422" s="216"/>
      <c r="S1422" s="216"/>
      <c r="T1422" s="217"/>
      <c r="AT1422" s="218" t="s">
        <v>169</v>
      </c>
      <c r="AU1422" s="218" t="s">
        <v>81</v>
      </c>
      <c r="AV1422" s="12" t="s">
        <v>81</v>
      </c>
      <c r="AW1422" s="12" t="s">
        <v>37</v>
      </c>
      <c r="AX1422" s="12" t="s">
        <v>73</v>
      </c>
      <c r="AY1422" s="218" t="s">
        <v>162</v>
      </c>
    </row>
    <row r="1423" spans="2:51" s="12" customFormat="1" ht="13.5">
      <c r="B1423" s="208"/>
      <c r="C1423" s="209"/>
      <c r="D1423" s="198" t="s">
        <v>169</v>
      </c>
      <c r="E1423" s="210" t="s">
        <v>20</v>
      </c>
      <c r="F1423" s="211" t="s">
        <v>1311</v>
      </c>
      <c r="G1423" s="209"/>
      <c r="H1423" s="212">
        <v>11.862</v>
      </c>
      <c r="I1423" s="213"/>
      <c r="J1423" s="209"/>
      <c r="K1423" s="209"/>
      <c r="L1423" s="214"/>
      <c r="M1423" s="215"/>
      <c r="N1423" s="216"/>
      <c r="O1423" s="216"/>
      <c r="P1423" s="216"/>
      <c r="Q1423" s="216"/>
      <c r="R1423" s="216"/>
      <c r="S1423" s="216"/>
      <c r="T1423" s="217"/>
      <c r="AT1423" s="218" t="s">
        <v>169</v>
      </c>
      <c r="AU1423" s="218" t="s">
        <v>81</v>
      </c>
      <c r="AV1423" s="12" t="s">
        <v>81</v>
      </c>
      <c r="AW1423" s="12" t="s">
        <v>37</v>
      </c>
      <c r="AX1423" s="12" t="s">
        <v>73</v>
      </c>
      <c r="AY1423" s="218" t="s">
        <v>162</v>
      </c>
    </row>
    <row r="1424" spans="2:51" s="11" customFormat="1" ht="13.5">
      <c r="B1424" s="196"/>
      <c r="C1424" s="197"/>
      <c r="D1424" s="198" t="s">
        <v>169</v>
      </c>
      <c r="E1424" s="199" t="s">
        <v>20</v>
      </c>
      <c r="F1424" s="200" t="s">
        <v>1312</v>
      </c>
      <c r="G1424" s="197"/>
      <c r="H1424" s="201" t="s">
        <v>20</v>
      </c>
      <c r="I1424" s="202"/>
      <c r="J1424" s="197"/>
      <c r="K1424" s="197"/>
      <c r="L1424" s="203"/>
      <c r="M1424" s="204"/>
      <c r="N1424" s="205"/>
      <c r="O1424" s="205"/>
      <c r="P1424" s="205"/>
      <c r="Q1424" s="205"/>
      <c r="R1424" s="205"/>
      <c r="S1424" s="205"/>
      <c r="T1424" s="206"/>
      <c r="AT1424" s="207" t="s">
        <v>169</v>
      </c>
      <c r="AU1424" s="207" t="s">
        <v>81</v>
      </c>
      <c r="AV1424" s="11" t="s">
        <v>22</v>
      </c>
      <c r="AW1424" s="11" t="s">
        <v>37</v>
      </c>
      <c r="AX1424" s="11" t="s">
        <v>73</v>
      </c>
      <c r="AY1424" s="207" t="s">
        <v>162</v>
      </c>
    </row>
    <row r="1425" spans="2:51" s="12" customFormat="1" ht="13.5">
      <c r="B1425" s="208"/>
      <c r="C1425" s="209"/>
      <c r="D1425" s="198" t="s">
        <v>169</v>
      </c>
      <c r="E1425" s="210" t="s">
        <v>20</v>
      </c>
      <c r="F1425" s="211" t="s">
        <v>1313</v>
      </c>
      <c r="G1425" s="209"/>
      <c r="H1425" s="212">
        <v>3.445</v>
      </c>
      <c r="I1425" s="213"/>
      <c r="J1425" s="209"/>
      <c r="K1425" s="209"/>
      <c r="L1425" s="214"/>
      <c r="M1425" s="215"/>
      <c r="N1425" s="216"/>
      <c r="O1425" s="216"/>
      <c r="P1425" s="216"/>
      <c r="Q1425" s="216"/>
      <c r="R1425" s="216"/>
      <c r="S1425" s="216"/>
      <c r="T1425" s="217"/>
      <c r="AT1425" s="218" t="s">
        <v>169</v>
      </c>
      <c r="AU1425" s="218" t="s">
        <v>81</v>
      </c>
      <c r="AV1425" s="12" t="s">
        <v>81</v>
      </c>
      <c r="AW1425" s="12" t="s">
        <v>37</v>
      </c>
      <c r="AX1425" s="12" t="s">
        <v>73</v>
      </c>
      <c r="AY1425" s="218" t="s">
        <v>162</v>
      </c>
    </row>
    <row r="1426" spans="2:51" s="13" customFormat="1" ht="13.5">
      <c r="B1426" s="219"/>
      <c r="C1426" s="220"/>
      <c r="D1426" s="221" t="s">
        <v>169</v>
      </c>
      <c r="E1426" s="222" t="s">
        <v>20</v>
      </c>
      <c r="F1426" s="223" t="s">
        <v>174</v>
      </c>
      <c r="G1426" s="220"/>
      <c r="H1426" s="224">
        <v>17.049</v>
      </c>
      <c r="I1426" s="225"/>
      <c r="J1426" s="220"/>
      <c r="K1426" s="220"/>
      <c r="L1426" s="226"/>
      <c r="M1426" s="227"/>
      <c r="N1426" s="228"/>
      <c r="O1426" s="228"/>
      <c r="P1426" s="228"/>
      <c r="Q1426" s="228"/>
      <c r="R1426" s="228"/>
      <c r="S1426" s="228"/>
      <c r="T1426" s="229"/>
      <c r="AT1426" s="230" t="s">
        <v>169</v>
      </c>
      <c r="AU1426" s="230" t="s">
        <v>81</v>
      </c>
      <c r="AV1426" s="13" t="s">
        <v>168</v>
      </c>
      <c r="AW1426" s="13" t="s">
        <v>37</v>
      </c>
      <c r="AX1426" s="13" t="s">
        <v>22</v>
      </c>
      <c r="AY1426" s="230" t="s">
        <v>162</v>
      </c>
    </row>
    <row r="1427" spans="2:65" s="1" customFormat="1" ht="22.5" customHeight="1">
      <c r="B1427" s="36"/>
      <c r="C1427" s="184" t="s">
        <v>1314</v>
      </c>
      <c r="D1427" s="184" t="s">
        <v>164</v>
      </c>
      <c r="E1427" s="185" t="s">
        <v>1315</v>
      </c>
      <c r="F1427" s="186" t="s">
        <v>1316</v>
      </c>
      <c r="G1427" s="187" t="s">
        <v>312</v>
      </c>
      <c r="H1427" s="188">
        <v>28</v>
      </c>
      <c r="I1427" s="189"/>
      <c r="J1427" s="190">
        <f>ROUND(I1427*H1427,2)</f>
        <v>0</v>
      </c>
      <c r="K1427" s="186" t="s">
        <v>20</v>
      </c>
      <c r="L1427" s="56"/>
      <c r="M1427" s="191" t="s">
        <v>20</v>
      </c>
      <c r="N1427" s="192" t="s">
        <v>44</v>
      </c>
      <c r="O1427" s="37"/>
      <c r="P1427" s="193">
        <f>O1427*H1427</f>
        <v>0</v>
      </c>
      <c r="Q1427" s="193">
        <v>0</v>
      </c>
      <c r="R1427" s="193">
        <f>Q1427*H1427</f>
        <v>0</v>
      </c>
      <c r="S1427" s="193">
        <v>0</v>
      </c>
      <c r="T1427" s="194">
        <f>S1427*H1427</f>
        <v>0</v>
      </c>
      <c r="AR1427" s="19" t="s">
        <v>168</v>
      </c>
      <c r="AT1427" s="19" t="s">
        <v>164</v>
      </c>
      <c r="AU1427" s="19" t="s">
        <v>81</v>
      </c>
      <c r="AY1427" s="19" t="s">
        <v>162</v>
      </c>
      <c r="BE1427" s="195">
        <f>IF(N1427="základní",J1427,0)</f>
        <v>0</v>
      </c>
      <c r="BF1427" s="195">
        <f>IF(N1427="snížená",J1427,0)</f>
        <v>0</v>
      </c>
      <c r="BG1427" s="195">
        <f>IF(N1427="zákl. přenesená",J1427,0)</f>
        <v>0</v>
      </c>
      <c r="BH1427" s="195">
        <f>IF(N1427="sníž. přenesená",J1427,0)</f>
        <v>0</v>
      </c>
      <c r="BI1427" s="195">
        <f>IF(N1427="nulová",J1427,0)</f>
        <v>0</v>
      </c>
      <c r="BJ1427" s="19" t="s">
        <v>22</v>
      </c>
      <c r="BK1427" s="195">
        <f>ROUND(I1427*H1427,2)</f>
        <v>0</v>
      </c>
      <c r="BL1427" s="19" t="s">
        <v>168</v>
      </c>
      <c r="BM1427" s="19" t="s">
        <v>1314</v>
      </c>
    </row>
    <row r="1428" spans="2:51" s="11" customFormat="1" ht="13.5">
      <c r="B1428" s="196"/>
      <c r="C1428" s="197"/>
      <c r="D1428" s="198" t="s">
        <v>169</v>
      </c>
      <c r="E1428" s="199" t="s">
        <v>20</v>
      </c>
      <c r="F1428" s="200" t="s">
        <v>1317</v>
      </c>
      <c r="G1428" s="197"/>
      <c r="H1428" s="201" t="s">
        <v>20</v>
      </c>
      <c r="I1428" s="202"/>
      <c r="J1428" s="197"/>
      <c r="K1428" s="197"/>
      <c r="L1428" s="203"/>
      <c r="M1428" s="204"/>
      <c r="N1428" s="205"/>
      <c r="O1428" s="205"/>
      <c r="P1428" s="205"/>
      <c r="Q1428" s="205"/>
      <c r="R1428" s="205"/>
      <c r="S1428" s="205"/>
      <c r="T1428" s="206"/>
      <c r="AT1428" s="207" t="s">
        <v>169</v>
      </c>
      <c r="AU1428" s="207" t="s">
        <v>81</v>
      </c>
      <c r="AV1428" s="11" t="s">
        <v>22</v>
      </c>
      <c r="AW1428" s="11" t="s">
        <v>37</v>
      </c>
      <c r="AX1428" s="11" t="s">
        <v>73</v>
      </c>
      <c r="AY1428" s="207" t="s">
        <v>162</v>
      </c>
    </row>
    <row r="1429" spans="2:51" s="12" customFormat="1" ht="13.5">
      <c r="B1429" s="208"/>
      <c r="C1429" s="209"/>
      <c r="D1429" s="198" t="s">
        <v>169</v>
      </c>
      <c r="E1429" s="210" t="s">
        <v>20</v>
      </c>
      <c r="F1429" s="211" t="s">
        <v>1318</v>
      </c>
      <c r="G1429" s="209"/>
      <c r="H1429" s="212">
        <v>10</v>
      </c>
      <c r="I1429" s="213"/>
      <c r="J1429" s="209"/>
      <c r="K1429" s="209"/>
      <c r="L1429" s="214"/>
      <c r="M1429" s="215"/>
      <c r="N1429" s="216"/>
      <c r="O1429" s="216"/>
      <c r="P1429" s="216"/>
      <c r="Q1429" s="216"/>
      <c r="R1429" s="216"/>
      <c r="S1429" s="216"/>
      <c r="T1429" s="217"/>
      <c r="AT1429" s="218" t="s">
        <v>169</v>
      </c>
      <c r="AU1429" s="218" t="s">
        <v>81</v>
      </c>
      <c r="AV1429" s="12" t="s">
        <v>81</v>
      </c>
      <c r="AW1429" s="12" t="s">
        <v>37</v>
      </c>
      <c r="AX1429" s="12" t="s">
        <v>73</v>
      </c>
      <c r="AY1429" s="218" t="s">
        <v>162</v>
      </c>
    </row>
    <row r="1430" spans="2:51" s="11" customFormat="1" ht="13.5">
      <c r="B1430" s="196"/>
      <c r="C1430" s="197"/>
      <c r="D1430" s="198" t="s">
        <v>169</v>
      </c>
      <c r="E1430" s="199" t="s">
        <v>20</v>
      </c>
      <c r="F1430" s="200" t="s">
        <v>1319</v>
      </c>
      <c r="G1430" s="197"/>
      <c r="H1430" s="201" t="s">
        <v>20</v>
      </c>
      <c r="I1430" s="202"/>
      <c r="J1430" s="197"/>
      <c r="K1430" s="197"/>
      <c r="L1430" s="203"/>
      <c r="M1430" s="204"/>
      <c r="N1430" s="205"/>
      <c r="O1430" s="205"/>
      <c r="P1430" s="205"/>
      <c r="Q1430" s="205"/>
      <c r="R1430" s="205"/>
      <c r="S1430" s="205"/>
      <c r="T1430" s="206"/>
      <c r="AT1430" s="207" t="s">
        <v>169</v>
      </c>
      <c r="AU1430" s="207" t="s">
        <v>81</v>
      </c>
      <c r="AV1430" s="11" t="s">
        <v>22</v>
      </c>
      <c r="AW1430" s="11" t="s">
        <v>37</v>
      </c>
      <c r="AX1430" s="11" t="s">
        <v>73</v>
      </c>
      <c r="AY1430" s="207" t="s">
        <v>162</v>
      </c>
    </row>
    <row r="1431" spans="2:51" s="12" customFormat="1" ht="13.5">
      <c r="B1431" s="208"/>
      <c r="C1431" s="209"/>
      <c r="D1431" s="198" t="s">
        <v>169</v>
      </c>
      <c r="E1431" s="210" t="s">
        <v>20</v>
      </c>
      <c r="F1431" s="211" t="s">
        <v>1320</v>
      </c>
      <c r="G1431" s="209"/>
      <c r="H1431" s="212">
        <v>18</v>
      </c>
      <c r="I1431" s="213"/>
      <c r="J1431" s="209"/>
      <c r="K1431" s="209"/>
      <c r="L1431" s="214"/>
      <c r="M1431" s="215"/>
      <c r="N1431" s="216"/>
      <c r="O1431" s="216"/>
      <c r="P1431" s="216"/>
      <c r="Q1431" s="216"/>
      <c r="R1431" s="216"/>
      <c r="S1431" s="216"/>
      <c r="T1431" s="217"/>
      <c r="AT1431" s="218" t="s">
        <v>169</v>
      </c>
      <c r="AU1431" s="218" t="s">
        <v>81</v>
      </c>
      <c r="AV1431" s="12" t="s">
        <v>81</v>
      </c>
      <c r="AW1431" s="12" t="s">
        <v>37</v>
      </c>
      <c r="AX1431" s="12" t="s">
        <v>73</v>
      </c>
      <c r="AY1431" s="218" t="s">
        <v>162</v>
      </c>
    </row>
    <row r="1432" spans="2:51" s="13" customFormat="1" ht="13.5">
      <c r="B1432" s="219"/>
      <c r="C1432" s="220"/>
      <c r="D1432" s="221" t="s">
        <v>169</v>
      </c>
      <c r="E1432" s="222" t="s">
        <v>20</v>
      </c>
      <c r="F1432" s="223" t="s">
        <v>174</v>
      </c>
      <c r="G1432" s="220"/>
      <c r="H1432" s="224">
        <v>28</v>
      </c>
      <c r="I1432" s="225"/>
      <c r="J1432" s="220"/>
      <c r="K1432" s="220"/>
      <c r="L1432" s="226"/>
      <c r="M1432" s="227"/>
      <c r="N1432" s="228"/>
      <c r="O1432" s="228"/>
      <c r="P1432" s="228"/>
      <c r="Q1432" s="228"/>
      <c r="R1432" s="228"/>
      <c r="S1432" s="228"/>
      <c r="T1432" s="229"/>
      <c r="AT1432" s="230" t="s">
        <v>169</v>
      </c>
      <c r="AU1432" s="230" t="s">
        <v>81</v>
      </c>
      <c r="AV1432" s="13" t="s">
        <v>168</v>
      </c>
      <c r="AW1432" s="13" t="s">
        <v>37</v>
      </c>
      <c r="AX1432" s="13" t="s">
        <v>22</v>
      </c>
      <c r="AY1432" s="230" t="s">
        <v>162</v>
      </c>
    </row>
    <row r="1433" spans="2:65" s="1" customFormat="1" ht="22.5" customHeight="1">
      <c r="B1433" s="36"/>
      <c r="C1433" s="184" t="s">
        <v>1321</v>
      </c>
      <c r="D1433" s="184" t="s">
        <v>164</v>
      </c>
      <c r="E1433" s="185" t="s">
        <v>1322</v>
      </c>
      <c r="F1433" s="186" t="s">
        <v>1323</v>
      </c>
      <c r="G1433" s="187" t="s">
        <v>312</v>
      </c>
      <c r="H1433" s="188">
        <v>32</v>
      </c>
      <c r="I1433" s="189"/>
      <c r="J1433" s="190">
        <f>ROUND(I1433*H1433,2)</f>
        <v>0</v>
      </c>
      <c r="K1433" s="186" t="s">
        <v>20</v>
      </c>
      <c r="L1433" s="56"/>
      <c r="M1433" s="191" t="s">
        <v>20</v>
      </c>
      <c r="N1433" s="192" t="s">
        <v>44</v>
      </c>
      <c r="O1433" s="37"/>
      <c r="P1433" s="193">
        <f>O1433*H1433</f>
        <v>0</v>
      </c>
      <c r="Q1433" s="193">
        <v>0</v>
      </c>
      <c r="R1433" s="193">
        <f>Q1433*H1433</f>
        <v>0</v>
      </c>
      <c r="S1433" s="193">
        <v>0</v>
      </c>
      <c r="T1433" s="194">
        <f>S1433*H1433</f>
        <v>0</v>
      </c>
      <c r="AR1433" s="19" t="s">
        <v>168</v>
      </c>
      <c r="AT1433" s="19" t="s">
        <v>164</v>
      </c>
      <c r="AU1433" s="19" t="s">
        <v>81</v>
      </c>
      <c r="AY1433" s="19" t="s">
        <v>162</v>
      </c>
      <c r="BE1433" s="195">
        <f>IF(N1433="základní",J1433,0)</f>
        <v>0</v>
      </c>
      <c r="BF1433" s="195">
        <f>IF(N1433="snížená",J1433,0)</f>
        <v>0</v>
      </c>
      <c r="BG1433" s="195">
        <f>IF(N1433="zákl. přenesená",J1433,0)</f>
        <v>0</v>
      </c>
      <c r="BH1433" s="195">
        <f>IF(N1433="sníž. přenesená",J1433,0)</f>
        <v>0</v>
      </c>
      <c r="BI1433" s="195">
        <f>IF(N1433="nulová",J1433,0)</f>
        <v>0</v>
      </c>
      <c r="BJ1433" s="19" t="s">
        <v>22</v>
      </c>
      <c r="BK1433" s="195">
        <f>ROUND(I1433*H1433,2)</f>
        <v>0</v>
      </c>
      <c r="BL1433" s="19" t="s">
        <v>168</v>
      </c>
      <c r="BM1433" s="19" t="s">
        <v>1321</v>
      </c>
    </row>
    <row r="1434" spans="2:51" s="11" customFormat="1" ht="13.5">
      <c r="B1434" s="196"/>
      <c r="C1434" s="197"/>
      <c r="D1434" s="198" t="s">
        <v>169</v>
      </c>
      <c r="E1434" s="199" t="s">
        <v>20</v>
      </c>
      <c r="F1434" s="200" t="s">
        <v>1324</v>
      </c>
      <c r="G1434" s="197"/>
      <c r="H1434" s="201" t="s">
        <v>20</v>
      </c>
      <c r="I1434" s="202"/>
      <c r="J1434" s="197"/>
      <c r="K1434" s="197"/>
      <c r="L1434" s="203"/>
      <c r="M1434" s="204"/>
      <c r="N1434" s="205"/>
      <c r="O1434" s="205"/>
      <c r="P1434" s="205"/>
      <c r="Q1434" s="205"/>
      <c r="R1434" s="205"/>
      <c r="S1434" s="205"/>
      <c r="T1434" s="206"/>
      <c r="AT1434" s="207" t="s">
        <v>169</v>
      </c>
      <c r="AU1434" s="207" t="s">
        <v>81</v>
      </c>
      <c r="AV1434" s="11" t="s">
        <v>22</v>
      </c>
      <c r="AW1434" s="11" t="s">
        <v>37</v>
      </c>
      <c r="AX1434" s="11" t="s">
        <v>73</v>
      </c>
      <c r="AY1434" s="207" t="s">
        <v>162</v>
      </c>
    </row>
    <row r="1435" spans="2:51" s="12" customFormat="1" ht="13.5">
      <c r="B1435" s="208"/>
      <c r="C1435" s="209"/>
      <c r="D1435" s="198" t="s">
        <v>169</v>
      </c>
      <c r="E1435" s="210" t="s">
        <v>20</v>
      </c>
      <c r="F1435" s="211" t="s">
        <v>301</v>
      </c>
      <c r="G1435" s="209"/>
      <c r="H1435" s="212">
        <v>25</v>
      </c>
      <c r="I1435" s="213"/>
      <c r="J1435" s="209"/>
      <c r="K1435" s="209"/>
      <c r="L1435" s="214"/>
      <c r="M1435" s="215"/>
      <c r="N1435" s="216"/>
      <c r="O1435" s="216"/>
      <c r="P1435" s="216"/>
      <c r="Q1435" s="216"/>
      <c r="R1435" s="216"/>
      <c r="S1435" s="216"/>
      <c r="T1435" s="217"/>
      <c r="AT1435" s="218" t="s">
        <v>169</v>
      </c>
      <c r="AU1435" s="218" t="s">
        <v>81</v>
      </c>
      <c r="AV1435" s="12" t="s">
        <v>81</v>
      </c>
      <c r="AW1435" s="12" t="s">
        <v>37</v>
      </c>
      <c r="AX1435" s="12" t="s">
        <v>73</v>
      </c>
      <c r="AY1435" s="218" t="s">
        <v>162</v>
      </c>
    </row>
    <row r="1436" spans="2:51" s="11" customFormat="1" ht="13.5">
      <c r="B1436" s="196"/>
      <c r="C1436" s="197"/>
      <c r="D1436" s="198" t="s">
        <v>169</v>
      </c>
      <c r="E1436" s="199" t="s">
        <v>20</v>
      </c>
      <c r="F1436" s="200" t="s">
        <v>1325</v>
      </c>
      <c r="G1436" s="197"/>
      <c r="H1436" s="201" t="s">
        <v>20</v>
      </c>
      <c r="I1436" s="202"/>
      <c r="J1436" s="197"/>
      <c r="K1436" s="197"/>
      <c r="L1436" s="203"/>
      <c r="M1436" s="204"/>
      <c r="N1436" s="205"/>
      <c r="O1436" s="205"/>
      <c r="P1436" s="205"/>
      <c r="Q1436" s="205"/>
      <c r="R1436" s="205"/>
      <c r="S1436" s="205"/>
      <c r="T1436" s="206"/>
      <c r="AT1436" s="207" t="s">
        <v>169</v>
      </c>
      <c r="AU1436" s="207" t="s">
        <v>81</v>
      </c>
      <c r="AV1436" s="11" t="s">
        <v>22</v>
      </c>
      <c r="AW1436" s="11" t="s">
        <v>37</v>
      </c>
      <c r="AX1436" s="11" t="s">
        <v>73</v>
      </c>
      <c r="AY1436" s="207" t="s">
        <v>162</v>
      </c>
    </row>
    <row r="1437" spans="2:51" s="12" customFormat="1" ht="13.5">
      <c r="B1437" s="208"/>
      <c r="C1437" s="209"/>
      <c r="D1437" s="198" t="s">
        <v>169</v>
      </c>
      <c r="E1437" s="210" t="s">
        <v>20</v>
      </c>
      <c r="F1437" s="211" t="s">
        <v>168</v>
      </c>
      <c r="G1437" s="209"/>
      <c r="H1437" s="212">
        <v>4</v>
      </c>
      <c r="I1437" s="213"/>
      <c r="J1437" s="209"/>
      <c r="K1437" s="209"/>
      <c r="L1437" s="214"/>
      <c r="M1437" s="215"/>
      <c r="N1437" s="216"/>
      <c r="O1437" s="216"/>
      <c r="P1437" s="216"/>
      <c r="Q1437" s="216"/>
      <c r="R1437" s="216"/>
      <c r="S1437" s="216"/>
      <c r="T1437" s="217"/>
      <c r="AT1437" s="218" t="s">
        <v>169</v>
      </c>
      <c r="AU1437" s="218" t="s">
        <v>81</v>
      </c>
      <c r="AV1437" s="12" t="s">
        <v>81</v>
      </c>
      <c r="AW1437" s="12" t="s">
        <v>37</v>
      </c>
      <c r="AX1437" s="12" t="s">
        <v>73</v>
      </c>
      <c r="AY1437" s="218" t="s">
        <v>162</v>
      </c>
    </row>
    <row r="1438" spans="2:51" s="11" customFormat="1" ht="13.5">
      <c r="B1438" s="196"/>
      <c r="C1438" s="197"/>
      <c r="D1438" s="198" t="s">
        <v>169</v>
      </c>
      <c r="E1438" s="199" t="s">
        <v>20</v>
      </c>
      <c r="F1438" s="200" t="s">
        <v>1326</v>
      </c>
      <c r="G1438" s="197"/>
      <c r="H1438" s="201" t="s">
        <v>20</v>
      </c>
      <c r="I1438" s="202"/>
      <c r="J1438" s="197"/>
      <c r="K1438" s="197"/>
      <c r="L1438" s="203"/>
      <c r="M1438" s="204"/>
      <c r="N1438" s="205"/>
      <c r="O1438" s="205"/>
      <c r="P1438" s="205"/>
      <c r="Q1438" s="205"/>
      <c r="R1438" s="205"/>
      <c r="S1438" s="205"/>
      <c r="T1438" s="206"/>
      <c r="AT1438" s="207" t="s">
        <v>169</v>
      </c>
      <c r="AU1438" s="207" t="s">
        <v>81</v>
      </c>
      <c r="AV1438" s="11" t="s">
        <v>22</v>
      </c>
      <c r="AW1438" s="11" t="s">
        <v>37</v>
      </c>
      <c r="AX1438" s="11" t="s">
        <v>73</v>
      </c>
      <c r="AY1438" s="207" t="s">
        <v>162</v>
      </c>
    </row>
    <row r="1439" spans="2:51" s="12" customFormat="1" ht="13.5">
      <c r="B1439" s="208"/>
      <c r="C1439" s="209"/>
      <c r="D1439" s="198" t="s">
        <v>169</v>
      </c>
      <c r="E1439" s="210" t="s">
        <v>20</v>
      </c>
      <c r="F1439" s="211" t="s">
        <v>180</v>
      </c>
      <c r="G1439" s="209"/>
      <c r="H1439" s="212">
        <v>3</v>
      </c>
      <c r="I1439" s="213"/>
      <c r="J1439" s="209"/>
      <c r="K1439" s="209"/>
      <c r="L1439" s="214"/>
      <c r="M1439" s="215"/>
      <c r="N1439" s="216"/>
      <c r="O1439" s="216"/>
      <c r="P1439" s="216"/>
      <c r="Q1439" s="216"/>
      <c r="R1439" s="216"/>
      <c r="S1439" s="216"/>
      <c r="T1439" s="217"/>
      <c r="AT1439" s="218" t="s">
        <v>169</v>
      </c>
      <c r="AU1439" s="218" t="s">
        <v>81</v>
      </c>
      <c r="AV1439" s="12" t="s">
        <v>81</v>
      </c>
      <c r="AW1439" s="12" t="s">
        <v>37</v>
      </c>
      <c r="AX1439" s="12" t="s">
        <v>73</v>
      </c>
      <c r="AY1439" s="218" t="s">
        <v>162</v>
      </c>
    </row>
    <row r="1440" spans="2:51" s="13" customFormat="1" ht="13.5">
      <c r="B1440" s="219"/>
      <c r="C1440" s="220"/>
      <c r="D1440" s="221" t="s">
        <v>169</v>
      </c>
      <c r="E1440" s="222" t="s">
        <v>20</v>
      </c>
      <c r="F1440" s="223" t="s">
        <v>174</v>
      </c>
      <c r="G1440" s="220"/>
      <c r="H1440" s="224">
        <v>32</v>
      </c>
      <c r="I1440" s="225"/>
      <c r="J1440" s="220"/>
      <c r="K1440" s="220"/>
      <c r="L1440" s="226"/>
      <c r="M1440" s="227"/>
      <c r="N1440" s="228"/>
      <c r="O1440" s="228"/>
      <c r="P1440" s="228"/>
      <c r="Q1440" s="228"/>
      <c r="R1440" s="228"/>
      <c r="S1440" s="228"/>
      <c r="T1440" s="229"/>
      <c r="AT1440" s="230" t="s">
        <v>169</v>
      </c>
      <c r="AU1440" s="230" t="s">
        <v>81</v>
      </c>
      <c r="AV1440" s="13" t="s">
        <v>168</v>
      </c>
      <c r="AW1440" s="13" t="s">
        <v>37</v>
      </c>
      <c r="AX1440" s="13" t="s">
        <v>22</v>
      </c>
      <c r="AY1440" s="230" t="s">
        <v>162</v>
      </c>
    </row>
    <row r="1441" spans="2:65" s="1" customFormat="1" ht="22.5" customHeight="1">
      <c r="B1441" s="36"/>
      <c r="C1441" s="184" t="s">
        <v>1327</v>
      </c>
      <c r="D1441" s="184" t="s">
        <v>164</v>
      </c>
      <c r="E1441" s="185" t="s">
        <v>1328</v>
      </c>
      <c r="F1441" s="186" t="s">
        <v>1329</v>
      </c>
      <c r="G1441" s="187" t="s">
        <v>312</v>
      </c>
      <c r="H1441" s="188">
        <v>21</v>
      </c>
      <c r="I1441" s="189"/>
      <c r="J1441" s="190">
        <f>ROUND(I1441*H1441,2)</f>
        <v>0</v>
      </c>
      <c r="K1441" s="186" t="s">
        <v>20</v>
      </c>
      <c r="L1441" s="56"/>
      <c r="M1441" s="191" t="s">
        <v>20</v>
      </c>
      <c r="N1441" s="192" t="s">
        <v>44</v>
      </c>
      <c r="O1441" s="37"/>
      <c r="P1441" s="193">
        <f>O1441*H1441</f>
        <v>0</v>
      </c>
      <c r="Q1441" s="193">
        <v>0</v>
      </c>
      <c r="R1441" s="193">
        <f>Q1441*H1441</f>
        <v>0</v>
      </c>
      <c r="S1441" s="193">
        <v>0</v>
      </c>
      <c r="T1441" s="194">
        <f>S1441*H1441</f>
        <v>0</v>
      </c>
      <c r="AR1441" s="19" t="s">
        <v>168</v>
      </c>
      <c r="AT1441" s="19" t="s">
        <v>164</v>
      </c>
      <c r="AU1441" s="19" t="s">
        <v>81</v>
      </c>
      <c r="AY1441" s="19" t="s">
        <v>162</v>
      </c>
      <c r="BE1441" s="195">
        <f>IF(N1441="základní",J1441,0)</f>
        <v>0</v>
      </c>
      <c r="BF1441" s="195">
        <f>IF(N1441="snížená",J1441,0)</f>
        <v>0</v>
      </c>
      <c r="BG1441" s="195">
        <f>IF(N1441="zákl. přenesená",J1441,0)</f>
        <v>0</v>
      </c>
      <c r="BH1441" s="195">
        <f>IF(N1441="sníž. přenesená",J1441,0)</f>
        <v>0</v>
      </c>
      <c r="BI1441" s="195">
        <f>IF(N1441="nulová",J1441,0)</f>
        <v>0</v>
      </c>
      <c r="BJ1441" s="19" t="s">
        <v>22</v>
      </c>
      <c r="BK1441" s="195">
        <f>ROUND(I1441*H1441,2)</f>
        <v>0</v>
      </c>
      <c r="BL1441" s="19" t="s">
        <v>168</v>
      </c>
      <c r="BM1441" s="19" t="s">
        <v>1327</v>
      </c>
    </row>
    <row r="1442" spans="2:51" s="11" customFormat="1" ht="13.5">
      <c r="B1442" s="196"/>
      <c r="C1442" s="197"/>
      <c r="D1442" s="198" t="s">
        <v>169</v>
      </c>
      <c r="E1442" s="199" t="s">
        <v>20</v>
      </c>
      <c r="F1442" s="200" t="s">
        <v>1324</v>
      </c>
      <c r="G1442" s="197"/>
      <c r="H1442" s="201" t="s">
        <v>20</v>
      </c>
      <c r="I1442" s="202"/>
      <c r="J1442" s="197"/>
      <c r="K1442" s="197"/>
      <c r="L1442" s="203"/>
      <c r="M1442" s="204"/>
      <c r="N1442" s="205"/>
      <c r="O1442" s="205"/>
      <c r="P1442" s="205"/>
      <c r="Q1442" s="205"/>
      <c r="R1442" s="205"/>
      <c r="S1442" s="205"/>
      <c r="T1442" s="206"/>
      <c r="AT1442" s="207" t="s">
        <v>169</v>
      </c>
      <c r="AU1442" s="207" t="s">
        <v>81</v>
      </c>
      <c r="AV1442" s="11" t="s">
        <v>22</v>
      </c>
      <c r="AW1442" s="11" t="s">
        <v>37</v>
      </c>
      <c r="AX1442" s="11" t="s">
        <v>73</v>
      </c>
      <c r="AY1442" s="207" t="s">
        <v>162</v>
      </c>
    </row>
    <row r="1443" spans="2:51" s="12" customFormat="1" ht="13.5">
      <c r="B1443" s="208"/>
      <c r="C1443" s="209"/>
      <c r="D1443" s="198" t="s">
        <v>169</v>
      </c>
      <c r="E1443" s="210" t="s">
        <v>20</v>
      </c>
      <c r="F1443" s="211" t="s">
        <v>168</v>
      </c>
      <c r="G1443" s="209"/>
      <c r="H1443" s="212">
        <v>4</v>
      </c>
      <c r="I1443" s="213"/>
      <c r="J1443" s="209"/>
      <c r="K1443" s="209"/>
      <c r="L1443" s="214"/>
      <c r="M1443" s="215"/>
      <c r="N1443" s="216"/>
      <c r="O1443" s="216"/>
      <c r="P1443" s="216"/>
      <c r="Q1443" s="216"/>
      <c r="R1443" s="216"/>
      <c r="S1443" s="216"/>
      <c r="T1443" s="217"/>
      <c r="AT1443" s="218" t="s">
        <v>169</v>
      </c>
      <c r="AU1443" s="218" t="s">
        <v>81</v>
      </c>
      <c r="AV1443" s="12" t="s">
        <v>81</v>
      </c>
      <c r="AW1443" s="12" t="s">
        <v>37</v>
      </c>
      <c r="AX1443" s="12" t="s">
        <v>73</v>
      </c>
      <c r="AY1443" s="218" t="s">
        <v>162</v>
      </c>
    </row>
    <row r="1444" spans="2:51" s="11" customFormat="1" ht="13.5">
      <c r="B1444" s="196"/>
      <c r="C1444" s="197"/>
      <c r="D1444" s="198" t="s">
        <v>169</v>
      </c>
      <c r="E1444" s="199" t="s">
        <v>20</v>
      </c>
      <c r="F1444" s="200" t="s">
        <v>1325</v>
      </c>
      <c r="G1444" s="197"/>
      <c r="H1444" s="201" t="s">
        <v>20</v>
      </c>
      <c r="I1444" s="202"/>
      <c r="J1444" s="197"/>
      <c r="K1444" s="197"/>
      <c r="L1444" s="203"/>
      <c r="M1444" s="204"/>
      <c r="N1444" s="205"/>
      <c r="O1444" s="205"/>
      <c r="P1444" s="205"/>
      <c r="Q1444" s="205"/>
      <c r="R1444" s="205"/>
      <c r="S1444" s="205"/>
      <c r="T1444" s="206"/>
      <c r="AT1444" s="207" t="s">
        <v>169</v>
      </c>
      <c r="AU1444" s="207" t="s">
        <v>81</v>
      </c>
      <c r="AV1444" s="11" t="s">
        <v>22</v>
      </c>
      <c r="AW1444" s="11" t="s">
        <v>37</v>
      </c>
      <c r="AX1444" s="11" t="s">
        <v>73</v>
      </c>
      <c r="AY1444" s="207" t="s">
        <v>162</v>
      </c>
    </row>
    <row r="1445" spans="2:51" s="12" customFormat="1" ht="13.5">
      <c r="B1445" s="208"/>
      <c r="C1445" s="209"/>
      <c r="D1445" s="198" t="s">
        <v>169</v>
      </c>
      <c r="E1445" s="210" t="s">
        <v>20</v>
      </c>
      <c r="F1445" s="211" t="s">
        <v>22</v>
      </c>
      <c r="G1445" s="209"/>
      <c r="H1445" s="212">
        <v>1</v>
      </c>
      <c r="I1445" s="213"/>
      <c r="J1445" s="209"/>
      <c r="K1445" s="209"/>
      <c r="L1445" s="214"/>
      <c r="M1445" s="215"/>
      <c r="N1445" s="216"/>
      <c r="O1445" s="216"/>
      <c r="P1445" s="216"/>
      <c r="Q1445" s="216"/>
      <c r="R1445" s="216"/>
      <c r="S1445" s="216"/>
      <c r="T1445" s="217"/>
      <c r="AT1445" s="218" t="s">
        <v>169</v>
      </c>
      <c r="AU1445" s="218" t="s">
        <v>81</v>
      </c>
      <c r="AV1445" s="12" t="s">
        <v>81</v>
      </c>
      <c r="AW1445" s="12" t="s">
        <v>37</v>
      </c>
      <c r="AX1445" s="12" t="s">
        <v>73</v>
      </c>
      <c r="AY1445" s="218" t="s">
        <v>162</v>
      </c>
    </row>
    <row r="1446" spans="2:51" s="11" customFormat="1" ht="13.5">
      <c r="B1446" s="196"/>
      <c r="C1446" s="197"/>
      <c r="D1446" s="198" t="s">
        <v>169</v>
      </c>
      <c r="E1446" s="199" t="s">
        <v>20</v>
      </c>
      <c r="F1446" s="200" t="s">
        <v>1326</v>
      </c>
      <c r="G1446" s="197"/>
      <c r="H1446" s="201" t="s">
        <v>20</v>
      </c>
      <c r="I1446" s="202"/>
      <c r="J1446" s="197"/>
      <c r="K1446" s="197"/>
      <c r="L1446" s="203"/>
      <c r="M1446" s="204"/>
      <c r="N1446" s="205"/>
      <c r="O1446" s="205"/>
      <c r="P1446" s="205"/>
      <c r="Q1446" s="205"/>
      <c r="R1446" s="205"/>
      <c r="S1446" s="205"/>
      <c r="T1446" s="206"/>
      <c r="AT1446" s="207" t="s">
        <v>169</v>
      </c>
      <c r="AU1446" s="207" t="s">
        <v>81</v>
      </c>
      <c r="AV1446" s="11" t="s">
        <v>22</v>
      </c>
      <c r="AW1446" s="11" t="s">
        <v>37</v>
      </c>
      <c r="AX1446" s="11" t="s">
        <v>73</v>
      </c>
      <c r="AY1446" s="207" t="s">
        <v>162</v>
      </c>
    </row>
    <row r="1447" spans="2:51" s="12" customFormat="1" ht="13.5">
      <c r="B1447" s="208"/>
      <c r="C1447" s="209"/>
      <c r="D1447" s="198" t="s">
        <v>169</v>
      </c>
      <c r="E1447" s="210" t="s">
        <v>20</v>
      </c>
      <c r="F1447" s="211" t="s">
        <v>168</v>
      </c>
      <c r="G1447" s="209"/>
      <c r="H1447" s="212">
        <v>4</v>
      </c>
      <c r="I1447" s="213"/>
      <c r="J1447" s="209"/>
      <c r="K1447" s="209"/>
      <c r="L1447" s="214"/>
      <c r="M1447" s="215"/>
      <c r="N1447" s="216"/>
      <c r="O1447" s="216"/>
      <c r="P1447" s="216"/>
      <c r="Q1447" s="216"/>
      <c r="R1447" s="216"/>
      <c r="S1447" s="216"/>
      <c r="T1447" s="217"/>
      <c r="AT1447" s="218" t="s">
        <v>169</v>
      </c>
      <c r="AU1447" s="218" t="s">
        <v>81</v>
      </c>
      <c r="AV1447" s="12" t="s">
        <v>81</v>
      </c>
      <c r="AW1447" s="12" t="s">
        <v>37</v>
      </c>
      <c r="AX1447" s="12" t="s">
        <v>73</v>
      </c>
      <c r="AY1447" s="218" t="s">
        <v>162</v>
      </c>
    </row>
    <row r="1448" spans="2:51" s="11" customFormat="1" ht="13.5">
      <c r="B1448" s="196"/>
      <c r="C1448" s="197"/>
      <c r="D1448" s="198" t="s">
        <v>169</v>
      </c>
      <c r="E1448" s="199" t="s">
        <v>20</v>
      </c>
      <c r="F1448" s="200" t="s">
        <v>1330</v>
      </c>
      <c r="G1448" s="197"/>
      <c r="H1448" s="201" t="s">
        <v>20</v>
      </c>
      <c r="I1448" s="202"/>
      <c r="J1448" s="197"/>
      <c r="K1448" s="197"/>
      <c r="L1448" s="203"/>
      <c r="M1448" s="204"/>
      <c r="N1448" s="205"/>
      <c r="O1448" s="205"/>
      <c r="P1448" s="205"/>
      <c r="Q1448" s="205"/>
      <c r="R1448" s="205"/>
      <c r="S1448" s="205"/>
      <c r="T1448" s="206"/>
      <c r="AT1448" s="207" t="s">
        <v>169</v>
      </c>
      <c r="AU1448" s="207" t="s">
        <v>81</v>
      </c>
      <c r="AV1448" s="11" t="s">
        <v>22</v>
      </c>
      <c r="AW1448" s="11" t="s">
        <v>37</v>
      </c>
      <c r="AX1448" s="11" t="s">
        <v>73</v>
      </c>
      <c r="AY1448" s="207" t="s">
        <v>162</v>
      </c>
    </row>
    <row r="1449" spans="2:51" s="12" customFormat="1" ht="13.5">
      <c r="B1449" s="208"/>
      <c r="C1449" s="209"/>
      <c r="D1449" s="198" t="s">
        <v>169</v>
      </c>
      <c r="E1449" s="210" t="s">
        <v>20</v>
      </c>
      <c r="F1449" s="211" t="s">
        <v>193</v>
      </c>
      <c r="G1449" s="209"/>
      <c r="H1449" s="212">
        <v>7</v>
      </c>
      <c r="I1449" s="213"/>
      <c r="J1449" s="209"/>
      <c r="K1449" s="209"/>
      <c r="L1449" s="214"/>
      <c r="M1449" s="215"/>
      <c r="N1449" s="216"/>
      <c r="O1449" s="216"/>
      <c r="P1449" s="216"/>
      <c r="Q1449" s="216"/>
      <c r="R1449" s="216"/>
      <c r="S1449" s="216"/>
      <c r="T1449" s="217"/>
      <c r="AT1449" s="218" t="s">
        <v>169</v>
      </c>
      <c r="AU1449" s="218" t="s">
        <v>81</v>
      </c>
      <c r="AV1449" s="12" t="s">
        <v>81</v>
      </c>
      <c r="AW1449" s="12" t="s">
        <v>37</v>
      </c>
      <c r="AX1449" s="12" t="s">
        <v>73</v>
      </c>
      <c r="AY1449" s="218" t="s">
        <v>162</v>
      </c>
    </row>
    <row r="1450" spans="2:51" s="11" customFormat="1" ht="13.5">
      <c r="B1450" s="196"/>
      <c r="C1450" s="197"/>
      <c r="D1450" s="198" t="s">
        <v>169</v>
      </c>
      <c r="E1450" s="199" t="s">
        <v>20</v>
      </c>
      <c r="F1450" s="200" t="s">
        <v>1331</v>
      </c>
      <c r="G1450" s="197"/>
      <c r="H1450" s="201" t="s">
        <v>20</v>
      </c>
      <c r="I1450" s="202"/>
      <c r="J1450" s="197"/>
      <c r="K1450" s="197"/>
      <c r="L1450" s="203"/>
      <c r="M1450" s="204"/>
      <c r="N1450" s="205"/>
      <c r="O1450" s="205"/>
      <c r="P1450" s="205"/>
      <c r="Q1450" s="205"/>
      <c r="R1450" s="205"/>
      <c r="S1450" s="205"/>
      <c r="T1450" s="206"/>
      <c r="AT1450" s="207" t="s">
        <v>169</v>
      </c>
      <c r="AU1450" s="207" t="s">
        <v>81</v>
      </c>
      <c r="AV1450" s="11" t="s">
        <v>22</v>
      </c>
      <c r="AW1450" s="11" t="s">
        <v>37</v>
      </c>
      <c r="AX1450" s="11" t="s">
        <v>73</v>
      </c>
      <c r="AY1450" s="207" t="s">
        <v>162</v>
      </c>
    </row>
    <row r="1451" spans="2:51" s="12" customFormat="1" ht="13.5">
      <c r="B1451" s="208"/>
      <c r="C1451" s="209"/>
      <c r="D1451" s="198" t="s">
        <v>169</v>
      </c>
      <c r="E1451" s="210" t="s">
        <v>20</v>
      </c>
      <c r="F1451" s="211" t="s">
        <v>187</v>
      </c>
      <c r="G1451" s="209"/>
      <c r="H1451" s="212">
        <v>5</v>
      </c>
      <c r="I1451" s="213"/>
      <c r="J1451" s="209"/>
      <c r="K1451" s="209"/>
      <c r="L1451" s="214"/>
      <c r="M1451" s="215"/>
      <c r="N1451" s="216"/>
      <c r="O1451" s="216"/>
      <c r="P1451" s="216"/>
      <c r="Q1451" s="216"/>
      <c r="R1451" s="216"/>
      <c r="S1451" s="216"/>
      <c r="T1451" s="217"/>
      <c r="AT1451" s="218" t="s">
        <v>169</v>
      </c>
      <c r="AU1451" s="218" t="s">
        <v>81</v>
      </c>
      <c r="AV1451" s="12" t="s">
        <v>81</v>
      </c>
      <c r="AW1451" s="12" t="s">
        <v>37</v>
      </c>
      <c r="AX1451" s="12" t="s">
        <v>73</v>
      </c>
      <c r="AY1451" s="218" t="s">
        <v>162</v>
      </c>
    </row>
    <row r="1452" spans="2:51" s="13" customFormat="1" ht="13.5">
      <c r="B1452" s="219"/>
      <c r="C1452" s="220"/>
      <c r="D1452" s="221" t="s">
        <v>169</v>
      </c>
      <c r="E1452" s="222" t="s">
        <v>20</v>
      </c>
      <c r="F1452" s="223" t="s">
        <v>174</v>
      </c>
      <c r="G1452" s="220"/>
      <c r="H1452" s="224">
        <v>21</v>
      </c>
      <c r="I1452" s="225"/>
      <c r="J1452" s="220"/>
      <c r="K1452" s="220"/>
      <c r="L1452" s="226"/>
      <c r="M1452" s="227"/>
      <c r="N1452" s="228"/>
      <c r="O1452" s="228"/>
      <c r="P1452" s="228"/>
      <c r="Q1452" s="228"/>
      <c r="R1452" s="228"/>
      <c r="S1452" s="228"/>
      <c r="T1452" s="229"/>
      <c r="AT1452" s="230" t="s">
        <v>169</v>
      </c>
      <c r="AU1452" s="230" t="s">
        <v>81</v>
      </c>
      <c r="AV1452" s="13" t="s">
        <v>168</v>
      </c>
      <c r="AW1452" s="13" t="s">
        <v>37</v>
      </c>
      <c r="AX1452" s="13" t="s">
        <v>22</v>
      </c>
      <c r="AY1452" s="230" t="s">
        <v>162</v>
      </c>
    </row>
    <row r="1453" spans="2:65" s="1" customFormat="1" ht="22.5" customHeight="1">
      <c r="B1453" s="36"/>
      <c r="C1453" s="184" t="s">
        <v>1332</v>
      </c>
      <c r="D1453" s="184" t="s">
        <v>164</v>
      </c>
      <c r="E1453" s="185" t="s">
        <v>1333</v>
      </c>
      <c r="F1453" s="186" t="s">
        <v>1334</v>
      </c>
      <c r="G1453" s="187" t="s">
        <v>218</v>
      </c>
      <c r="H1453" s="188">
        <v>4.528</v>
      </c>
      <c r="I1453" s="189"/>
      <c r="J1453" s="190">
        <f>ROUND(I1453*H1453,2)</f>
        <v>0</v>
      </c>
      <c r="K1453" s="186" t="s">
        <v>20</v>
      </c>
      <c r="L1453" s="56"/>
      <c r="M1453" s="191" t="s">
        <v>20</v>
      </c>
      <c r="N1453" s="192" t="s">
        <v>44</v>
      </c>
      <c r="O1453" s="37"/>
      <c r="P1453" s="193">
        <f>O1453*H1453</f>
        <v>0</v>
      </c>
      <c r="Q1453" s="193">
        <v>0</v>
      </c>
      <c r="R1453" s="193">
        <f>Q1453*H1453</f>
        <v>0</v>
      </c>
      <c r="S1453" s="193">
        <v>0</v>
      </c>
      <c r="T1453" s="194">
        <f>S1453*H1453</f>
        <v>0</v>
      </c>
      <c r="AR1453" s="19" t="s">
        <v>168</v>
      </c>
      <c r="AT1453" s="19" t="s">
        <v>164</v>
      </c>
      <c r="AU1453" s="19" t="s">
        <v>81</v>
      </c>
      <c r="AY1453" s="19" t="s">
        <v>162</v>
      </c>
      <c r="BE1453" s="195">
        <f>IF(N1453="základní",J1453,0)</f>
        <v>0</v>
      </c>
      <c r="BF1453" s="195">
        <f>IF(N1453="snížená",J1453,0)</f>
        <v>0</v>
      </c>
      <c r="BG1453" s="195">
        <f>IF(N1453="zákl. přenesená",J1453,0)</f>
        <v>0</v>
      </c>
      <c r="BH1453" s="195">
        <f>IF(N1453="sníž. přenesená",J1453,0)</f>
        <v>0</v>
      </c>
      <c r="BI1453" s="195">
        <f>IF(N1453="nulová",J1453,0)</f>
        <v>0</v>
      </c>
      <c r="BJ1453" s="19" t="s">
        <v>22</v>
      </c>
      <c r="BK1453" s="195">
        <f>ROUND(I1453*H1453,2)</f>
        <v>0</v>
      </c>
      <c r="BL1453" s="19" t="s">
        <v>168</v>
      </c>
      <c r="BM1453" s="19" t="s">
        <v>1332</v>
      </c>
    </row>
    <row r="1454" spans="2:51" s="11" customFormat="1" ht="13.5">
      <c r="B1454" s="196"/>
      <c r="C1454" s="197"/>
      <c r="D1454" s="198" t="s">
        <v>169</v>
      </c>
      <c r="E1454" s="199" t="s">
        <v>20</v>
      </c>
      <c r="F1454" s="200" t="s">
        <v>1335</v>
      </c>
      <c r="G1454" s="197"/>
      <c r="H1454" s="201" t="s">
        <v>20</v>
      </c>
      <c r="I1454" s="202"/>
      <c r="J1454" s="197"/>
      <c r="K1454" s="197"/>
      <c r="L1454" s="203"/>
      <c r="M1454" s="204"/>
      <c r="N1454" s="205"/>
      <c r="O1454" s="205"/>
      <c r="P1454" s="205"/>
      <c r="Q1454" s="205"/>
      <c r="R1454" s="205"/>
      <c r="S1454" s="205"/>
      <c r="T1454" s="206"/>
      <c r="AT1454" s="207" t="s">
        <v>169</v>
      </c>
      <c r="AU1454" s="207" t="s">
        <v>81</v>
      </c>
      <c r="AV1454" s="11" t="s">
        <v>22</v>
      </c>
      <c r="AW1454" s="11" t="s">
        <v>37</v>
      </c>
      <c r="AX1454" s="11" t="s">
        <v>73</v>
      </c>
      <c r="AY1454" s="207" t="s">
        <v>162</v>
      </c>
    </row>
    <row r="1455" spans="2:51" s="11" customFormat="1" ht="13.5">
      <c r="B1455" s="196"/>
      <c r="C1455" s="197"/>
      <c r="D1455" s="198" t="s">
        <v>169</v>
      </c>
      <c r="E1455" s="199" t="s">
        <v>20</v>
      </c>
      <c r="F1455" s="200" t="s">
        <v>1330</v>
      </c>
      <c r="G1455" s="197"/>
      <c r="H1455" s="201" t="s">
        <v>20</v>
      </c>
      <c r="I1455" s="202"/>
      <c r="J1455" s="197"/>
      <c r="K1455" s="197"/>
      <c r="L1455" s="203"/>
      <c r="M1455" s="204"/>
      <c r="N1455" s="205"/>
      <c r="O1455" s="205"/>
      <c r="P1455" s="205"/>
      <c r="Q1455" s="205"/>
      <c r="R1455" s="205"/>
      <c r="S1455" s="205"/>
      <c r="T1455" s="206"/>
      <c r="AT1455" s="207" t="s">
        <v>169</v>
      </c>
      <c r="AU1455" s="207" t="s">
        <v>81</v>
      </c>
      <c r="AV1455" s="11" t="s">
        <v>22</v>
      </c>
      <c r="AW1455" s="11" t="s">
        <v>37</v>
      </c>
      <c r="AX1455" s="11" t="s">
        <v>73</v>
      </c>
      <c r="AY1455" s="207" t="s">
        <v>162</v>
      </c>
    </row>
    <row r="1456" spans="2:51" s="12" customFormat="1" ht="13.5">
      <c r="B1456" s="208"/>
      <c r="C1456" s="209"/>
      <c r="D1456" s="198" t="s">
        <v>169</v>
      </c>
      <c r="E1456" s="210" t="s">
        <v>20</v>
      </c>
      <c r="F1456" s="211" t="s">
        <v>22</v>
      </c>
      <c r="G1456" s="209"/>
      <c r="H1456" s="212">
        <v>1</v>
      </c>
      <c r="I1456" s="213"/>
      <c r="J1456" s="209"/>
      <c r="K1456" s="209"/>
      <c r="L1456" s="214"/>
      <c r="M1456" s="215"/>
      <c r="N1456" s="216"/>
      <c r="O1456" s="216"/>
      <c r="P1456" s="216"/>
      <c r="Q1456" s="216"/>
      <c r="R1456" s="216"/>
      <c r="S1456" s="216"/>
      <c r="T1456" s="217"/>
      <c r="AT1456" s="218" t="s">
        <v>169</v>
      </c>
      <c r="AU1456" s="218" t="s">
        <v>81</v>
      </c>
      <c r="AV1456" s="12" t="s">
        <v>81</v>
      </c>
      <c r="AW1456" s="12" t="s">
        <v>37</v>
      </c>
      <c r="AX1456" s="12" t="s">
        <v>73</v>
      </c>
      <c r="AY1456" s="218" t="s">
        <v>162</v>
      </c>
    </row>
    <row r="1457" spans="2:51" s="11" customFormat="1" ht="13.5">
      <c r="B1457" s="196"/>
      <c r="C1457" s="197"/>
      <c r="D1457" s="198" t="s">
        <v>169</v>
      </c>
      <c r="E1457" s="199" t="s">
        <v>20</v>
      </c>
      <c r="F1457" s="200" t="s">
        <v>1331</v>
      </c>
      <c r="G1457" s="197"/>
      <c r="H1457" s="201" t="s">
        <v>20</v>
      </c>
      <c r="I1457" s="202"/>
      <c r="J1457" s="197"/>
      <c r="K1457" s="197"/>
      <c r="L1457" s="203"/>
      <c r="M1457" s="204"/>
      <c r="N1457" s="205"/>
      <c r="O1457" s="205"/>
      <c r="P1457" s="205"/>
      <c r="Q1457" s="205"/>
      <c r="R1457" s="205"/>
      <c r="S1457" s="205"/>
      <c r="T1457" s="206"/>
      <c r="AT1457" s="207" t="s">
        <v>169</v>
      </c>
      <c r="AU1457" s="207" t="s">
        <v>81</v>
      </c>
      <c r="AV1457" s="11" t="s">
        <v>22</v>
      </c>
      <c r="AW1457" s="11" t="s">
        <v>37</v>
      </c>
      <c r="AX1457" s="11" t="s">
        <v>73</v>
      </c>
      <c r="AY1457" s="207" t="s">
        <v>162</v>
      </c>
    </row>
    <row r="1458" spans="2:51" s="12" customFormat="1" ht="13.5">
      <c r="B1458" s="208"/>
      <c r="C1458" s="209"/>
      <c r="D1458" s="198" t="s">
        <v>169</v>
      </c>
      <c r="E1458" s="210" t="s">
        <v>20</v>
      </c>
      <c r="F1458" s="211" t="s">
        <v>180</v>
      </c>
      <c r="G1458" s="209"/>
      <c r="H1458" s="212">
        <v>3</v>
      </c>
      <c r="I1458" s="213"/>
      <c r="J1458" s="209"/>
      <c r="K1458" s="209"/>
      <c r="L1458" s="214"/>
      <c r="M1458" s="215"/>
      <c r="N1458" s="216"/>
      <c r="O1458" s="216"/>
      <c r="P1458" s="216"/>
      <c r="Q1458" s="216"/>
      <c r="R1458" s="216"/>
      <c r="S1458" s="216"/>
      <c r="T1458" s="217"/>
      <c r="AT1458" s="218" t="s">
        <v>169</v>
      </c>
      <c r="AU1458" s="218" t="s">
        <v>81</v>
      </c>
      <c r="AV1458" s="12" t="s">
        <v>81</v>
      </c>
      <c r="AW1458" s="12" t="s">
        <v>37</v>
      </c>
      <c r="AX1458" s="12" t="s">
        <v>73</v>
      </c>
      <c r="AY1458" s="218" t="s">
        <v>162</v>
      </c>
    </row>
    <row r="1459" spans="2:51" s="11" customFormat="1" ht="13.5">
      <c r="B1459" s="196"/>
      <c r="C1459" s="197"/>
      <c r="D1459" s="198" t="s">
        <v>169</v>
      </c>
      <c r="E1459" s="199" t="s">
        <v>20</v>
      </c>
      <c r="F1459" s="200" t="s">
        <v>1336</v>
      </c>
      <c r="G1459" s="197"/>
      <c r="H1459" s="201" t="s">
        <v>20</v>
      </c>
      <c r="I1459" s="202"/>
      <c r="J1459" s="197"/>
      <c r="K1459" s="197"/>
      <c r="L1459" s="203"/>
      <c r="M1459" s="204"/>
      <c r="N1459" s="205"/>
      <c r="O1459" s="205"/>
      <c r="P1459" s="205"/>
      <c r="Q1459" s="205"/>
      <c r="R1459" s="205"/>
      <c r="S1459" s="205"/>
      <c r="T1459" s="206"/>
      <c r="AT1459" s="207" t="s">
        <v>169</v>
      </c>
      <c r="AU1459" s="207" t="s">
        <v>81</v>
      </c>
      <c r="AV1459" s="11" t="s">
        <v>22</v>
      </c>
      <c r="AW1459" s="11" t="s">
        <v>37</v>
      </c>
      <c r="AX1459" s="11" t="s">
        <v>73</v>
      </c>
      <c r="AY1459" s="207" t="s">
        <v>162</v>
      </c>
    </row>
    <row r="1460" spans="2:51" s="11" customFormat="1" ht="13.5">
      <c r="B1460" s="196"/>
      <c r="C1460" s="197"/>
      <c r="D1460" s="198" t="s">
        <v>169</v>
      </c>
      <c r="E1460" s="199" t="s">
        <v>20</v>
      </c>
      <c r="F1460" s="200" t="s">
        <v>1337</v>
      </c>
      <c r="G1460" s="197"/>
      <c r="H1460" s="201" t="s">
        <v>20</v>
      </c>
      <c r="I1460" s="202"/>
      <c r="J1460" s="197"/>
      <c r="K1460" s="197"/>
      <c r="L1460" s="203"/>
      <c r="M1460" s="204"/>
      <c r="N1460" s="205"/>
      <c r="O1460" s="205"/>
      <c r="P1460" s="205"/>
      <c r="Q1460" s="205"/>
      <c r="R1460" s="205"/>
      <c r="S1460" s="205"/>
      <c r="T1460" s="206"/>
      <c r="AT1460" s="207" t="s">
        <v>169</v>
      </c>
      <c r="AU1460" s="207" t="s">
        <v>81</v>
      </c>
      <c r="AV1460" s="11" t="s">
        <v>22</v>
      </c>
      <c r="AW1460" s="11" t="s">
        <v>37</v>
      </c>
      <c r="AX1460" s="11" t="s">
        <v>73</v>
      </c>
      <c r="AY1460" s="207" t="s">
        <v>162</v>
      </c>
    </row>
    <row r="1461" spans="2:51" s="12" customFormat="1" ht="13.5">
      <c r="B1461" s="208"/>
      <c r="C1461" s="209"/>
      <c r="D1461" s="198" t="s">
        <v>169</v>
      </c>
      <c r="E1461" s="210" t="s">
        <v>20</v>
      </c>
      <c r="F1461" s="211" t="s">
        <v>1338</v>
      </c>
      <c r="G1461" s="209"/>
      <c r="H1461" s="212">
        <v>0.528</v>
      </c>
      <c r="I1461" s="213"/>
      <c r="J1461" s="209"/>
      <c r="K1461" s="209"/>
      <c r="L1461" s="214"/>
      <c r="M1461" s="215"/>
      <c r="N1461" s="216"/>
      <c r="O1461" s="216"/>
      <c r="P1461" s="216"/>
      <c r="Q1461" s="216"/>
      <c r="R1461" s="216"/>
      <c r="S1461" s="216"/>
      <c r="T1461" s="217"/>
      <c r="AT1461" s="218" t="s">
        <v>169</v>
      </c>
      <c r="AU1461" s="218" t="s">
        <v>81</v>
      </c>
      <c r="AV1461" s="12" t="s">
        <v>81</v>
      </c>
      <c r="AW1461" s="12" t="s">
        <v>37</v>
      </c>
      <c r="AX1461" s="12" t="s">
        <v>73</v>
      </c>
      <c r="AY1461" s="218" t="s">
        <v>162</v>
      </c>
    </row>
    <row r="1462" spans="2:51" s="13" customFormat="1" ht="13.5">
      <c r="B1462" s="219"/>
      <c r="C1462" s="220"/>
      <c r="D1462" s="221" t="s">
        <v>169</v>
      </c>
      <c r="E1462" s="222" t="s">
        <v>20</v>
      </c>
      <c r="F1462" s="223" t="s">
        <v>174</v>
      </c>
      <c r="G1462" s="220"/>
      <c r="H1462" s="224">
        <v>4.528</v>
      </c>
      <c r="I1462" s="225"/>
      <c r="J1462" s="220"/>
      <c r="K1462" s="220"/>
      <c r="L1462" s="226"/>
      <c r="M1462" s="227"/>
      <c r="N1462" s="228"/>
      <c r="O1462" s="228"/>
      <c r="P1462" s="228"/>
      <c r="Q1462" s="228"/>
      <c r="R1462" s="228"/>
      <c r="S1462" s="228"/>
      <c r="T1462" s="229"/>
      <c r="AT1462" s="230" t="s">
        <v>169</v>
      </c>
      <c r="AU1462" s="230" t="s">
        <v>81</v>
      </c>
      <c r="AV1462" s="13" t="s">
        <v>168</v>
      </c>
      <c r="AW1462" s="13" t="s">
        <v>37</v>
      </c>
      <c r="AX1462" s="13" t="s">
        <v>22</v>
      </c>
      <c r="AY1462" s="230" t="s">
        <v>162</v>
      </c>
    </row>
    <row r="1463" spans="2:65" s="1" customFormat="1" ht="22.5" customHeight="1">
      <c r="B1463" s="36"/>
      <c r="C1463" s="184" t="s">
        <v>1339</v>
      </c>
      <c r="D1463" s="184" t="s">
        <v>164</v>
      </c>
      <c r="E1463" s="185" t="s">
        <v>1340</v>
      </c>
      <c r="F1463" s="186" t="s">
        <v>1341</v>
      </c>
      <c r="G1463" s="187" t="s">
        <v>218</v>
      </c>
      <c r="H1463" s="188">
        <v>28.843</v>
      </c>
      <c r="I1463" s="189"/>
      <c r="J1463" s="190">
        <f>ROUND(I1463*H1463,2)</f>
        <v>0</v>
      </c>
      <c r="K1463" s="186" t="s">
        <v>20</v>
      </c>
      <c r="L1463" s="56"/>
      <c r="M1463" s="191" t="s">
        <v>20</v>
      </c>
      <c r="N1463" s="192" t="s">
        <v>44</v>
      </c>
      <c r="O1463" s="37"/>
      <c r="P1463" s="193">
        <f>O1463*H1463</f>
        <v>0</v>
      </c>
      <c r="Q1463" s="193">
        <v>0</v>
      </c>
      <c r="R1463" s="193">
        <f>Q1463*H1463</f>
        <v>0</v>
      </c>
      <c r="S1463" s="193">
        <v>0</v>
      </c>
      <c r="T1463" s="194">
        <f>S1463*H1463</f>
        <v>0</v>
      </c>
      <c r="AR1463" s="19" t="s">
        <v>168</v>
      </c>
      <c r="AT1463" s="19" t="s">
        <v>164</v>
      </c>
      <c r="AU1463" s="19" t="s">
        <v>81</v>
      </c>
      <c r="AY1463" s="19" t="s">
        <v>162</v>
      </c>
      <c r="BE1463" s="195">
        <f>IF(N1463="základní",J1463,0)</f>
        <v>0</v>
      </c>
      <c r="BF1463" s="195">
        <f>IF(N1463="snížená",J1463,0)</f>
        <v>0</v>
      </c>
      <c r="BG1463" s="195">
        <f>IF(N1463="zákl. přenesená",J1463,0)</f>
        <v>0</v>
      </c>
      <c r="BH1463" s="195">
        <f>IF(N1463="sníž. přenesená",J1463,0)</f>
        <v>0</v>
      </c>
      <c r="BI1463" s="195">
        <f>IF(N1463="nulová",J1463,0)</f>
        <v>0</v>
      </c>
      <c r="BJ1463" s="19" t="s">
        <v>22</v>
      </c>
      <c r="BK1463" s="195">
        <f>ROUND(I1463*H1463,2)</f>
        <v>0</v>
      </c>
      <c r="BL1463" s="19" t="s">
        <v>168</v>
      </c>
      <c r="BM1463" s="19" t="s">
        <v>1339</v>
      </c>
    </row>
    <row r="1464" spans="2:51" s="11" customFormat="1" ht="13.5">
      <c r="B1464" s="196"/>
      <c r="C1464" s="197"/>
      <c r="D1464" s="198" t="s">
        <v>169</v>
      </c>
      <c r="E1464" s="199" t="s">
        <v>20</v>
      </c>
      <c r="F1464" s="200" t="s">
        <v>1337</v>
      </c>
      <c r="G1464" s="197"/>
      <c r="H1464" s="201" t="s">
        <v>20</v>
      </c>
      <c r="I1464" s="202"/>
      <c r="J1464" s="197"/>
      <c r="K1464" s="197"/>
      <c r="L1464" s="203"/>
      <c r="M1464" s="204"/>
      <c r="N1464" s="205"/>
      <c r="O1464" s="205"/>
      <c r="P1464" s="205"/>
      <c r="Q1464" s="205"/>
      <c r="R1464" s="205"/>
      <c r="S1464" s="205"/>
      <c r="T1464" s="206"/>
      <c r="AT1464" s="207" t="s">
        <v>169</v>
      </c>
      <c r="AU1464" s="207" t="s">
        <v>81</v>
      </c>
      <c r="AV1464" s="11" t="s">
        <v>22</v>
      </c>
      <c r="AW1464" s="11" t="s">
        <v>37</v>
      </c>
      <c r="AX1464" s="11" t="s">
        <v>73</v>
      </c>
      <c r="AY1464" s="207" t="s">
        <v>162</v>
      </c>
    </row>
    <row r="1465" spans="2:51" s="12" customFormat="1" ht="13.5">
      <c r="B1465" s="208"/>
      <c r="C1465" s="209"/>
      <c r="D1465" s="198" t="s">
        <v>169</v>
      </c>
      <c r="E1465" s="210" t="s">
        <v>20</v>
      </c>
      <c r="F1465" s="211" t="s">
        <v>1342</v>
      </c>
      <c r="G1465" s="209"/>
      <c r="H1465" s="212">
        <v>3.819</v>
      </c>
      <c r="I1465" s="213"/>
      <c r="J1465" s="209"/>
      <c r="K1465" s="209"/>
      <c r="L1465" s="214"/>
      <c r="M1465" s="215"/>
      <c r="N1465" s="216"/>
      <c r="O1465" s="216"/>
      <c r="P1465" s="216"/>
      <c r="Q1465" s="216"/>
      <c r="R1465" s="216"/>
      <c r="S1465" s="216"/>
      <c r="T1465" s="217"/>
      <c r="AT1465" s="218" t="s">
        <v>169</v>
      </c>
      <c r="AU1465" s="218" t="s">
        <v>81</v>
      </c>
      <c r="AV1465" s="12" t="s">
        <v>81</v>
      </c>
      <c r="AW1465" s="12" t="s">
        <v>37</v>
      </c>
      <c r="AX1465" s="12" t="s">
        <v>73</v>
      </c>
      <c r="AY1465" s="218" t="s">
        <v>162</v>
      </c>
    </row>
    <row r="1466" spans="2:51" s="12" customFormat="1" ht="13.5">
      <c r="B1466" s="208"/>
      <c r="C1466" s="209"/>
      <c r="D1466" s="198" t="s">
        <v>169</v>
      </c>
      <c r="E1466" s="210" t="s">
        <v>20</v>
      </c>
      <c r="F1466" s="211" t="s">
        <v>1343</v>
      </c>
      <c r="G1466" s="209"/>
      <c r="H1466" s="212">
        <v>25.024</v>
      </c>
      <c r="I1466" s="213"/>
      <c r="J1466" s="209"/>
      <c r="K1466" s="209"/>
      <c r="L1466" s="214"/>
      <c r="M1466" s="215"/>
      <c r="N1466" s="216"/>
      <c r="O1466" s="216"/>
      <c r="P1466" s="216"/>
      <c r="Q1466" s="216"/>
      <c r="R1466" s="216"/>
      <c r="S1466" s="216"/>
      <c r="T1466" s="217"/>
      <c r="AT1466" s="218" t="s">
        <v>169</v>
      </c>
      <c r="AU1466" s="218" t="s">
        <v>81</v>
      </c>
      <c r="AV1466" s="12" t="s">
        <v>81</v>
      </c>
      <c r="AW1466" s="12" t="s">
        <v>37</v>
      </c>
      <c r="AX1466" s="12" t="s">
        <v>73</v>
      </c>
      <c r="AY1466" s="218" t="s">
        <v>162</v>
      </c>
    </row>
    <row r="1467" spans="2:51" s="13" customFormat="1" ht="13.5">
      <c r="B1467" s="219"/>
      <c r="C1467" s="220"/>
      <c r="D1467" s="221" t="s">
        <v>169</v>
      </c>
      <c r="E1467" s="222" t="s">
        <v>20</v>
      </c>
      <c r="F1467" s="223" t="s">
        <v>174</v>
      </c>
      <c r="G1467" s="220"/>
      <c r="H1467" s="224">
        <v>28.843</v>
      </c>
      <c r="I1467" s="225"/>
      <c r="J1467" s="220"/>
      <c r="K1467" s="220"/>
      <c r="L1467" s="226"/>
      <c r="M1467" s="227"/>
      <c r="N1467" s="228"/>
      <c r="O1467" s="228"/>
      <c r="P1467" s="228"/>
      <c r="Q1467" s="228"/>
      <c r="R1467" s="228"/>
      <c r="S1467" s="228"/>
      <c r="T1467" s="229"/>
      <c r="AT1467" s="230" t="s">
        <v>169</v>
      </c>
      <c r="AU1467" s="230" t="s">
        <v>81</v>
      </c>
      <c r="AV1467" s="13" t="s">
        <v>168</v>
      </c>
      <c r="AW1467" s="13" t="s">
        <v>37</v>
      </c>
      <c r="AX1467" s="13" t="s">
        <v>22</v>
      </c>
      <c r="AY1467" s="230" t="s">
        <v>162</v>
      </c>
    </row>
    <row r="1468" spans="2:65" s="1" customFormat="1" ht="22.5" customHeight="1">
      <c r="B1468" s="36"/>
      <c r="C1468" s="184" t="s">
        <v>1344</v>
      </c>
      <c r="D1468" s="184" t="s">
        <v>164</v>
      </c>
      <c r="E1468" s="185" t="s">
        <v>1345</v>
      </c>
      <c r="F1468" s="186" t="s">
        <v>1346</v>
      </c>
      <c r="G1468" s="187" t="s">
        <v>218</v>
      </c>
      <c r="H1468" s="188">
        <v>1.773</v>
      </c>
      <c r="I1468" s="189"/>
      <c r="J1468" s="190">
        <f>ROUND(I1468*H1468,2)</f>
        <v>0</v>
      </c>
      <c r="K1468" s="186" t="s">
        <v>20</v>
      </c>
      <c r="L1468" s="56"/>
      <c r="M1468" s="191" t="s">
        <v>20</v>
      </c>
      <c r="N1468" s="192" t="s">
        <v>44</v>
      </c>
      <c r="O1468" s="37"/>
      <c r="P1468" s="193">
        <f>O1468*H1468</f>
        <v>0</v>
      </c>
      <c r="Q1468" s="193">
        <v>0</v>
      </c>
      <c r="R1468" s="193">
        <f>Q1468*H1468</f>
        <v>0</v>
      </c>
      <c r="S1468" s="193">
        <v>0</v>
      </c>
      <c r="T1468" s="194">
        <f>S1468*H1468</f>
        <v>0</v>
      </c>
      <c r="AR1468" s="19" t="s">
        <v>168</v>
      </c>
      <c r="AT1468" s="19" t="s">
        <v>164</v>
      </c>
      <c r="AU1468" s="19" t="s">
        <v>81</v>
      </c>
      <c r="AY1468" s="19" t="s">
        <v>162</v>
      </c>
      <c r="BE1468" s="195">
        <f>IF(N1468="základní",J1468,0)</f>
        <v>0</v>
      </c>
      <c r="BF1468" s="195">
        <f>IF(N1468="snížená",J1468,0)</f>
        <v>0</v>
      </c>
      <c r="BG1468" s="195">
        <f>IF(N1468="zákl. přenesená",J1468,0)</f>
        <v>0</v>
      </c>
      <c r="BH1468" s="195">
        <f>IF(N1468="sníž. přenesená",J1468,0)</f>
        <v>0</v>
      </c>
      <c r="BI1468" s="195">
        <f>IF(N1468="nulová",J1468,0)</f>
        <v>0</v>
      </c>
      <c r="BJ1468" s="19" t="s">
        <v>22</v>
      </c>
      <c r="BK1468" s="195">
        <f>ROUND(I1468*H1468,2)</f>
        <v>0</v>
      </c>
      <c r="BL1468" s="19" t="s">
        <v>168</v>
      </c>
      <c r="BM1468" s="19" t="s">
        <v>1344</v>
      </c>
    </row>
    <row r="1469" spans="2:51" s="11" customFormat="1" ht="13.5">
      <c r="B1469" s="196"/>
      <c r="C1469" s="197"/>
      <c r="D1469" s="198" t="s">
        <v>169</v>
      </c>
      <c r="E1469" s="199" t="s">
        <v>20</v>
      </c>
      <c r="F1469" s="200" t="s">
        <v>1319</v>
      </c>
      <c r="G1469" s="197"/>
      <c r="H1469" s="201" t="s">
        <v>20</v>
      </c>
      <c r="I1469" s="202"/>
      <c r="J1469" s="197"/>
      <c r="K1469" s="197"/>
      <c r="L1469" s="203"/>
      <c r="M1469" s="204"/>
      <c r="N1469" s="205"/>
      <c r="O1469" s="205"/>
      <c r="P1469" s="205"/>
      <c r="Q1469" s="205"/>
      <c r="R1469" s="205"/>
      <c r="S1469" s="205"/>
      <c r="T1469" s="206"/>
      <c r="AT1469" s="207" t="s">
        <v>169</v>
      </c>
      <c r="AU1469" s="207" t="s">
        <v>81</v>
      </c>
      <c r="AV1469" s="11" t="s">
        <v>22</v>
      </c>
      <c r="AW1469" s="11" t="s">
        <v>37</v>
      </c>
      <c r="AX1469" s="11" t="s">
        <v>73</v>
      </c>
      <c r="AY1469" s="207" t="s">
        <v>162</v>
      </c>
    </row>
    <row r="1470" spans="2:51" s="12" customFormat="1" ht="13.5">
      <c r="B1470" s="208"/>
      <c r="C1470" s="209"/>
      <c r="D1470" s="198" t="s">
        <v>169</v>
      </c>
      <c r="E1470" s="210" t="s">
        <v>20</v>
      </c>
      <c r="F1470" s="211" t="s">
        <v>1347</v>
      </c>
      <c r="G1470" s="209"/>
      <c r="H1470" s="212">
        <v>1.773</v>
      </c>
      <c r="I1470" s="213"/>
      <c r="J1470" s="209"/>
      <c r="K1470" s="209"/>
      <c r="L1470" s="214"/>
      <c r="M1470" s="215"/>
      <c r="N1470" s="216"/>
      <c r="O1470" s="216"/>
      <c r="P1470" s="216"/>
      <c r="Q1470" s="216"/>
      <c r="R1470" s="216"/>
      <c r="S1470" s="216"/>
      <c r="T1470" s="217"/>
      <c r="AT1470" s="218" t="s">
        <v>169</v>
      </c>
      <c r="AU1470" s="218" t="s">
        <v>81</v>
      </c>
      <c r="AV1470" s="12" t="s">
        <v>81</v>
      </c>
      <c r="AW1470" s="12" t="s">
        <v>37</v>
      </c>
      <c r="AX1470" s="12" t="s">
        <v>73</v>
      </c>
      <c r="AY1470" s="218" t="s">
        <v>162</v>
      </c>
    </row>
    <row r="1471" spans="2:51" s="13" customFormat="1" ht="13.5">
      <c r="B1471" s="219"/>
      <c r="C1471" s="220"/>
      <c r="D1471" s="221" t="s">
        <v>169</v>
      </c>
      <c r="E1471" s="222" t="s">
        <v>20</v>
      </c>
      <c r="F1471" s="223" t="s">
        <v>174</v>
      </c>
      <c r="G1471" s="220"/>
      <c r="H1471" s="224">
        <v>1.773</v>
      </c>
      <c r="I1471" s="225"/>
      <c r="J1471" s="220"/>
      <c r="K1471" s="220"/>
      <c r="L1471" s="226"/>
      <c r="M1471" s="227"/>
      <c r="N1471" s="228"/>
      <c r="O1471" s="228"/>
      <c r="P1471" s="228"/>
      <c r="Q1471" s="228"/>
      <c r="R1471" s="228"/>
      <c r="S1471" s="228"/>
      <c r="T1471" s="229"/>
      <c r="AT1471" s="230" t="s">
        <v>169</v>
      </c>
      <c r="AU1471" s="230" t="s">
        <v>81</v>
      </c>
      <c r="AV1471" s="13" t="s">
        <v>168</v>
      </c>
      <c r="AW1471" s="13" t="s">
        <v>37</v>
      </c>
      <c r="AX1471" s="13" t="s">
        <v>22</v>
      </c>
      <c r="AY1471" s="230" t="s">
        <v>162</v>
      </c>
    </row>
    <row r="1472" spans="2:65" s="1" customFormat="1" ht="22.5" customHeight="1">
      <c r="B1472" s="36"/>
      <c r="C1472" s="184" t="s">
        <v>1348</v>
      </c>
      <c r="D1472" s="184" t="s">
        <v>164</v>
      </c>
      <c r="E1472" s="185" t="s">
        <v>1349</v>
      </c>
      <c r="F1472" s="186" t="s">
        <v>1350</v>
      </c>
      <c r="G1472" s="187" t="s">
        <v>218</v>
      </c>
      <c r="H1472" s="188">
        <v>8.65</v>
      </c>
      <c r="I1472" s="189"/>
      <c r="J1472" s="190">
        <f>ROUND(I1472*H1472,2)</f>
        <v>0</v>
      </c>
      <c r="K1472" s="186" t="s">
        <v>20</v>
      </c>
      <c r="L1472" s="56"/>
      <c r="M1472" s="191" t="s">
        <v>20</v>
      </c>
      <c r="N1472" s="192" t="s">
        <v>44</v>
      </c>
      <c r="O1472" s="37"/>
      <c r="P1472" s="193">
        <f>O1472*H1472</f>
        <v>0</v>
      </c>
      <c r="Q1472" s="193">
        <v>0</v>
      </c>
      <c r="R1472" s="193">
        <f>Q1472*H1472</f>
        <v>0</v>
      </c>
      <c r="S1472" s="193">
        <v>0</v>
      </c>
      <c r="T1472" s="194">
        <f>S1472*H1472</f>
        <v>0</v>
      </c>
      <c r="AR1472" s="19" t="s">
        <v>168</v>
      </c>
      <c r="AT1472" s="19" t="s">
        <v>164</v>
      </c>
      <c r="AU1472" s="19" t="s">
        <v>81</v>
      </c>
      <c r="AY1472" s="19" t="s">
        <v>162</v>
      </c>
      <c r="BE1472" s="195">
        <f>IF(N1472="základní",J1472,0)</f>
        <v>0</v>
      </c>
      <c r="BF1472" s="195">
        <f>IF(N1472="snížená",J1472,0)</f>
        <v>0</v>
      </c>
      <c r="BG1472" s="195">
        <f>IF(N1472="zákl. přenesená",J1472,0)</f>
        <v>0</v>
      </c>
      <c r="BH1472" s="195">
        <f>IF(N1472="sníž. přenesená",J1472,0)</f>
        <v>0</v>
      </c>
      <c r="BI1472" s="195">
        <f>IF(N1472="nulová",J1472,0)</f>
        <v>0</v>
      </c>
      <c r="BJ1472" s="19" t="s">
        <v>22</v>
      </c>
      <c r="BK1472" s="195">
        <f>ROUND(I1472*H1472,2)</f>
        <v>0</v>
      </c>
      <c r="BL1472" s="19" t="s">
        <v>168</v>
      </c>
      <c r="BM1472" s="19" t="s">
        <v>1348</v>
      </c>
    </row>
    <row r="1473" spans="2:51" s="11" customFormat="1" ht="13.5">
      <c r="B1473" s="196"/>
      <c r="C1473" s="197"/>
      <c r="D1473" s="198" t="s">
        <v>169</v>
      </c>
      <c r="E1473" s="199" t="s">
        <v>20</v>
      </c>
      <c r="F1473" s="200" t="s">
        <v>1319</v>
      </c>
      <c r="G1473" s="197"/>
      <c r="H1473" s="201" t="s">
        <v>20</v>
      </c>
      <c r="I1473" s="202"/>
      <c r="J1473" s="197"/>
      <c r="K1473" s="197"/>
      <c r="L1473" s="203"/>
      <c r="M1473" s="204"/>
      <c r="N1473" s="205"/>
      <c r="O1473" s="205"/>
      <c r="P1473" s="205"/>
      <c r="Q1473" s="205"/>
      <c r="R1473" s="205"/>
      <c r="S1473" s="205"/>
      <c r="T1473" s="206"/>
      <c r="AT1473" s="207" t="s">
        <v>169</v>
      </c>
      <c r="AU1473" s="207" t="s">
        <v>81</v>
      </c>
      <c r="AV1473" s="11" t="s">
        <v>22</v>
      </c>
      <c r="AW1473" s="11" t="s">
        <v>37</v>
      </c>
      <c r="AX1473" s="11" t="s">
        <v>73</v>
      </c>
      <c r="AY1473" s="207" t="s">
        <v>162</v>
      </c>
    </row>
    <row r="1474" spans="2:51" s="12" customFormat="1" ht="13.5">
      <c r="B1474" s="208"/>
      <c r="C1474" s="209"/>
      <c r="D1474" s="198" t="s">
        <v>169</v>
      </c>
      <c r="E1474" s="210" t="s">
        <v>20</v>
      </c>
      <c r="F1474" s="211" t="s">
        <v>1351</v>
      </c>
      <c r="G1474" s="209"/>
      <c r="H1474" s="212">
        <v>8.65</v>
      </c>
      <c r="I1474" s="213"/>
      <c r="J1474" s="209"/>
      <c r="K1474" s="209"/>
      <c r="L1474" s="214"/>
      <c r="M1474" s="215"/>
      <c r="N1474" s="216"/>
      <c r="O1474" s="216"/>
      <c r="P1474" s="216"/>
      <c r="Q1474" s="216"/>
      <c r="R1474" s="216"/>
      <c r="S1474" s="216"/>
      <c r="T1474" s="217"/>
      <c r="AT1474" s="218" t="s">
        <v>169</v>
      </c>
      <c r="AU1474" s="218" t="s">
        <v>81</v>
      </c>
      <c r="AV1474" s="12" t="s">
        <v>81</v>
      </c>
      <c r="AW1474" s="12" t="s">
        <v>37</v>
      </c>
      <c r="AX1474" s="12" t="s">
        <v>73</v>
      </c>
      <c r="AY1474" s="218" t="s">
        <v>162</v>
      </c>
    </row>
    <row r="1475" spans="2:51" s="13" customFormat="1" ht="13.5">
      <c r="B1475" s="219"/>
      <c r="C1475" s="220"/>
      <c r="D1475" s="221" t="s">
        <v>169</v>
      </c>
      <c r="E1475" s="222" t="s">
        <v>20</v>
      </c>
      <c r="F1475" s="223" t="s">
        <v>174</v>
      </c>
      <c r="G1475" s="220"/>
      <c r="H1475" s="224">
        <v>8.65</v>
      </c>
      <c r="I1475" s="225"/>
      <c r="J1475" s="220"/>
      <c r="K1475" s="220"/>
      <c r="L1475" s="226"/>
      <c r="M1475" s="227"/>
      <c r="N1475" s="228"/>
      <c r="O1475" s="228"/>
      <c r="P1475" s="228"/>
      <c r="Q1475" s="228"/>
      <c r="R1475" s="228"/>
      <c r="S1475" s="228"/>
      <c r="T1475" s="229"/>
      <c r="AT1475" s="230" t="s">
        <v>169</v>
      </c>
      <c r="AU1475" s="230" t="s">
        <v>81</v>
      </c>
      <c r="AV1475" s="13" t="s">
        <v>168</v>
      </c>
      <c r="AW1475" s="13" t="s">
        <v>37</v>
      </c>
      <c r="AX1475" s="13" t="s">
        <v>22</v>
      </c>
      <c r="AY1475" s="230" t="s">
        <v>162</v>
      </c>
    </row>
    <row r="1476" spans="2:65" s="1" customFormat="1" ht="22.5" customHeight="1">
      <c r="B1476" s="36"/>
      <c r="C1476" s="184" t="s">
        <v>1352</v>
      </c>
      <c r="D1476" s="184" t="s">
        <v>164</v>
      </c>
      <c r="E1476" s="185" t="s">
        <v>1353</v>
      </c>
      <c r="F1476" s="186" t="s">
        <v>1354</v>
      </c>
      <c r="G1476" s="187" t="s">
        <v>218</v>
      </c>
      <c r="H1476" s="188">
        <v>4.728</v>
      </c>
      <c r="I1476" s="189"/>
      <c r="J1476" s="190">
        <f>ROUND(I1476*H1476,2)</f>
        <v>0</v>
      </c>
      <c r="K1476" s="186" t="s">
        <v>20</v>
      </c>
      <c r="L1476" s="56"/>
      <c r="M1476" s="191" t="s">
        <v>20</v>
      </c>
      <c r="N1476" s="192" t="s">
        <v>44</v>
      </c>
      <c r="O1476" s="37"/>
      <c r="P1476" s="193">
        <f>O1476*H1476</f>
        <v>0</v>
      </c>
      <c r="Q1476" s="193">
        <v>0</v>
      </c>
      <c r="R1476" s="193">
        <f>Q1476*H1476</f>
        <v>0</v>
      </c>
      <c r="S1476" s="193">
        <v>0</v>
      </c>
      <c r="T1476" s="194">
        <f>S1476*H1476</f>
        <v>0</v>
      </c>
      <c r="AR1476" s="19" t="s">
        <v>168</v>
      </c>
      <c r="AT1476" s="19" t="s">
        <v>164</v>
      </c>
      <c r="AU1476" s="19" t="s">
        <v>81</v>
      </c>
      <c r="AY1476" s="19" t="s">
        <v>162</v>
      </c>
      <c r="BE1476" s="195">
        <f>IF(N1476="základní",J1476,0)</f>
        <v>0</v>
      </c>
      <c r="BF1476" s="195">
        <f>IF(N1476="snížená",J1476,0)</f>
        <v>0</v>
      </c>
      <c r="BG1476" s="195">
        <f>IF(N1476="zákl. přenesená",J1476,0)</f>
        <v>0</v>
      </c>
      <c r="BH1476" s="195">
        <f>IF(N1476="sníž. přenesená",J1476,0)</f>
        <v>0</v>
      </c>
      <c r="BI1476" s="195">
        <f>IF(N1476="nulová",J1476,0)</f>
        <v>0</v>
      </c>
      <c r="BJ1476" s="19" t="s">
        <v>22</v>
      </c>
      <c r="BK1476" s="195">
        <f>ROUND(I1476*H1476,2)</f>
        <v>0</v>
      </c>
      <c r="BL1476" s="19" t="s">
        <v>168</v>
      </c>
      <c r="BM1476" s="19" t="s">
        <v>1352</v>
      </c>
    </row>
    <row r="1477" spans="2:51" s="11" customFormat="1" ht="13.5">
      <c r="B1477" s="196"/>
      <c r="C1477" s="197"/>
      <c r="D1477" s="198" t="s">
        <v>169</v>
      </c>
      <c r="E1477" s="199" t="s">
        <v>20</v>
      </c>
      <c r="F1477" s="200" t="s">
        <v>1326</v>
      </c>
      <c r="G1477" s="197"/>
      <c r="H1477" s="201" t="s">
        <v>20</v>
      </c>
      <c r="I1477" s="202"/>
      <c r="J1477" s="197"/>
      <c r="K1477" s="197"/>
      <c r="L1477" s="203"/>
      <c r="M1477" s="204"/>
      <c r="N1477" s="205"/>
      <c r="O1477" s="205"/>
      <c r="P1477" s="205"/>
      <c r="Q1477" s="205"/>
      <c r="R1477" s="205"/>
      <c r="S1477" s="205"/>
      <c r="T1477" s="206"/>
      <c r="AT1477" s="207" t="s">
        <v>169</v>
      </c>
      <c r="AU1477" s="207" t="s">
        <v>81</v>
      </c>
      <c r="AV1477" s="11" t="s">
        <v>22</v>
      </c>
      <c r="AW1477" s="11" t="s">
        <v>37</v>
      </c>
      <c r="AX1477" s="11" t="s">
        <v>73</v>
      </c>
      <c r="AY1477" s="207" t="s">
        <v>162</v>
      </c>
    </row>
    <row r="1478" spans="2:51" s="12" customFormat="1" ht="13.5">
      <c r="B1478" s="208"/>
      <c r="C1478" s="209"/>
      <c r="D1478" s="198" t="s">
        <v>169</v>
      </c>
      <c r="E1478" s="210" t="s">
        <v>20</v>
      </c>
      <c r="F1478" s="211" t="s">
        <v>1355</v>
      </c>
      <c r="G1478" s="209"/>
      <c r="H1478" s="212">
        <v>4.728</v>
      </c>
      <c r="I1478" s="213"/>
      <c r="J1478" s="209"/>
      <c r="K1478" s="209"/>
      <c r="L1478" s="214"/>
      <c r="M1478" s="215"/>
      <c r="N1478" s="216"/>
      <c r="O1478" s="216"/>
      <c r="P1478" s="216"/>
      <c r="Q1478" s="216"/>
      <c r="R1478" s="216"/>
      <c r="S1478" s="216"/>
      <c r="T1478" s="217"/>
      <c r="AT1478" s="218" t="s">
        <v>169</v>
      </c>
      <c r="AU1478" s="218" t="s">
        <v>81</v>
      </c>
      <c r="AV1478" s="12" t="s">
        <v>81</v>
      </c>
      <c r="AW1478" s="12" t="s">
        <v>37</v>
      </c>
      <c r="AX1478" s="12" t="s">
        <v>73</v>
      </c>
      <c r="AY1478" s="218" t="s">
        <v>162</v>
      </c>
    </row>
    <row r="1479" spans="2:51" s="13" customFormat="1" ht="13.5">
      <c r="B1479" s="219"/>
      <c r="C1479" s="220"/>
      <c r="D1479" s="221" t="s">
        <v>169</v>
      </c>
      <c r="E1479" s="222" t="s">
        <v>20</v>
      </c>
      <c r="F1479" s="223" t="s">
        <v>174</v>
      </c>
      <c r="G1479" s="220"/>
      <c r="H1479" s="224">
        <v>4.728</v>
      </c>
      <c r="I1479" s="225"/>
      <c r="J1479" s="220"/>
      <c r="K1479" s="220"/>
      <c r="L1479" s="226"/>
      <c r="M1479" s="227"/>
      <c r="N1479" s="228"/>
      <c r="O1479" s="228"/>
      <c r="P1479" s="228"/>
      <c r="Q1479" s="228"/>
      <c r="R1479" s="228"/>
      <c r="S1479" s="228"/>
      <c r="T1479" s="229"/>
      <c r="AT1479" s="230" t="s">
        <v>169</v>
      </c>
      <c r="AU1479" s="230" t="s">
        <v>81</v>
      </c>
      <c r="AV1479" s="13" t="s">
        <v>168</v>
      </c>
      <c r="AW1479" s="13" t="s">
        <v>37</v>
      </c>
      <c r="AX1479" s="13" t="s">
        <v>22</v>
      </c>
      <c r="AY1479" s="230" t="s">
        <v>162</v>
      </c>
    </row>
    <row r="1480" spans="2:65" s="1" customFormat="1" ht="22.5" customHeight="1">
      <c r="B1480" s="36"/>
      <c r="C1480" s="184" t="s">
        <v>1356</v>
      </c>
      <c r="D1480" s="184" t="s">
        <v>164</v>
      </c>
      <c r="E1480" s="185" t="s">
        <v>1357</v>
      </c>
      <c r="F1480" s="186" t="s">
        <v>1358</v>
      </c>
      <c r="G1480" s="187" t="s">
        <v>218</v>
      </c>
      <c r="H1480" s="188">
        <v>37.252</v>
      </c>
      <c r="I1480" s="189"/>
      <c r="J1480" s="190">
        <f>ROUND(I1480*H1480,2)</f>
        <v>0</v>
      </c>
      <c r="K1480" s="186" t="s">
        <v>20</v>
      </c>
      <c r="L1480" s="56"/>
      <c r="M1480" s="191" t="s">
        <v>20</v>
      </c>
      <c r="N1480" s="192" t="s">
        <v>44</v>
      </c>
      <c r="O1480" s="37"/>
      <c r="P1480" s="193">
        <f>O1480*H1480</f>
        <v>0</v>
      </c>
      <c r="Q1480" s="193">
        <v>0</v>
      </c>
      <c r="R1480" s="193">
        <f>Q1480*H1480</f>
        <v>0</v>
      </c>
      <c r="S1480" s="193">
        <v>0</v>
      </c>
      <c r="T1480" s="194">
        <f>S1480*H1480</f>
        <v>0</v>
      </c>
      <c r="AR1480" s="19" t="s">
        <v>168</v>
      </c>
      <c r="AT1480" s="19" t="s">
        <v>164</v>
      </c>
      <c r="AU1480" s="19" t="s">
        <v>81</v>
      </c>
      <c r="AY1480" s="19" t="s">
        <v>162</v>
      </c>
      <c r="BE1480" s="195">
        <f>IF(N1480="základní",J1480,0)</f>
        <v>0</v>
      </c>
      <c r="BF1480" s="195">
        <f>IF(N1480="snížená",J1480,0)</f>
        <v>0</v>
      </c>
      <c r="BG1480" s="195">
        <f>IF(N1480="zákl. přenesená",J1480,0)</f>
        <v>0</v>
      </c>
      <c r="BH1480" s="195">
        <f>IF(N1480="sníž. přenesená",J1480,0)</f>
        <v>0</v>
      </c>
      <c r="BI1480" s="195">
        <f>IF(N1480="nulová",J1480,0)</f>
        <v>0</v>
      </c>
      <c r="BJ1480" s="19" t="s">
        <v>22</v>
      </c>
      <c r="BK1480" s="195">
        <f>ROUND(I1480*H1480,2)</f>
        <v>0</v>
      </c>
      <c r="BL1480" s="19" t="s">
        <v>168</v>
      </c>
      <c r="BM1480" s="19" t="s">
        <v>1356</v>
      </c>
    </row>
    <row r="1481" spans="2:51" s="11" customFormat="1" ht="13.5">
      <c r="B1481" s="196"/>
      <c r="C1481" s="197"/>
      <c r="D1481" s="198" t="s">
        <v>169</v>
      </c>
      <c r="E1481" s="199" t="s">
        <v>20</v>
      </c>
      <c r="F1481" s="200" t="s">
        <v>1326</v>
      </c>
      <c r="G1481" s="197"/>
      <c r="H1481" s="201" t="s">
        <v>20</v>
      </c>
      <c r="I1481" s="202"/>
      <c r="J1481" s="197"/>
      <c r="K1481" s="197"/>
      <c r="L1481" s="203"/>
      <c r="M1481" s="204"/>
      <c r="N1481" s="205"/>
      <c r="O1481" s="205"/>
      <c r="P1481" s="205"/>
      <c r="Q1481" s="205"/>
      <c r="R1481" s="205"/>
      <c r="S1481" s="205"/>
      <c r="T1481" s="206"/>
      <c r="AT1481" s="207" t="s">
        <v>169</v>
      </c>
      <c r="AU1481" s="207" t="s">
        <v>81</v>
      </c>
      <c r="AV1481" s="11" t="s">
        <v>22</v>
      </c>
      <c r="AW1481" s="11" t="s">
        <v>37</v>
      </c>
      <c r="AX1481" s="11" t="s">
        <v>73</v>
      </c>
      <c r="AY1481" s="207" t="s">
        <v>162</v>
      </c>
    </row>
    <row r="1482" spans="2:51" s="12" customFormat="1" ht="13.5">
      <c r="B1482" s="208"/>
      <c r="C1482" s="209"/>
      <c r="D1482" s="198" t="s">
        <v>169</v>
      </c>
      <c r="E1482" s="210" t="s">
        <v>20</v>
      </c>
      <c r="F1482" s="211" t="s">
        <v>399</v>
      </c>
      <c r="G1482" s="209"/>
      <c r="H1482" s="212">
        <v>3.712</v>
      </c>
      <c r="I1482" s="213"/>
      <c r="J1482" s="209"/>
      <c r="K1482" s="209"/>
      <c r="L1482" s="214"/>
      <c r="M1482" s="215"/>
      <c r="N1482" s="216"/>
      <c r="O1482" s="216"/>
      <c r="P1482" s="216"/>
      <c r="Q1482" s="216"/>
      <c r="R1482" s="216"/>
      <c r="S1482" s="216"/>
      <c r="T1482" s="217"/>
      <c r="AT1482" s="218" t="s">
        <v>169</v>
      </c>
      <c r="AU1482" s="218" t="s">
        <v>81</v>
      </c>
      <c r="AV1482" s="12" t="s">
        <v>81</v>
      </c>
      <c r="AW1482" s="12" t="s">
        <v>37</v>
      </c>
      <c r="AX1482" s="12" t="s">
        <v>73</v>
      </c>
      <c r="AY1482" s="218" t="s">
        <v>162</v>
      </c>
    </row>
    <row r="1483" spans="2:51" s="12" customFormat="1" ht="13.5">
      <c r="B1483" s="208"/>
      <c r="C1483" s="209"/>
      <c r="D1483" s="198" t="s">
        <v>169</v>
      </c>
      <c r="E1483" s="210" t="s">
        <v>20</v>
      </c>
      <c r="F1483" s="211" t="s">
        <v>1359</v>
      </c>
      <c r="G1483" s="209"/>
      <c r="H1483" s="212">
        <v>7.092</v>
      </c>
      <c r="I1483" s="213"/>
      <c r="J1483" s="209"/>
      <c r="K1483" s="209"/>
      <c r="L1483" s="214"/>
      <c r="M1483" s="215"/>
      <c r="N1483" s="216"/>
      <c r="O1483" s="216"/>
      <c r="P1483" s="216"/>
      <c r="Q1483" s="216"/>
      <c r="R1483" s="216"/>
      <c r="S1483" s="216"/>
      <c r="T1483" s="217"/>
      <c r="AT1483" s="218" t="s">
        <v>169</v>
      </c>
      <c r="AU1483" s="218" t="s">
        <v>81</v>
      </c>
      <c r="AV1483" s="12" t="s">
        <v>81</v>
      </c>
      <c r="AW1483" s="12" t="s">
        <v>37</v>
      </c>
      <c r="AX1483" s="12" t="s">
        <v>73</v>
      </c>
      <c r="AY1483" s="218" t="s">
        <v>162</v>
      </c>
    </row>
    <row r="1484" spans="2:51" s="11" customFormat="1" ht="13.5">
      <c r="B1484" s="196"/>
      <c r="C1484" s="197"/>
      <c r="D1484" s="198" t="s">
        <v>169</v>
      </c>
      <c r="E1484" s="199" t="s">
        <v>20</v>
      </c>
      <c r="F1484" s="200" t="s">
        <v>1330</v>
      </c>
      <c r="G1484" s="197"/>
      <c r="H1484" s="201" t="s">
        <v>20</v>
      </c>
      <c r="I1484" s="202"/>
      <c r="J1484" s="197"/>
      <c r="K1484" s="197"/>
      <c r="L1484" s="203"/>
      <c r="M1484" s="204"/>
      <c r="N1484" s="205"/>
      <c r="O1484" s="205"/>
      <c r="P1484" s="205"/>
      <c r="Q1484" s="205"/>
      <c r="R1484" s="205"/>
      <c r="S1484" s="205"/>
      <c r="T1484" s="206"/>
      <c r="AT1484" s="207" t="s">
        <v>169</v>
      </c>
      <c r="AU1484" s="207" t="s">
        <v>81</v>
      </c>
      <c r="AV1484" s="11" t="s">
        <v>22</v>
      </c>
      <c r="AW1484" s="11" t="s">
        <v>37</v>
      </c>
      <c r="AX1484" s="11" t="s">
        <v>73</v>
      </c>
      <c r="AY1484" s="207" t="s">
        <v>162</v>
      </c>
    </row>
    <row r="1485" spans="2:51" s="12" customFormat="1" ht="13.5">
      <c r="B1485" s="208"/>
      <c r="C1485" s="209"/>
      <c r="D1485" s="198" t="s">
        <v>169</v>
      </c>
      <c r="E1485" s="210" t="s">
        <v>20</v>
      </c>
      <c r="F1485" s="211" t="s">
        <v>1360</v>
      </c>
      <c r="G1485" s="209"/>
      <c r="H1485" s="212">
        <v>4.728</v>
      </c>
      <c r="I1485" s="213"/>
      <c r="J1485" s="209"/>
      <c r="K1485" s="209"/>
      <c r="L1485" s="214"/>
      <c r="M1485" s="215"/>
      <c r="N1485" s="216"/>
      <c r="O1485" s="216"/>
      <c r="P1485" s="216"/>
      <c r="Q1485" s="216"/>
      <c r="R1485" s="216"/>
      <c r="S1485" s="216"/>
      <c r="T1485" s="217"/>
      <c r="AT1485" s="218" t="s">
        <v>169</v>
      </c>
      <c r="AU1485" s="218" t="s">
        <v>81</v>
      </c>
      <c r="AV1485" s="12" t="s">
        <v>81</v>
      </c>
      <c r="AW1485" s="12" t="s">
        <v>37</v>
      </c>
      <c r="AX1485" s="12" t="s">
        <v>73</v>
      </c>
      <c r="AY1485" s="218" t="s">
        <v>162</v>
      </c>
    </row>
    <row r="1486" spans="2:51" s="12" customFormat="1" ht="13.5">
      <c r="B1486" s="208"/>
      <c r="C1486" s="209"/>
      <c r="D1486" s="198" t="s">
        <v>169</v>
      </c>
      <c r="E1486" s="210" t="s">
        <v>20</v>
      </c>
      <c r="F1486" s="211" t="s">
        <v>1361</v>
      </c>
      <c r="G1486" s="209"/>
      <c r="H1486" s="212">
        <v>4.862</v>
      </c>
      <c r="I1486" s="213"/>
      <c r="J1486" s="209"/>
      <c r="K1486" s="209"/>
      <c r="L1486" s="214"/>
      <c r="M1486" s="215"/>
      <c r="N1486" s="216"/>
      <c r="O1486" s="216"/>
      <c r="P1486" s="216"/>
      <c r="Q1486" s="216"/>
      <c r="R1486" s="216"/>
      <c r="S1486" s="216"/>
      <c r="T1486" s="217"/>
      <c r="AT1486" s="218" t="s">
        <v>169</v>
      </c>
      <c r="AU1486" s="218" t="s">
        <v>81</v>
      </c>
      <c r="AV1486" s="12" t="s">
        <v>81</v>
      </c>
      <c r="AW1486" s="12" t="s">
        <v>37</v>
      </c>
      <c r="AX1486" s="12" t="s">
        <v>73</v>
      </c>
      <c r="AY1486" s="218" t="s">
        <v>162</v>
      </c>
    </row>
    <row r="1487" spans="2:51" s="12" customFormat="1" ht="13.5">
      <c r="B1487" s="208"/>
      <c r="C1487" s="209"/>
      <c r="D1487" s="198" t="s">
        <v>169</v>
      </c>
      <c r="E1487" s="210" t="s">
        <v>20</v>
      </c>
      <c r="F1487" s="211" t="s">
        <v>1362</v>
      </c>
      <c r="G1487" s="209"/>
      <c r="H1487" s="212">
        <v>3.113</v>
      </c>
      <c r="I1487" s="213"/>
      <c r="J1487" s="209"/>
      <c r="K1487" s="209"/>
      <c r="L1487" s="214"/>
      <c r="M1487" s="215"/>
      <c r="N1487" s="216"/>
      <c r="O1487" s="216"/>
      <c r="P1487" s="216"/>
      <c r="Q1487" s="216"/>
      <c r="R1487" s="216"/>
      <c r="S1487" s="216"/>
      <c r="T1487" s="217"/>
      <c r="AT1487" s="218" t="s">
        <v>169</v>
      </c>
      <c r="AU1487" s="218" t="s">
        <v>81</v>
      </c>
      <c r="AV1487" s="12" t="s">
        <v>81</v>
      </c>
      <c r="AW1487" s="12" t="s">
        <v>37</v>
      </c>
      <c r="AX1487" s="12" t="s">
        <v>73</v>
      </c>
      <c r="AY1487" s="218" t="s">
        <v>162</v>
      </c>
    </row>
    <row r="1488" spans="2:51" s="12" customFormat="1" ht="13.5">
      <c r="B1488" s="208"/>
      <c r="C1488" s="209"/>
      <c r="D1488" s="198" t="s">
        <v>169</v>
      </c>
      <c r="E1488" s="210" t="s">
        <v>20</v>
      </c>
      <c r="F1488" s="211" t="s">
        <v>1363</v>
      </c>
      <c r="G1488" s="209"/>
      <c r="H1488" s="212">
        <v>2.955</v>
      </c>
      <c r="I1488" s="213"/>
      <c r="J1488" s="209"/>
      <c r="K1488" s="209"/>
      <c r="L1488" s="214"/>
      <c r="M1488" s="215"/>
      <c r="N1488" s="216"/>
      <c r="O1488" s="216"/>
      <c r="P1488" s="216"/>
      <c r="Q1488" s="216"/>
      <c r="R1488" s="216"/>
      <c r="S1488" s="216"/>
      <c r="T1488" s="217"/>
      <c r="AT1488" s="218" t="s">
        <v>169</v>
      </c>
      <c r="AU1488" s="218" t="s">
        <v>81</v>
      </c>
      <c r="AV1488" s="12" t="s">
        <v>81</v>
      </c>
      <c r="AW1488" s="12" t="s">
        <v>37</v>
      </c>
      <c r="AX1488" s="12" t="s">
        <v>73</v>
      </c>
      <c r="AY1488" s="218" t="s">
        <v>162</v>
      </c>
    </row>
    <row r="1489" spans="2:51" s="11" customFormat="1" ht="13.5">
      <c r="B1489" s="196"/>
      <c r="C1489" s="197"/>
      <c r="D1489" s="198" t="s">
        <v>169</v>
      </c>
      <c r="E1489" s="199" t="s">
        <v>20</v>
      </c>
      <c r="F1489" s="200" t="s">
        <v>1331</v>
      </c>
      <c r="G1489" s="197"/>
      <c r="H1489" s="201" t="s">
        <v>20</v>
      </c>
      <c r="I1489" s="202"/>
      <c r="J1489" s="197"/>
      <c r="K1489" s="197"/>
      <c r="L1489" s="203"/>
      <c r="M1489" s="204"/>
      <c r="N1489" s="205"/>
      <c r="O1489" s="205"/>
      <c r="P1489" s="205"/>
      <c r="Q1489" s="205"/>
      <c r="R1489" s="205"/>
      <c r="S1489" s="205"/>
      <c r="T1489" s="206"/>
      <c r="AT1489" s="207" t="s">
        <v>169</v>
      </c>
      <c r="AU1489" s="207" t="s">
        <v>81</v>
      </c>
      <c r="AV1489" s="11" t="s">
        <v>22</v>
      </c>
      <c r="AW1489" s="11" t="s">
        <v>37</v>
      </c>
      <c r="AX1489" s="11" t="s">
        <v>73</v>
      </c>
      <c r="AY1489" s="207" t="s">
        <v>162</v>
      </c>
    </row>
    <row r="1490" spans="2:51" s="12" customFormat="1" ht="13.5">
      <c r="B1490" s="208"/>
      <c r="C1490" s="209"/>
      <c r="D1490" s="198" t="s">
        <v>169</v>
      </c>
      <c r="E1490" s="210" t="s">
        <v>20</v>
      </c>
      <c r="F1490" s="211" t="s">
        <v>1364</v>
      </c>
      <c r="G1490" s="209"/>
      <c r="H1490" s="212">
        <v>2.751</v>
      </c>
      <c r="I1490" s="213"/>
      <c r="J1490" s="209"/>
      <c r="K1490" s="209"/>
      <c r="L1490" s="214"/>
      <c r="M1490" s="215"/>
      <c r="N1490" s="216"/>
      <c r="O1490" s="216"/>
      <c r="P1490" s="216"/>
      <c r="Q1490" s="216"/>
      <c r="R1490" s="216"/>
      <c r="S1490" s="216"/>
      <c r="T1490" s="217"/>
      <c r="AT1490" s="218" t="s">
        <v>169</v>
      </c>
      <c r="AU1490" s="218" t="s">
        <v>81</v>
      </c>
      <c r="AV1490" s="12" t="s">
        <v>81</v>
      </c>
      <c r="AW1490" s="12" t="s">
        <v>37</v>
      </c>
      <c r="AX1490" s="12" t="s">
        <v>73</v>
      </c>
      <c r="AY1490" s="218" t="s">
        <v>162</v>
      </c>
    </row>
    <row r="1491" spans="2:51" s="12" customFormat="1" ht="13.5">
      <c r="B1491" s="208"/>
      <c r="C1491" s="209"/>
      <c r="D1491" s="198" t="s">
        <v>169</v>
      </c>
      <c r="E1491" s="210" t="s">
        <v>20</v>
      </c>
      <c r="F1491" s="211" t="s">
        <v>1361</v>
      </c>
      <c r="G1491" s="209"/>
      <c r="H1491" s="212">
        <v>4.862</v>
      </c>
      <c r="I1491" s="213"/>
      <c r="J1491" s="209"/>
      <c r="K1491" s="209"/>
      <c r="L1491" s="214"/>
      <c r="M1491" s="215"/>
      <c r="N1491" s="216"/>
      <c r="O1491" s="216"/>
      <c r="P1491" s="216"/>
      <c r="Q1491" s="216"/>
      <c r="R1491" s="216"/>
      <c r="S1491" s="216"/>
      <c r="T1491" s="217"/>
      <c r="AT1491" s="218" t="s">
        <v>169</v>
      </c>
      <c r="AU1491" s="218" t="s">
        <v>81</v>
      </c>
      <c r="AV1491" s="12" t="s">
        <v>81</v>
      </c>
      <c r="AW1491" s="12" t="s">
        <v>37</v>
      </c>
      <c r="AX1491" s="12" t="s">
        <v>73</v>
      </c>
      <c r="AY1491" s="218" t="s">
        <v>162</v>
      </c>
    </row>
    <row r="1492" spans="2:51" s="12" customFormat="1" ht="13.5">
      <c r="B1492" s="208"/>
      <c r="C1492" s="209"/>
      <c r="D1492" s="198" t="s">
        <v>169</v>
      </c>
      <c r="E1492" s="210" t="s">
        <v>20</v>
      </c>
      <c r="F1492" s="211" t="s">
        <v>1365</v>
      </c>
      <c r="G1492" s="209"/>
      <c r="H1492" s="212">
        <v>3.177</v>
      </c>
      <c r="I1492" s="213"/>
      <c r="J1492" s="209"/>
      <c r="K1492" s="209"/>
      <c r="L1492" s="214"/>
      <c r="M1492" s="215"/>
      <c r="N1492" s="216"/>
      <c r="O1492" s="216"/>
      <c r="P1492" s="216"/>
      <c r="Q1492" s="216"/>
      <c r="R1492" s="216"/>
      <c r="S1492" s="216"/>
      <c r="T1492" s="217"/>
      <c r="AT1492" s="218" t="s">
        <v>169</v>
      </c>
      <c r="AU1492" s="218" t="s">
        <v>81</v>
      </c>
      <c r="AV1492" s="12" t="s">
        <v>81</v>
      </c>
      <c r="AW1492" s="12" t="s">
        <v>37</v>
      </c>
      <c r="AX1492" s="12" t="s">
        <v>73</v>
      </c>
      <c r="AY1492" s="218" t="s">
        <v>162</v>
      </c>
    </row>
    <row r="1493" spans="2:51" s="13" customFormat="1" ht="13.5">
      <c r="B1493" s="219"/>
      <c r="C1493" s="220"/>
      <c r="D1493" s="221" t="s">
        <v>169</v>
      </c>
      <c r="E1493" s="222" t="s">
        <v>20</v>
      </c>
      <c r="F1493" s="223" t="s">
        <v>174</v>
      </c>
      <c r="G1493" s="220"/>
      <c r="H1493" s="224">
        <v>37.252</v>
      </c>
      <c r="I1493" s="225"/>
      <c r="J1493" s="220"/>
      <c r="K1493" s="220"/>
      <c r="L1493" s="226"/>
      <c r="M1493" s="227"/>
      <c r="N1493" s="228"/>
      <c r="O1493" s="228"/>
      <c r="P1493" s="228"/>
      <c r="Q1493" s="228"/>
      <c r="R1493" s="228"/>
      <c r="S1493" s="228"/>
      <c r="T1493" s="229"/>
      <c r="AT1493" s="230" t="s">
        <v>169</v>
      </c>
      <c r="AU1493" s="230" t="s">
        <v>81</v>
      </c>
      <c r="AV1493" s="13" t="s">
        <v>168</v>
      </c>
      <c r="AW1493" s="13" t="s">
        <v>37</v>
      </c>
      <c r="AX1493" s="13" t="s">
        <v>22</v>
      </c>
      <c r="AY1493" s="230" t="s">
        <v>162</v>
      </c>
    </row>
    <row r="1494" spans="2:65" s="1" customFormat="1" ht="22.5" customHeight="1">
      <c r="B1494" s="36"/>
      <c r="C1494" s="184" t="s">
        <v>1366</v>
      </c>
      <c r="D1494" s="184" t="s">
        <v>164</v>
      </c>
      <c r="E1494" s="185" t="s">
        <v>1367</v>
      </c>
      <c r="F1494" s="186" t="s">
        <v>1368</v>
      </c>
      <c r="G1494" s="187" t="s">
        <v>312</v>
      </c>
      <c r="H1494" s="188">
        <v>3</v>
      </c>
      <c r="I1494" s="189"/>
      <c r="J1494" s="190">
        <f>ROUND(I1494*H1494,2)</f>
        <v>0</v>
      </c>
      <c r="K1494" s="186" t="s">
        <v>20</v>
      </c>
      <c r="L1494" s="56"/>
      <c r="M1494" s="191" t="s">
        <v>20</v>
      </c>
      <c r="N1494" s="192" t="s">
        <v>44</v>
      </c>
      <c r="O1494" s="37"/>
      <c r="P1494" s="193">
        <f>O1494*H1494</f>
        <v>0</v>
      </c>
      <c r="Q1494" s="193">
        <v>0</v>
      </c>
      <c r="R1494" s="193">
        <f>Q1494*H1494</f>
        <v>0</v>
      </c>
      <c r="S1494" s="193">
        <v>0</v>
      </c>
      <c r="T1494" s="194">
        <f>S1494*H1494</f>
        <v>0</v>
      </c>
      <c r="AR1494" s="19" t="s">
        <v>168</v>
      </c>
      <c r="AT1494" s="19" t="s">
        <v>164</v>
      </c>
      <c r="AU1494" s="19" t="s">
        <v>81</v>
      </c>
      <c r="AY1494" s="19" t="s">
        <v>162</v>
      </c>
      <c r="BE1494" s="195">
        <f>IF(N1494="základní",J1494,0)</f>
        <v>0</v>
      </c>
      <c r="BF1494" s="195">
        <f>IF(N1494="snížená",J1494,0)</f>
        <v>0</v>
      </c>
      <c r="BG1494" s="195">
        <f>IF(N1494="zákl. přenesená",J1494,0)</f>
        <v>0</v>
      </c>
      <c r="BH1494" s="195">
        <f>IF(N1494="sníž. přenesená",J1494,0)</f>
        <v>0</v>
      </c>
      <c r="BI1494" s="195">
        <f>IF(N1494="nulová",J1494,0)</f>
        <v>0</v>
      </c>
      <c r="BJ1494" s="19" t="s">
        <v>22</v>
      </c>
      <c r="BK1494" s="195">
        <f>ROUND(I1494*H1494,2)</f>
        <v>0</v>
      </c>
      <c r="BL1494" s="19" t="s">
        <v>168</v>
      </c>
      <c r="BM1494" s="19" t="s">
        <v>1366</v>
      </c>
    </row>
    <row r="1495" spans="2:51" s="11" customFormat="1" ht="13.5">
      <c r="B1495" s="196"/>
      <c r="C1495" s="197"/>
      <c r="D1495" s="198" t="s">
        <v>169</v>
      </c>
      <c r="E1495" s="199" t="s">
        <v>20</v>
      </c>
      <c r="F1495" s="200" t="s">
        <v>1369</v>
      </c>
      <c r="G1495" s="197"/>
      <c r="H1495" s="201" t="s">
        <v>20</v>
      </c>
      <c r="I1495" s="202"/>
      <c r="J1495" s="197"/>
      <c r="K1495" s="197"/>
      <c r="L1495" s="203"/>
      <c r="M1495" s="204"/>
      <c r="N1495" s="205"/>
      <c r="O1495" s="205"/>
      <c r="P1495" s="205"/>
      <c r="Q1495" s="205"/>
      <c r="R1495" s="205"/>
      <c r="S1495" s="205"/>
      <c r="T1495" s="206"/>
      <c r="AT1495" s="207" t="s">
        <v>169</v>
      </c>
      <c r="AU1495" s="207" t="s">
        <v>81</v>
      </c>
      <c r="AV1495" s="11" t="s">
        <v>22</v>
      </c>
      <c r="AW1495" s="11" t="s">
        <v>37</v>
      </c>
      <c r="AX1495" s="11" t="s">
        <v>73</v>
      </c>
      <c r="AY1495" s="207" t="s">
        <v>162</v>
      </c>
    </row>
    <row r="1496" spans="2:51" s="12" customFormat="1" ht="13.5">
      <c r="B1496" s="208"/>
      <c r="C1496" s="209"/>
      <c r="D1496" s="198" t="s">
        <v>169</v>
      </c>
      <c r="E1496" s="210" t="s">
        <v>20</v>
      </c>
      <c r="F1496" s="211" t="s">
        <v>180</v>
      </c>
      <c r="G1496" s="209"/>
      <c r="H1496" s="212">
        <v>3</v>
      </c>
      <c r="I1496" s="213"/>
      <c r="J1496" s="209"/>
      <c r="K1496" s="209"/>
      <c r="L1496" s="214"/>
      <c r="M1496" s="215"/>
      <c r="N1496" s="216"/>
      <c r="O1496" s="216"/>
      <c r="P1496" s="216"/>
      <c r="Q1496" s="216"/>
      <c r="R1496" s="216"/>
      <c r="S1496" s="216"/>
      <c r="T1496" s="217"/>
      <c r="AT1496" s="218" t="s">
        <v>169</v>
      </c>
      <c r="AU1496" s="218" t="s">
        <v>81</v>
      </c>
      <c r="AV1496" s="12" t="s">
        <v>81</v>
      </c>
      <c r="AW1496" s="12" t="s">
        <v>37</v>
      </c>
      <c r="AX1496" s="12" t="s">
        <v>73</v>
      </c>
      <c r="AY1496" s="218" t="s">
        <v>162</v>
      </c>
    </row>
    <row r="1497" spans="2:51" s="13" customFormat="1" ht="13.5">
      <c r="B1497" s="219"/>
      <c r="C1497" s="220"/>
      <c r="D1497" s="221" t="s">
        <v>169</v>
      </c>
      <c r="E1497" s="222" t="s">
        <v>20</v>
      </c>
      <c r="F1497" s="223" t="s">
        <v>174</v>
      </c>
      <c r="G1497" s="220"/>
      <c r="H1497" s="224">
        <v>3</v>
      </c>
      <c r="I1497" s="225"/>
      <c r="J1497" s="220"/>
      <c r="K1497" s="220"/>
      <c r="L1497" s="226"/>
      <c r="M1497" s="227"/>
      <c r="N1497" s="228"/>
      <c r="O1497" s="228"/>
      <c r="P1497" s="228"/>
      <c r="Q1497" s="228"/>
      <c r="R1497" s="228"/>
      <c r="S1497" s="228"/>
      <c r="T1497" s="229"/>
      <c r="AT1497" s="230" t="s">
        <v>169</v>
      </c>
      <c r="AU1497" s="230" t="s">
        <v>81</v>
      </c>
      <c r="AV1497" s="13" t="s">
        <v>168</v>
      </c>
      <c r="AW1497" s="13" t="s">
        <v>37</v>
      </c>
      <c r="AX1497" s="13" t="s">
        <v>22</v>
      </c>
      <c r="AY1497" s="230" t="s">
        <v>162</v>
      </c>
    </row>
    <row r="1498" spans="2:65" s="1" customFormat="1" ht="22.5" customHeight="1">
      <c r="B1498" s="36"/>
      <c r="C1498" s="184" t="s">
        <v>1370</v>
      </c>
      <c r="D1498" s="184" t="s">
        <v>164</v>
      </c>
      <c r="E1498" s="185" t="s">
        <v>1371</v>
      </c>
      <c r="F1498" s="186" t="s">
        <v>1372</v>
      </c>
      <c r="G1498" s="187" t="s">
        <v>218</v>
      </c>
      <c r="H1498" s="188">
        <v>4.554</v>
      </c>
      <c r="I1498" s="189"/>
      <c r="J1498" s="190">
        <f>ROUND(I1498*H1498,2)</f>
        <v>0</v>
      </c>
      <c r="K1498" s="186" t="s">
        <v>20</v>
      </c>
      <c r="L1498" s="56"/>
      <c r="M1498" s="191" t="s">
        <v>20</v>
      </c>
      <c r="N1498" s="192" t="s">
        <v>44</v>
      </c>
      <c r="O1498" s="37"/>
      <c r="P1498" s="193">
        <f>O1498*H1498</f>
        <v>0</v>
      </c>
      <c r="Q1498" s="193">
        <v>0</v>
      </c>
      <c r="R1498" s="193">
        <f>Q1498*H1498</f>
        <v>0</v>
      </c>
      <c r="S1498" s="193">
        <v>0</v>
      </c>
      <c r="T1498" s="194">
        <f>S1498*H1498</f>
        <v>0</v>
      </c>
      <c r="AR1498" s="19" t="s">
        <v>168</v>
      </c>
      <c r="AT1498" s="19" t="s">
        <v>164</v>
      </c>
      <c r="AU1498" s="19" t="s">
        <v>81</v>
      </c>
      <c r="AY1498" s="19" t="s">
        <v>162</v>
      </c>
      <c r="BE1498" s="195">
        <f>IF(N1498="základní",J1498,0)</f>
        <v>0</v>
      </c>
      <c r="BF1498" s="195">
        <f>IF(N1498="snížená",J1498,0)</f>
        <v>0</v>
      </c>
      <c r="BG1498" s="195">
        <f>IF(N1498="zákl. přenesená",J1498,0)</f>
        <v>0</v>
      </c>
      <c r="BH1498" s="195">
        <f>IF(N1498="sníž. přenesená",J1498,0)</f>
        <v>0</v>
      </c>
      <c r="BI1498" s="195">
        <f>IF(N1498="nulová",J1498,0)</f>
        <v>0</v>
      </c>
      <c r="BJ1498" s="19" t="s">
        <v>22</v>
      </c>
      <c r="BK1498" s="195">
        <f>ROUND(I1498*H1498,2)</f>
        <v>0</v>
      </c>
      <c r="BL1498" s="19" t="s">
        <v>168</v>
      </c>
      <c r="BM1498" s="19" t="s">
        <v>1370</v>
      </c>
    </row>
    <row r="1499" spans="2:51" s="11" customFormat="1" ht="13.5">
      <c r="B1499" s="196"/>
      <c r="C1499" s="197"/>
      <c r="D1499" s="198" t="s">
        <v>169</v>
      </c>
      <c r="E1499" s="199" t="s">
        <v>20</v>
      </c>
      <c r="F1499" s="200" t="s">
        <v>1373</v>
      </c>
      <c r="G1499" s="197"/>
      <c r="H1499" s="201" t="s">
        <v>20</v>
      </c>
      <c r="I1499" s="202"/>
      <c r="J1499" s="197"/>
      <c r="K1499" s="197"/>
      <c r="L1499" s="203"/>
      <c r="M1499" s="204"/>
      <c r="N1499" s="205"/>
      <c r="O1499" s="205"/>
      <c r="P1499" s="205"/>
      <c r="Q1499" s="205"/>
      <c r="R1499" s="205"/>
      <c r="S1499" s="205"/>
      <c r="T1499" s="206"/>
      <c r="AT1499" s="207" t="s">
        <v>169</v>
      </c>
      <c r="AU1499" s="207" t="s">
        <v>81</v>
      </c>
      <c r="AV1499" s="11" t="s">
        <v>22</v>
      </c>
      <c r="AW1499" s="11" t="s">
        <v>37</v>
      </c>
      <c r="AX1499" s="11" t="s">
        <v>73</v>
      </c>
      <c r="AY1499" s="207" t="s">
        <v>162</v>
      </c>
    </row>
    <row r="1500" spans="2:51" s="12" customFormat="1" ht="13.5">
      <c r="B1500" s="208"/>
      <c r="C1500" s="209"/>
      <c r="D1500" s="198" t="s">
        <v>169</v>
      </c>
      <c r="E1500" s="210" t="s">
        <v>20</v>
      </c>
      <c r="F1500" s="211" t="s">
        <v>1374</v>
      </c>
      <c r="G1500" s="209"/>
      <c r="H1500" s="212">
        <v>4.554</v>
      </c>
      <c r="I1500" s="213"/>
      <c r="J1500" s="209"/>
      <c r="K1500" s="209"/>
      <c r="L1500" s="214"/>
      <c r="M1500" s="215"/>
      <c r="N1500" s="216"/>
      <c r="O1500" s="216"/>
      <c r="P1500" s="216"/>
      <c r="Q1500" s="216"/>
      <c r="R1500" s="216"/>
      <c r="S1500" s="216"/>
      <c r="T1500" s="217"/>
      <c r="AT1500" s="218" t="s">
        <v>169</v>
      </c>
      <c r="AU1500" s="218" t="s">
        <v>81</v>
      </c>
      <c r="AV1500" s="12" t="s">
        <v>81</v>
      </c>
      <c r="AW1500" s="12" t="s">
        <v>37</v>
      </c>
      <c r="AX1500" s="12" t="s">
        <v>73</v>
      </c>
      <c r="AY1500" s="218" t="s">
        <v>162</v>
      </c>
    </row>
    <row r="1501" spans="2:51" s="13" customFormat="1" ht="13.5">
      <c r="B1501" s="219"/>
      <c r="C1501" s="220"/>
      <c r="D1501" s="221" t="s">
        <v>169</v>
      </c>
      <c r="E1501" s="222" t="s">
        <v>20</v>
      </c>
      <c r="F1501" s="223" t="s">
        <v>174</v>
      </c>
      <c r="G1501" s="220"/>
      <c r="H1501" s="224">
        <v>4.554</v>
      </c>
      <c r="I1501" s="225"/>
      <c r="J1501" s="220"/>
      <c r="K1501" s="220"/>
      <c r="L1501" s="226"/>
      <c r="M1501" s="227"/>
      <c r="N1501" s="228"/>
      <c r="O1501" s="228"/>
      <c r="P1501" s="228"/>
      <c r="Q1501" s="228"/>
      <c r="R1501" s="228"/>
      <c r="S1501" s="228"/>
      <c r="T1501" s="229"/>
      <c r="AT1501" s="230" t="s">
        <v>169</v>
      </c>
      <c r="AU1501" s="230" t="s">
        <v>81</v>
      </c>
      <c r="AV1501" s="13" t="s">
        <v>168</v>
      </c>
      <c r="AW1501" s="13" t="s">
        <v>37</v>
      </c>
      <c r="AX1501" s="13" t="s">
        <v>22</v>
      </c>
      <c r="AY1501" s="230" t="s">
        <v>162</v>
      </c>
    </row>
    <row r="1502" spans="2:65" s="1" customFormat="1" ht="22.5" customHeight="1">
      <c r="B1502" s="36"/>
      <c r="C1502" s="184" t="s">
        <v>1375</v>
      </c>
      <c r="D1502" s="184" t="s">
        <v>164</v>
      </c>
      <c r="E1502" s="185" t="s">
        <v>1376</v>
      </c>
      <c r="F1502" s="186" t="s">
        <v>1377</v>
      </c>
      <c r="G1502" s="187" t="s">
        <v>218</v>
      </c>
      <c r="H1502" s="188">
        <v>57.495</v>
      </c>
      <c r="I1502" s="189"/>
      <c r="J1502" s="190">
        <f>ROUND(I1502*H1502,2)</f>
        <v>0</v>
      </c>
      <c r="K1502" s="186" t="s">
        <v>20</v>
      </c>
      <c r="L1502" s="56"/>
      <c r="M1502" s="191" t="s">
        <v>20</v>
      </c>
      <c r="N1502" s="192" t="s">
        <v>44</v>
      </c>
      <c r="O1502" s="37"/>
      <c r="P1502" s="193">
        <f>O1502*H1502</f>
        <v>0</v>
      </c>
      <c r="Q1502" s="193">
        <v>0</v>
      </c>
      <c r="R1502" s="193">
        <f>Q1502*H1502</f>
        <v>0</v>
      </c>
      <c r="S1502" s="193">
        <v>0</v>
      </c>
      <c r="T1502" s="194">
        <f>S1502*H1502</f>
        <v>0</v>
      </c>
      <c r="AR1502" s="19" t="s">
        <v>168</v>
      </c>
      <c r="AT1502" s="19" t="s">
        <v>164</v>
      </c>
      <c r="AU1502" s="19" t="s">
        <v>81</v>
      </c>
      <c r="AY1502" s="19" t="s">
        <v>162</v>
      </c>
      <c r="BE1502" s="195">
        <f>IF(N1502="základní",J1502,0)</f>
        <v>0</v>
      </c>
      <c r="BF1502" s="195">
        <f>IF(N1502="snížená",J1502,0)</f>
        <v>0</v>
      </c>
      <c r="BG1502" s="195">
        <f>IF(N1502="zákl. přenesená",J1502,0)</f>
        <v>0</v>
      </c>
      <c r="BH1502" s="195">
        <f>IF(N1502="sníž. přenesená",J1502,0)</f>
        <v>0</v>
      </c>
      <c r="BI1502" s="195">
        <f>IF(N1502="nulová",J1502,0)</f>
        <v>0</v>
      </c>
      <c r="BJ1502" s="19" t="s">
        <v>22</v>
      </c>
      <c r="BK1502" s="195">
        <f>ROUND(I1502*H1502,2)</f>
        <v>0</v>
      </c>
      <c r="BL1502" s="19" t="s">
        <v>168</v>
      </c>
      <c r="BM1502" s="19" t="s">
        <v>1375</v>
      </c>
    </row>
    <row r="1503" spans="2:51" s="11" customFormat="1" ht="13.5">
      <c r="B1503" s="196"/>
      <c r="C1503" s="197"/>
      <c r="D1503" s="198" t="s">
        <v>169</v>
      </c>
      <c r="E1503" s="199" t="s">
        <v>20</v>
      </c>
      <c r="F1503" s="200" t="s">
        <v>1324</v>
      </c>
      <c r="G1503" s="197"/>
      <c r="H1503" s="201" t="s">
        <v>20</v>
      </c>
      <c r="I1503" s="202"/>
      <c r="J1503" s="197"/>
      <c r="K1503" s="197"/>
      <c r="L1503" s="203"/>
      <c r="M1503" s="204"/>
      <c r="N1503" s="205"/>
      <c r="O1503" s="205"/>
      <c r="P1503" s="205"/>
      <c r="Q1503" s="205"/>
      <c r="R1503" s="205"/>
      <c r="S1503" s="205"/>
      <c r="T1503" s="206"/>
      <c r="AT1503" s="207" t="s">
        <v>169</v>
      </c>
      <c r="AU1503" s="207" t="s">
        <v>81</v>
      </c>
      <c r="AV1503" s="11" t="s">
        <v>22</v>
      </c>
      <c r="AW1503" s="11" t="s">
        <v>37</v>
      </c>
      <c r="AX1503" s="11" t="s">
        <v>73</v>
      </c>
      <c r="AY1503" s="207" t="s">
        <v>162</v>
      </c>
    </row>
    <row r="1504" spans="2:51" s="12" customFormat="1" ht="13.5">
      <c r="B1504" s="208"/>
      <c r="C1504" s="209"/>
      <c r="D1504" s="198" t="s">
        <v>169</v>
      </c>
      <c r="E1504" s="210" t="s">
        <v>20</v>
      </c>
      <c r="F1504" s="211" t="s">
        <v>1378</v>
      </c>
      <c r="G1504" s="209"/>
      <c r="H1504" s="212">
        <v>3.546</v>
      </c>
      <c r="I1504" s="213"/>
      <c r="J1504" s="209"/>
      <c r="K1504" s="209"/>
      <c r="L1504" s="214"/>
      <c r="M1504" s="215"/>
      <c r="N1504" s="216"/>
      <c r="O1504" s="216"/>
      <c r="P1504" s="216"/>
      <c r="Q1504" s="216"/>
      <c r="R1504" s="216"/>
      <c r="S1504" s="216"/>
      <c r="T1504" s="217"/>
      <c r="AT1504" s="218" t="s">
        <v>169</v>
      </c>
      <c r="AU1504" s="218" t="s">
        <v>81</v>
      </c>
      <c r="AV1504" s="12" t="s">
        <v>81</v>
      </c>
      <c r="AW1504" s="12" t="s">
        <v>37</v>
      </c>
      <c r="AX1504" s="12" t="s">
        <v>73</v>
      </c>
      <c r="AY1504" s="218" t="s">
        <v>162</v>
      </c>
    </row>
    <row r="1505" spans="2:51" s="12" customFormat="1" ht="13.5">
      <c r="B1505" s="208"/>
      <c r="C1505" s="209"/>
      <c r="D1505" s="198" t="s">
        <v>169</v>
      </c>
      <c r="E1505" s="210" t="s">
        <v>20</v>
      </c>
      <c r="F1505" s="211" t="s">
        <v>1379</v>
      </c>
      <c r="G1505" s="209"/>
      <c r="H1505" s="212">
        <v>2.758</v>
      </c>
      <c r="I1505" s="213"/>
      <c r="J1505" s="209"/>
      <c r="K1505" s="209"/>
      <c r="L1505" s="214"/>
      <c r="M1505" s="215"/>
      <c r="N1505" s="216"/>
      <c r="O1505" s="216"/>
      <c r="P1505" s="216"/>
      <c r="Q1505" s="216"/>
      <c r="R1505" s="216"/>
      <c r="S1505" s="216"/>
      <c r="T1505" s="217"/>
      <c r="AT1505" s="218" t="s">
        <v>169</v>
      </c>
      <c r="AU1505" s="218" t="s">
        <v>81</v>
      </c>
      <c r="AV1505" s="12" t="s">
        <v>81</v>
      </c>
      <c r="AW1505" s="12" t="s">
        <v>37</v>
      </c>
      <c r="AX1505" s="12" t="s">
        <v>73</v>
      </c>
      <c r="AY1505" s="218" t="s">
        <v>162</v>
      </c>
    </row>
    <row r="1506" spans="2:51" s="12" customFormat="1" ht="13.5">
      <c r="B1506" s="208"/>
      <c r="C1506" s="209"/>
      <c r="D1506" s="198" t="s">
        <v>169</v>
      </c>
      <c r="E1506" s="210" t="s">
        <v>20</v>
      </c>
      <c r="F1506" s="211" t="s">
        <v>1380</v>
      </c>
      <c r="G1506" s="209"/>
      <c r="H1506" s="212">
        <v>20.488</v>
      </c>
      <c r="I1506" s="213"/>
      <c r="J1506" s="209"/>
      <c r="K1506" s="209"/>
      <c r="L1506" s="214"/>
      <c r="M1506" s="215"/>
      <c r="N1506" s="216"/>
      <c r="O1506" s="216"/>
      <c r="P1506" s="216"/>
      <c r="Q1506" s="216"/>
      <c r="R1506" s="216"/>
      <c r="S1506" s="216"/>
      <c r="T1506" s="217"/>
      <c r="AT1506" s="218" t="s">
        <v>169</v>
      </c>
      <c r="AU1506" s="218" t="s">
        <v>81</v>
      </c>
      <c r="AV1506" s="12" t="s">
        <v>81</v>
      </c>
      <c r="AW1506" s="12" t="s">
        <v>37</v>
      </c>
      <c r="AX1506" s="12" t="s">
        <v>73</v>
      </c>
      <c r="AY1506" s="218" t="s">
        <v>162</v>
      </c>
    </row>
    <row r="1507" spans="2:51" s="12" customFormat="1" ht="13.5">
      <c r="B1507" s="208"/>
      <c r="C1507" s="209"/>
      <c r="D1507" s="198" t="s">
        <v>169</v>
      </c>
      <c r="E1507" s="210" t="s">
        <v>20</v>
      </c>
      <c r="F1507" s="211" t="s">
        <v>1381</v>
      </c>
      <c r="G1507" s="209"/>
      <c r="H1507" s="212">
        <v>10.638</v>
      </c>
      <c r="I1507" s="213"/>
      <c r="J1507" s="209"/>
      <c r="K1507" s="209"/>
      <c r="L1507" s="214"/>
      <c r="M1507" s="215"/>
      <c r="N1507" s="216"/>
      <c r="O1507" s="216"/>
      <c r="P1507" s="216"/>
      <c r="Q1507" s="216"/>
      <c r="R1507" s="216"/>
      <c r="S1507" s="216"/>
      <c r="T1507" s="217"/>
      <c r="AT1507" s="218" t="s">
        <v>169</v>
      </c>
      <c r="AU1507" s="218" t="s">
        <v>81</v>
      </c>
      <c r="AV1507" s="12" t="s">
        <v>81</v>
      </c>
      <c r="AW1507" s="12" t="s">
        <v>37</v>
      </c>
      <c r="AX1507" s="12" t="s">
        <v>73</v>
      </c>
      <c r="AY1507" s="218" t="s">
        <v>162</v>
      </c>
    </row>
    <row r="1508" spans="2:51" s="12" customFormat="1" ht="13.5">
      <c r="B1508" s="208"/>
      <c r="C1508" s="209"/>
      <c r="D1508" s="198" t="s">
        <v>169</v>
      </c>
      <c r="E1508" s="210" t="s">
        <v>20</v>
      </c>
      <c r="F1508" s="211" t="s">
        <v>1382</v>
      </c>
      <c r="G1508" s="209"/>
      <c r="H1508" s="212">
        <v>2.167</v>
      </c>
      <c r="I1508" s="213"/>
      <c r="J1508" s="209"/>
      <c r="K1508" s="209"/>
      <c r="L1508" s="214"/>
      <c r="M1508" s="215"/>
      <c r="N1508" s="216"/>
      <c r="O1508" s="216"/>
      <c r="P1508" s="216"/>
      <c r="Q1508" s="216"/>
      <c r="R1508" s="216"/>
      <c r="S1508" s="216"/>
      <c r="T1508" s="217"/>
      <c r="AT1508" s="218" t="s">
        <v>169</v>
      </c>
      <c r="AU1508" s="218" t="s">
        <v>81</v>
      </c>
      <c r="AV1508" s="12" t="s">
        <v>81</v>
      </c>
      <c r="AW1508" s="12" t="s">
        <v>37</v>
      </c>
      <c r="AX1508" s="12" t="s">
        <v>73</v>
      </c>
      <c r="AY1508" s="218" t="s">
        <v>162</v>
      </c>
    </row>
    <row r="1509" spans="2:51" s="12" customFormat="1" ht="13.5">
      <c r="B1509" s="208"/>
      <c r="C1509" s="209"/>
      <c r="D1509" s="198" t="s">
        <v>169</v>
      </c>
      <c r="E1509" s="210" t="s">
        <v>20</v>
      </c>
      <c r="F1509" s="211" t="s">
        <v>1383</v>
      </c>
      <c r="G1509" s="209"/>
      <c r="H1509" s="212">
        <v>2.364</v>
      </c>
      <c r="I1509" s="213"/>
      <c r="J1509" s="209"/>
      <c r="K1509" s="209"/>
      <c r="L1509" s="214"/>
      <c r="M1509" s="215"/>
      <c r="N1509" s="216"/>
      <c r="O1509" s="216"/>
      <c r="P1509" s="216"/>
      <c r="Q1509" s="216"/>
      <c r="R1509" s="216"/>
      <c r="S1509" s="216"/>
      <c r="T1509" s="217"/>
      <c r="AT1509" s="218" t="s">
        <v>169</v>
      </c>
      <c r="AU1509" s="218" t="s">
        <v>81</v>
      </c>
      <c r="AV1509" s="12" t="s">
        <v>81</v>
      </c>
      <c r="AW1509" s="12" t="s">
        <v>37</v>
      </c>
      <c r="AX1509" s="12" t="s">
        <v>73</v>
      </c>
      <c r="AY1509" s="218" t="s">
        <v>162</v>
      </c>
    </row>
    <row r="1510" spans="2:51" s="12" customFormat="1" ht="13.5">
      <c r="B1510" s="208"/>
      <c r="C1510" s="209"/>
      <c r="D1510" s="198" t="s">
        <v>169</v>
      </c>
      <c r="E1510" s="210" t="s">
        <v>20</v>
      </c>
      <c r="F1510" s="211" t="s">
        <v>1384</v>
      </c>
      <c r="G1510" s="209"/>
      <c r="H1510" s="212">
        <v>4.925</v>
      </c>
      <c r="I1510" s="213"/>
      <c r="J1510" s="209"/>
      <c r="K1510" s="209"/>
      <c r="L1510" s="214"/>
      <c r="M1510" s="215"/>
      <c r="N1510" s="216"/>
      <c r="O1510" s="216"/>
      <c r="P1510" s="216"/>
      <c r="Q1510" s="216"/>
      <c r="R1510" s="216"/>
      <c r="S1510" s="216"/>
      <c r="T1510" s="217"/>
      <c r="AT1510" s="218" t="s">
        <v>169</v>
      </c>
      <c r="AU1510" s="218" t="s">
        <v>81</v>
      </c>
      <c r="AV1510" s="12" t="s">
        <v>81</v>
      </c>
      <c r="AW1510" s="12" t="s">
        <v>37</v>
      </c>
      <c r="AX1510" s="12" t="s">
        <v>73</v>
      </c>
      <c r="AY1510" s="218" t="s">
        <v>162</v>
      </c>
    </row>
    <row r="1511" spans="2:51" s="12" customFormat="1" ht="13.5">
      <c r="B1511" s="208"/>
      <c r="C1511" s="209"/>
      <c r="D1511" s="198" t="s">
        <v>169</v>
      </c>
      <c r="E1511" s="210" t="s">
        <v>20</v>
      </c>
      <c r="F1511" s="211" t="s">
        <v>1385</v>
      </c>
      <c r="G1511" s="209"/>
      <c r="H1511" s="212">
        <v>1.35</v>
      </c>
      <c r="I1511" s="213"/>
      <c r="J1511" s="209"/>
      <c r="K1511" s="209"/>
      <c r="L1511" s="214"/>
      <c r="M1511" s="215"/>
      <c r="N1511" s="216"/>
      <c r="O1511" s="216"/>
      <c r="P1511" s="216"/>
      <c r="Q1511" s="216"/>
      <c r="R1511" s="216"/>
      <c r="S1511" s="216"/>
      <c r="T1511" s="217"/>
      <c r="AT1511" s="218" t="s">
        <v>169</v>
      </c>
      <c r="AU1511" s="218" t="s">
        <v>81</v>
      </c>
      <c r="AV1511" s="12" t="s">
        <v>81</v>
      </c>
      <c r="AW1511" s="12" t="s">
        <v>37</v>
      </c>
      <c r="AX1511" s="12" t="s">
        <v>73</v>
      </c>
      <c r="AY1511" s="218" t="s">
        <v>162</v>
      </c>
    </row>
    <row r="1512" spans="2:51" s="11" customFormat="1" ht="13.5">
      <c r="B1512" s="196"/>
      <c r="C1512" s="197"/>
      <c r="D1512" s="198" t="s">
        <v>169</v>
      </c>
      <c r="E1512" s="199" t="s">
        <v>20</v>
      </c>
      <c r="F1512" s="200" t="s">
        <v>1325</v>
      </c>
      <c r="G1512" s="197"/>
      <c r="H1512" s="201" t="s">
        <v>20</v>
      </c>
      <c r="I1512" s="202"/>
      <c r="J1512" s="197"/>
      <c r="K1512" s="197"/>
      <c r="L1512" s="203"/>
      <c r="M1512" s="204"/>
      <c r="N1512" s="205"/>
      <c r="O1512" s="205"/>
      <c r="P1512" s="205"/>
      <c r="Q1512" s="205"/>
      <c r="R1512" s="205"/>
      <c r="S1512" s="205"/>
      <c r="T1512" s="206"/>
      <c r="AT1512" s="207" t="s">
        <v>169</v>
      </c>
      <c r="AU1512" s="207" t="s">
        <v>81</v>
      </c>
      <c r="AV1512" s="11" t="s">
        <v>22</v>
      </c>
      <c r="AW1512" s="11" t="s">
        <v>37</v>
      </c>
      <c r="AX1512" s="11" t="s">
        <v>73</v>
      </c>
      <c r="AY1512" s="207" t="s">
        <v>162</v>
      </c>
    </row>
    <row r="1513" spans="2:51" s="12" customFormat="1" ht="13.5">
      <c r="B1513" s="208"/>
      <c r="C1513" s="209"/>
      <c r="D1513" s="198" t="s">
        <v>169</v>
      </c>
      <c r="E1513" s="210" t="s">
        <v>20</v>
      </c>
      <c r="F1513" s="211" t="s">
        <v>1386</v>
      </c>
      <c r="G1513" s="209"/>
      <c r="H1513" s="212">
        <v>1.576</v>
      </c>
      <c r="I1513" s="213"/>
      <c r="J1513" s="209"/>
      <c r="K1513" s="209"/>
      <c r="L1513" s="214"/>
      <c r="M1513" s="215"/>
      <c r="N1513" s="216"/>
      <c r="O1513" s="216"/>
      <c r="P1513" s="216"/>
      <c r="Q1513" s="216"/>
      <c r="R1513" s="216"/>
      <c r="S1513" s="216"/>
      <c r="T1513" s="217"/>
      <c r="AT1513" s="218" t="s">
        <v>169</v>
      </c>
      <c r="AU1513" s="218" t="s">
        <v>81</v>
      </c>
      <c r="AV1513" s="12" t="s">
        <v>81</v>
      </c>
      <c r="AW1513" s="12" t="s">
        <v>37</v>
      </c>
      <c r="AX1513" s="12" t="s">
        <v>73</v>
      </c>
      <c r="AY1513" s="218" t="s">
        <v>162</v>
      </c>
    </row>
    <row r="1514" spans="2:51" s="12" customFormat="1" ht="13.5">
      <c r="B1514" s="208"/>
      <c r="C1514" s="209"/>
      <c r="D1514" s="198" t="s">
        <v>169</v>
      </c>
      <c r="E1514" s="210" t="s">
        <v>20</v>
      </c>
      <c r="F1514" s="211" t="s">
        <v>1387</v>
      </c>
      <c r="G1514" s="209"/>
      <c r="H1514" s="212">
        <v>5.319</v>
      </c>
      <c r="I1514" s="213"/>
      <c r="J1514" s="209"/>
      <c r="K1514" s="209"/>
      <c r="L1514" s="214"/>
      <c r="M1514" s="215"/>
      <c r="N1514" s="216"/>
      <c r="O1514" s="216"/>
      <c r="P1514" s="216"/>
      <c r="Q1514" s="216"/>
      <c r="R1514" s="216"/>
      <c r="S1514" s="216"/>
      <c r="T1514" s="217"/>
      <c r="AT1514" s="218" t="s">
        <v>169</v>
      </c>
      <c r="AU1514" s="218" t="s">
        <v>81</v>
      </c>
      <c r="AV1514" s="12" t="s">
        <v>81</v>
      </c>
      <c r="AW1514" s="12" t="s">
        <v>37</v>
      </c>
      <c r="AX1514" s="12" t="s">
        <v>73</v>
      </c>
      <c r="AY1514" s="218" t="s">
        <v>162</v>
      </c>
    </row>
    <row r="1515" spans="2:51" s="12" customFormat="1" ht="13.5">
      <c r="B1515" s="208"/>
      <c r="C1515" s="209"/>
      <c r="D1515" s="198" t="s">
        <v>169</v>
      </c>
      <c r="E1515" s="210" t="s">
        <v>20</v>
      </c>
      <c r="F1515" s="211" t="s">
        <v>1383</v>
      </c>
      <c r="G1515" s="209"/>
      <c r="H1515" s="212">
        <v>2.364</v>
      </c>
      <c r="I1515" s="213"/>
      <c r="J1515" s="209"/>
      <c r="K1515" s="209"/>
      <c r="L1515" s="214"/>
      <c r="M1515" s="215"/>
      <c r="N1515" s="216"/>
      <c r="O1515" s="216"/>
      <c r="P1515" s="216"/>
      <c r="Q1515" s="216"/>
      <c r="R1515" s="216"/>
      <c r="S1515" s="216"/>
      <c r="T1515" s="217"/>
      <c r="AT1515" s="218" t="s">
        <v>169</v>
      </c>
      <c r="AU1515" s="218" t="s">
        <v>81</v>
      </c>
      <c r="AV1515" s="12" t="s">
        <v>81</v>
      </c>
      <c r="AW1515" s="12" t="s">
        <v>37</v>
      </c>
      <c r="AX1515" s="12" t="s">
        <v>73</v>
      </c>
      <c r="AY1515" s="218" t="s">
        <v>162</v>
      </c>
    </row>
    <row r="1516" spans="2:51" s="13" customFormat="1" ht="13.5">
      <c r="B1516" s="219"/>
      <c r="C1516" s="220"/>
      <c r="D1516" s="221" t="s">
        <v>169</v>
      </c>
      <c r="E1516" s="222" t="s">
        <v>20</v>
      </c>
      <c r="F1516" s="223" t="s">
        <v>174</v>
      </c>
      <c r="G1516" s="220"/>
      <c r="H1516" s="224">
        <v>57.495</v>
      </c>
      <c r="I1516" s="225"/>
      <c r="J1516" s="220"/>
      <c r="K1516" s="220"/>
      <c r="L1516" s="226"/>
      <c r="M1516" s="227"/>
      <c r="N1516" s="228"/>
      <c r="O1516" s="228"/>
      <c r="P1516" s="228"/>
      <c r="Q1516" s="228"/>
      <c r="R1516" s="228"/>
      <c r="S1516" s="228"/>
      <c r="T1516" s="229"/>
      <c r="AT1516" s="230" t="s">
        <v>169</v>
      </c>
      <c r="AU1516" s="230" t="s">
        <v>81</v>
      </c>
      <c r="AV1516" s="13" t="s">
        <v>168</v>
      </c>
      <c r="AW1516" s="13" t="s">
        <v>37</v>
      </c>
      <c r="AX1516" s="13" t="s">
        <v>22</v>
      </c>
      <c r="AY1516" s="230" t="s">
        <v>162</v>
      </c>
    </row>
    <row r="1517" spans="2:65" s="1" customFormat="1" ht="22.5" customHeight="1">
      <c r="B1517" s="36"/>
      <c r="C1517" s="184" t="s">
        <v>1388</v>
      </c>
      <c r="D1517" s="184" t="s">
        <v>164</v>
      </c>
      <c r="E1517" s="185" t="s">
        <v>1389</v>
      </c>
      <c r="F1517" s="186" t="s">
        <v>1390</v>
      </c>
      <c r="G1517" s="187" t="s">
        <v>218</v>
      </c>
      <c r="H1517" s="188">
        <v>7.092</v>
      </c>
      <c r="I1517" s="189"/>
      <c r="J1517" s="190">
        <f>ROUND(I1517*H1517,2)</f>
        <v>0</v>
      </c>
      <c r="K1517" s="186" t="s">
        <v>20</v>
      </c>
      <c r="L1517" s="56"/>
      <c r="M1517" s="191" t="s">
        <v>20</v>
      </c>
      <c r="N1517" s="192" t="s">
        <v>44</v>
      </c>
      <c r="O1517" s="37"/>
      <c r="P1517" s="193">
        <f>O1517*H1517</f>
        <v>0</v>
      </c>
      <c r="Q1517" s="193">
        <v>0</v>
      </c>
      <c r="R1517" s="193">
        <f>Q1517*H1517</f>
        <v>0</v>
      </c>
      <c r="S1517" s="193">
        <v>0</v>
      </c>
      <c r="T1517" s="194">
        <f>S1517*H1517</f>
        <v>0</v>
      </c>
      <c r="AR1517" s="19" t="s">
        <v>168</v>
      </c>
      <c r="AT1517" s="19" t="s">
        <v>164</v>
      </c>
      <c r="AU1517" s="19" t="s">
        <v>81</v>
      </c>
      <c r="AY1517" s="19" t="s">
        <v>162</v>
      </c>
      <c r="BE1517" s="195">
        <f>IF(N1517="základní",J1517,0)</f>
        <v>0</v>
      </c>
      <c r="BF1517" s="195">
        <f>IF(N1517="snížená",J1517,0)</f>
        <v>0</v>
      </c>
      <c r="BG1517" s="195">
        <f>IF(N1517="zákl. přenesená",J1517,0)</f>
        <v>0</v>
      </c>
      <c r="BH1517" s="195">
        <f>IF(N1517="sníž. přenesená",J1517,0)</f>
        <v>0</v>
      </c>
      <c r="BI1517" s="195">
        <f>IF(N1517="nulová",J1517,0)</f>
        <v>0</v>
      </c>
      <c r="BJ1517" s="19" t="s">
        <v>22</v>
      </c>
      <c r="BK1517" s="195">
        <f>ROUND(I1517*H1517,2)</f>
        <v>0</v>
      </c>
      <c r="BL1517" s="19" t="s">
        <v>168</v>
      </c>
      <c r="BM1517" s="19" t="s">
        <v>1388</v>
      </c>
    </row>
    <row r="1518" spans="2:51" s="11" customFormat="1" ht="13.5">
      <c r="B1518" s="196"/>
      <c r="C1518" s="197"/>
      <c r="D1518" s="198" t="s">
        <v>169</v>
      </c>
      <c r="E1518" s="199" t="s">
        <v>20</v>
      </c>
      <c r="F1518" s="200" t="s">
        <v>1369</v>
      </c>
      <c r="G1518" s="197"/>
      <c r="H1518" s="201" t="s">
        <v>20</v>
      </c>
      <c r="I1518" s="202"/>
      <c r="J1518" s="197"/>
      <c r="K1518" s="197"/>
      <c r="L1518" s="203"/>
      <c r="M1518" s="204"/>
      <c r="N1518" s="205"/>
      <c r="O1518" s="205"/>
      <c r="P1518" s="205"/>
      <c r="Q1518" s="205"/>
      <c r="R1518" s="205"/>
      <c r="S1518" s="205"/>
      <c r="T1518" s="206"/>
      <c r="AT1518" s="207" t="s">
        <v>169</v>
      </c>
      <c r="AU1518" s="207" t="s">
        <v>81</v>
      </c>
      <c r="AV1518" s="11" t="s">
        <v>22</v>
      </c>
      <c r="AW1518" s="11" t="s">
        <v>37</v>
      </c>
      <c r="AX1518" s="11" t="s">
        <v>73</v>
      </c>
      <c r="AY1518" s="207" t="s">
        <v>162</v>
      </c>
    </row>
    <row r="1519" spans="2:51" s="12" customFormat="1" ht="13.5">
      <c r="B1519" s="208"/>
      <c r="C1519" s="209"/>
      <c r="D1519" s="198" t="s">
        <v>169</v>
      </c>
      <c r="E1519" s="210" t="s">
        <v>20</v>
      </c>
      <c r="F1519" s="211" t="s">
        <v>1359</v>
      </c>
      <c r="G1519" s="209"/>
      <c r="H1519" s="212">
        <v>7.092</v>
      </c>
      <c r="I1519" s="213"/>
      <c r="J1519" s="209"/>
      <c r="K1519" s="209"/>
      <c r="L1519" s="214"/>
      <c r="M1519" s="215"/>
      <c r="N1519" s="216"/>
      <c r="O1519" s="216"/>
      <c r="P1519" s="216"/>
      <c r="Q1519" s="216"/>
      <c r="R1519" s="216"/>
      <c r="S1519" s="216"/>
      <c r="T1519" s="217"/>
      <c r="AT1519" s="218" t="s">
        <v>169</v>
      </c>
      <c r="AU1519" s="218" t="s">
        <v>81</v>
      </c>
      <c r="AV1519" s="12" t="s">
        <v>81</v>
      </c>
      <c r="AW1519" s="12" t="s">
        <v>37</v>
      </c>
      <c r="AX1519" s="12" t="s">
        <v>73</v>
      </c>
      <c r="AY1519" s="218" t="s">
        <v>162</v>
      </c>
    </row>
    <row r="1520" spans="2:51" s="13" customFormat="1" ht="13.5">
      <c r="B1520" s="219"/>
      <c r="C1520" s="220"/>
      <c r="D1520" s="221" t="s">
        <v>169</v>
      </c>
      <c r="E1520" s="222" t="s">
        <v>20</v>
      </c>
      <c r="F1520" s="223" t="s">
        <v>174</v>
      </c>
      <c r="G1520" s="220"/>
      <c r="H1520" s="224">
        <v>7.092</v>
      </c>
      <c r="I1520" s="225"/>
      <c r="J1520" s="220"/>
      <c r="K1520" s="220"/>
      <c r="L1520" s="226"/>
      <c r="M1520" s="227"/>
      <c r="N1520" s="228"/>
      <c r="O1520" s="228"/>
      <c r="P1520" s="228"/>
      <c r="Q1520" s="228"/>
      <c r="R1520" s="228"/>
      <c r="S1520" s="228"/>
      <c r="T1520" s="229"/>
      <c r="AT1520" s="230" t="s">
        <v>169</v>
      </c>
      <c r="AU1520" s="230" t="s">
        <v>81</v>
      </c>
      <c r="AV1520" s="13" t="s">
        <v>168</v>
      </c>
      <c r="AW1520" s="13" t="s">
        <v>37</v>
      </c>
      <c r="AX1520" s="13" t="s">
        <v>22</v>
      </c>
      <c r="AY1520" s="230" t="s">
        <v>162</v>
      </c>
    </row>
    <row r="1521" spans="2:65" s="1" customFormat="1" ht="22.5" customHeight="1">
      <c r="B1521" s="36"/>
      <c r="C1521" s="184" t="s">
        <v>1391</v>
      </c>
      <c r="D1521" s="184" t="s">
        <v>164</v>
      </c>
      <c r="E1521" s="185" t="s">
        <v>1392</v>
      </c>
      <c r="F1521" s="186" t="s">
        <v>1393</v>
      </c>
      <c r="G1521" s="187" t="s">
        <v>248</v>
      </c>
      <c r="H1521" s="188">
        <v>61.51</v>
      </c>
      <c r="I1521" s="189"/>
      <c r="J1521" s="190">
        <f>ROUND(I1521*H1521,2)</f>
        <v>0</v>
      </c>
      <c r="K1521" s="186" t="s">
        <v>20</v>
      </c>
      <c r="L1521" s="56"/>
      <c r="M1521" s="191" t="s">
        <v>20</v>
      </c>
      <c r="N1521" s="192" t="s">
        <v>44</v>
      </c>
      <c r="O1521" s="37"/>
      <c r="P1521" s="193">
        <f>O1521*H1521</f>
        <v>0</v>
      </c>
      <c r="Q1521" s="193">
        <v>0</v>
      </c>
      <c r="R1521" s="193">
        <f>Q1521*H1521</f>
        <v>0</v>
      </c>
      <c r="S1521" s="193">
        <v>0</v>
      </c>
      <c r="T1521" s="194">
        <f>S1521*H1521</f>
        <v>0</v>
      </c>
      <c r="AR1521" s="19" t="s">
        <v>168</v>
      </c>
      <c r="AT1521" s="19" t="s">
        <v>164</v>
      </c>
      <c r="AU1521" s="19" t="s">
        <v>81</v>
      </c>
      <c r="AY1521" s="19" t="s">
        <v>162</v>
      </c>
      <c r="BE1521" s="195">
        <f>IF(N1521="základní",J1521,0)</f>
        <v>0</v>
      </c>
      <c r="BF1521" s="195">
        <f>IF(N1521="snížená",J1521,0)</f>
        <v>0</v>
      </c>
      <c r="BG1521" s="195">
        <f>IF(N1521="zákl. přenesená",J1521,0)</f>
        <v>0</v>
      </c>
      <c r="BH1521" s="195">
        <f>IF(N1521="sníž. přenesená",J1521,0)</f>
        <v>0</v>
      </c>
      <c r="BI1521" s="195">
        <f>IF(N1521="nulová",J1521,0)</f>
        <v>0</v>
      </c>
      <c r="BJ1521" s="19" t="s">
        <v>22</v>
      </c>
      <c r="BK1521" s="195">
        <f>ROUND(I1521*H1521,2)</f>
        <v>0</v>
      </c>
      <c r="BL1521" s="19" t="s">
        <v>168</v>
      </c>
      <c r="BM1521" s="19" t="s">
        <v>1391</v>
      </c>
    </row>
    <row r="1522" spans="2:51" s="11" customFormat="1" ht="13.5">
      <c r="B1522" s="196"/>
      <c r="C1522" s="197"/>
      <c r="D1522" s="198" t="s">
        <v>169</v>
      </c>
      <c r="E1522" s="199" t="s">
        <v>20</v>
      </c>
      <c r="F1522" s="200" t="s">
        <v>1394</v>
      </c>
      <c r="G1522" s="197"/>
      <c r="H1522" s="201" t="s">
        <v>20</v>
      </c>
      <c r="I1522" s="202"/>
      <c r="J1522" s="197"/>
      <c r="K1522" s="197"/>
      <c r="L1522" s="203"/>
      <c r="M1522" s="204"/>
      <c r="N1522" s="205"/>
      <c r="O1522" s="205"/>
      <c r="P1522" s="205"/>
      <c r="Q1522" s="205"/>
      <c r="R1522" s="205"/>
      <c r="S1522" s="205"/>
      <c r="T1522" s="206"/>
      <c r="AT1522" s="207" t="s">
        <v>169</v>
      </c>
      <c r="AU1522" s="207" t="s">
        <v>81</v>
      </c>
      <c r="AV1522" s="11" t="s">
        <v>22</v>
      </c>
      <c r="AW1522" s="11" t="s">
        <v>37</v>
      </c>
      <c r="AX1522" s="11" t="s">
        <v>73</v>
      </c>
      <c r="AY1522" s="207" t="s">
        <v>162</v>
      </c>
    </row>
    <row r="1523" spans="2:51" s="12" customFormat="1" ht="13.5">
      <c r="B1523" s="208"/>
      <c r="C1523" s="209"/>
      <c r="D1523" s="198" t="s">
        <v>169</v>
      </c>
      <c r="E1523" s="210" t="s">
        <v>20</v>
      </c>
      <c r="F1523" s="211" t="s">
        <v>1395</v>
      </c>
      <c r="G1523" s="209"/>
      <c r="H1523" s="212">
        <v>49.53</v>
      </c>
      <c r="I1523" s="213"/>
      <c r="J1523" s="209"/>
      <c r="K1523" s="209"/>
      <c r="L1523" s="214"/>
      <c r="M1523" s="215"/>
      <c r="N1523" s="216"/>
      <c r="O1523" s="216"/>
      <c r="P1523" s="216"/>
      <c r="Q1523" s="216"/>
      <c r="R1523" s="216"/>
      <c r="S1523" s="216"/>
      <c r="T1523" s="217"/>
      <c r="AT1523" s="218" t="s">
        <v>169</v>
      </c>
      <c r="AU1523" s="218" t="s">
        <v>81</v>
      </c>
      <c r="AV1523" s="12" t="s">
        <v>81</v>
      </c>
      <c r="AW1523" s="12" t="s">
        <v>37</v>
      </c>
      <c r="AX1523" s="12" t="s">
        <v>73</v>
      </c>
      <c r="AY1523" s="218" t="s">
        <v>162</v>
      </c>
    </row>
    <row r="1524" spans="2:51" s="12" customFormat="1" ht="13.5">
      <c r="B1524" s="208"/>
      <c r="C1524" s="209"/>
      <c r="D1524" s="198" t="s">
        <v>169</v>
      </c>
      <c r="E1524" s="210" t="s">
        <v>20</v>
      </c>
      <c r="F1524" s="211" t="s">
        <v>1396</v>
      </c>
      <c r="G1524" s="209"/>
      <c r="H1524" s="212">
        <v>11.98</v>
      </c>
      <c r="I1524" s="213"/>
      <c r="J1524" s="209"/>
      <c r="K1524" s="209"/>
      <c r="L1524" s="214"/>
      <c r="M1524" s="215"/>
      <c r="N1524" s="216"/>
      <c r="O1524" s="216"/>
      <c r="P1524" s="216"/>
      <c r="Q1524" s="216"/>
      <c r="R1524" s="216"/>
      <c r="S1524" s="216"/>
      <c r="T1524" s="217"/>
      <c r="AT1524" s="218" t="s">
        <v>169</v>
      </c>
      <c r="AU1524" s="218" t="s">
        <v>81</v>
      </c>
      <c r="AV1524" s="12" t="s">
        <v>81</v>
      </c>
      <c r="AW1524" s="12" t="s">
        <v>37</v>
      </c>
      <c r="AX1524" s="12" t="s">
        <v>73</v>
      </c>
      <c r="AY1524" s="218" t="s">
        <v>162</v>
      </c>
    </row>
    <row r="1525" spans="2:51" s="13" customFormat="1" ht="13.5">
      <c r="B1525" s="219"/>
      <c r="C1525" s="220"/>
      <c r="D1525" s="221" t="s">
        <v>169</v>
      </c>
      <c r="E1525" s="222" t="s">
        <v>20</v>
      </c>
      <c r="F1525" s="223" t="s">
        <v>174</v>
      </c>
      <c r="G1525" s="220"/>
      <c r="H1525" s="224">
        <v>61.51</v>
      </c>
      <c r="I1525" s="225"/>
      <c r="J1525" s="220"/>
      <c r="K1525" s="220"/>
      <c r="L1525" s="226"/>
      <c r="M1525" s="227"/>
      <c r="N1525" s="228"/>
      <c r="O1525" s="228"/>
      <c r="P1525" s="228"/>
      <c r="Q1525" s="228"/>
      <c r="R1525" s="228"/>
      <c r="S1525" s="228"/>
      <c r="T1525" s="229"/>
      <c r="AT1525" s="230" t="s">
        <v>169</v>
      </c>
      <c r="AU1525" s="230" t="s">
        <v>81</v>
      </c>
      <c r="AV1525" s="13" t="s">
        <v>168</v>
      </c>
      <c r="AW1525" s="13" t="s">
        <v>37</v>
      </c>
      <c r="AX1525" s="13" t="s">
        <v>22</v>
      </c>
      <c r="AY1525" s="230" t="s">
        <v>162</v>
      </c>
    </row>
    <row r="1526" spans="2:65" s="1" customFormat="1" ht="22.5" customHeight="1">
      <c r="B1526" s="36"/>
      <c r="C1526" s="184" t="s">
        <v>1397</v>
      </c>
      <c r="D1526" s="184" t="s">
        <v>164</v>
      </c>
      <c r="E1526" s="185" t="s">
        <v>1398</v>
      </c>
      <c r="F1526" s="186" t="s">
        <v>1399</v>
      </c>
      <c r="G1526" s="187" t="s">
        <v>248</v>
      </c>
      <c r="H1526" s="188">
        <v>16</v>
      </c>
      <c r="I1526" s="189"/>
      <c r="J1526" s="190">
        <f>ROUND(I1526*H1526,2)</f>
        <v>0</v>
      </c>
      <c r="K1526" s="186" t="s">
        <v>20</v>
      </c>
      <c r="L1526" s="56"/>
      <c r="M1526" s="191" t="s">
        <v>20</v>
      </c>
      <c r="N1526" s="192" t="s">
        <v>44</v>
      </c>
      <c r="O1526" s="37"/>
      <c r="P1526" s="193">
        <f>O1526*H1526</f>
        <v>0</v>
      </c>
      <c r="Q1526" s="193">
        <v>0</v>
      </c>
      <c r="R1526" s="193">
        <f>Q1526*H1526</f>
        <v>0</v>
      </c>
      <c r="S1526" s="193">
        <v>0</v>
      </c>
      <c r="T1526" s="194">
        <f>S1526*H1526</f>
        <v>0</v>
      </c>
      <c r="AR1526" s="19" t="s">
        <v>168</v>
      </c>
      <c r="AT1526" s="19" t="s">
        <v>164</v>
      </c>
      <c r="AU1526" s="19" t="s">
        <v>81</v>
      </c>
      <c r="AY1526" s="19" t="s">
        <v>162</v>
      </c>
      <c r="BE1526" s="195">
        <f>IF(N1526="základní",J1526,0)</f>
        <v>0</v>
      </c>
      <c r="BF1526" s="195">
        <f>IF(N1526="snížená",J1526,0)</f>
        <v>0</v>
      </c>
      <c r="BG1526" s="195">
        <f>IF(N1526="zákl. přenesená",J1526,0)</f>
        <v>0</v>
      </c>
      <c r="BH1526" s="195">
        <f>IF(N1526="sníž. přenesená",J1526,0)</f>
        <v>0</v>
      </c>
      <c r="BI1526" s="195">
        <f>IF(N1526="nulová",J1526,0)</f>
        <v>0</v>
      </c>
      <c r="BJ1526" s="19" t="s">
        <v>22</v>
      </c>
      <c r="BK1526" s="195">
        <f>ROUND(I1526*H1526,2)</f>
        <v>0</v>
      </c>
      <c r="BL1526" s="19" t="s">
        <v>168</v>
      </c>
      <c r="BM1526" s="19" t="s">
        <v>1397</v>
      </c>
    </row>
    <row r="1527" spans="2:51" s="11" customFormat="1" ht="13.5">
      <c r="B1527" s="196"/>
      <c r="C1527" s="197"/>
      <c r="D1527" s="198" t="s">
        <v>169</v>
      </c>
      <c r="E1527" s="199" t="s">
        <v>20</v>
      </c>
      <c r="F1527" s="200" t="s">
        <v>1400</v>
      </c>
      <c r="G1527" s="197"/>
      <c r="H1527" s="201" t="s">
        <v>20</v>
      </c>
      <c r="I1527" s="202"/>
      <c r="J1527" s="197"/>
      <c r="K1527" s="197"/>
      <c r="L1527" s="203"/>
      <c r="M1527" s="204"/>
      <c r="N1527" s="205"/>
      <c r="O1527" s="205"/>
      <c r="P1527" s="205"/>
      <c r="Q1527" s="205"/>
      <c r="R1527" s="205"/>
      <c r="S1527" s="205"/>
      <c r="T1527" s="206"/>
      <c r="AT1527" s="207" t="s">
        <v>169</v>
      </c>
      <c r="AU1527" s="207" t="s">
        <v>81</v>
      </c>
      <c r="AV1527" s="11" t="s">
        <v>22</v>
      </c>
      <c r="AW1527" s="11" t="s">
        <v>37</v>
      </c>
      <c r="AX1527" s="11" t="s">
        <v>73</v>
      </c>
      <c r="AY1527" s="207" t="s">
        <v>162</v>
      </c>
    </row>
    <row r="1528" spans="2:51" s="12" customFormat="1" ht="13.5">
      <c r="B1528" s="208"/>
      <c r="C1528" s="209"/>
      <c r="D1528" s="198" t="s">
        <v>169</v>
      </c>
      <c r="E1528" s="210" t="s">
        <v>20</v>
      </c>
      <c r="F1528" s="211" t="s">
        <v>1401</v>
      </c>
      <c r="G1528" s="209"/>
      <c r="H1528" s="212">
        <v>16</v>
      </c>
      <c r="I1528" s="213"/>
      <c r="J1528" s="209"/>
      <c r="K1528" s="209"/>
      <c r="L1528" s="214"/>
      <c r="M1528" s="215"/>
      <c r="N1528" s="216"/>
      <c r="O1528" s="216"/>
      <c r="P1528" s="216"/>
      <c r="Q1528" s="216"/>
      <c r="R1528" s="216"/>
      <c r="S1528" s="216"/>
      <c r="T1528" s="217"/>
      <c r="AT1528" s="218" t="s">
        <v>169</v>
      </c>
      <c r="AU1528" s="218" t="s">
        <v>81</v>
      </c>
      <c r="AV1528" s="12" t="s">
        <v>81</v>
      </c>
      <c r="AW1528" s="12" t="s">
        <v>37</v>
      </c>
      <c r="AX1528" s="12" t="s">
        <v>73</v>
      </c>
      <c r="AY1528" s="218" t="s">
        <v>162</v>
      </c>
    </row>
    <row r="1529" spans="2:51" s="13" customFormat="1" ht="13.5">
      <c r="B1529" s="219"/>
      <c r="C1529" s="220"/>
      <c r="D1529" s="221" t="s">
        <v>169</v>
      </c>
      <c r="E1529" s="222" t="s">
        <v>20</v>
      </c>
      <c r="F1529" s="223" t="s">
        <v>174</v>
      </c>
      <c r="G1529" s="220"/>
      <c r="H1529" s="224">
        <v>16</v>
      </c>
      <c r="I1529" s="225"/>
      <c r="J1529" s="220"/>
      <c r="K1529" s="220"/>
      <c r="L1529" s="226"/>
      <c r="M1529" s="227"/>
      <c r="N1529" s="228"/>
      <c r="O1529" s="228"/>
      <c r="P1529" s="228"/>
      <c r="Q1529" s="228"/>
      <c r="R1529" s="228"/>
      <c r="S1529" s="228"/>
      <c r="T1529" s="229"/>
      <c r="AT1529" s="230" t="s">
        <v>169</v>
      </c>
      <c r="AU1529" s="230" t="s">
        <v>81</v>
      </c>
      <c r="AV1529" s="13" t="s">
        <v>168</v>
      </c>
      <c r="AW1529" s="13" t="s">
        <v>37</v>
      </c>
      <c r="AX1529" s="13" t="s">
        <v>22</v>
      </c>
      <c r="AY1529" s="230" t="s">
        <v>162</v>
      </c>
    </row>
    <row r="1530" spans="2:65" s="1" customFormat="1" ht="22.5" customHeight="1">
      <c r="B1530" s="36"/>
      <c r="C1530" s="184" t="s">
        <v>1402</v>
      </c>
      <c r="D1530" s="184" t="s">
        <v>164</v>
      </c>
      <c r="E1530" s="185" t="s">
        <v>1403</v>
      </c>
      <c r="F1530" s="186" t="s">
        <v>1404</v>
      </c>
      <c r="G1530" s="187" t="s">
        <v>248</v>
      </c>
      <c r="H1530" s="188">
        <v>1</v>
      </c>
      <c r="I1530" s="189"/>
      <c r="J1530" s="190">
        <f>ROUND(I1530*H1530,2)</f>
        <v>0</v>
      </c>
      <c r="K1530" s="186" t="s">
        <v>20</v>
      </c>
      <c r="L1530" s="56"/>
      <c r="M1530" s="191" t="s">
        <v>20</v>
      </c>
      <c r="N1530" s="192" t="s">
        <v>44</v>
      </c>
      <c r="O1530" s="37"/>
      <c r="P1530" s="193">
        <f>O1530*H1530</f>
        <v>0</v>
      </c>
      <c r="Q1530" s="193">
        <v>0</v>
      </c>
      <c r="R1530" s="193">
        <f>Q1530*H1530</f>
        <v>0</v>
      </c>
      <c r="S1530" s="193">
        <v>0</v>
      </c>
      <c r="T1530" s="194">
        <f>S1530*H1530</f>
        <v>0</v>
      </c>
      <c r="AR1530" s="19" t="s">
        <v>168</v>
      </c>
      <c r="AT1530" s="19" t="s">
        <v>164</v>
      </c>
      <c r="AU1530" s="19" t="s">
        <v>81</v>
      </c>
      <c r="AY1530" s="19" t="s">
        <v>162</v>
      </c>
      <c r="BE1530" s="195">
        <f>IF(N1530="základní",J1530,0)</f>
        <v>0</v>
      </c>
      <c r="BF1530" s="195">
        <f>IF(N1530="snížená",J1530,0)</f>
        <v>0</v>
      </c>
      <c r="BG1530" s="195">
        <f>IF(N1530="zákl. přenesená",J1530,0)</f>
        <v>0</v>
      </c>
      <c r="BH1530" s="195">
        <f>IF(N1530="sníž. přenesená",J1530,0)</f>
        <v>0</v>
      </c>
      <c r="BI1530" s="195">
        <f>IF(N1530="nulová",J1530,0)</f>
        <v>0</v>
      </c>
      <c r="BJ1530" s="19" t="s">
        <v>22</v>
      </c>
      <c r="BK1530" s="195">
        <f>ROUND(I1530*H1530,2)</f>
        <v>0</v>
      </c>
      <c r="BL1530" s="19" t="s">
        <v>168</v>
      </c>
      <c r="BM1530" s="19" t="s">
        <v>1402</v>
      </c>
    </row>
    <row r="1531" spans="2:51" s="11" customFormat="1" ht="13.5">
      <c r="B1531" s="196"/>
      <c r="C1531" s="197"/>
      <c r="D1531" s="198" t="s">
        <v>169</v>
      </c>
      <c r="E1531" s="199" t="s">
        <v>20</v>
      </c>
      <c r="F1531" s="200" t="s">
        <v>1405</v>
      </c>
      <c r="G1531" s="197"/>
      <c r="H1531" s="201" t="s">
        <v>20</v>
      </c>
      <c r="I1531" s="202"/>
      <c r="J1531" s="197"/>
      <c r="K1531" s="197"/>
      <c r="L1531" s="203"/>
      <c r="M1531" s="204"/>
      <c r="N1531" s="205"/>
      <c r="O1531" s="205"/>
      <c r="P1531" s="205"/>
      <c r="Q1531" s="205"/>
      <c r="R1531" s="205"/>
      <c r="S1531" s="205"/>
      <c r="T1531" s="206"/>
      <c r="AT1531" s="207" t="s">
        <v>169</v>
      </c>
      <c r="AU1531" s="207" t="s">
        <v>81</v>
      </c>
      <c r="AV1531" s="11" t="s">
        <v>22</v>
      </c>
      <c r="AW1531" s="11" t="s">
        <v>37</v>
      </c>
      <c r="AX1531" s="11" t="s">
        <v>73</v>
      </c>
      <c r="AY1531" s="207" t="s">
        <v>162</v>
      </c>
    </row>
    <row r="1532" spans="2:51" s="12" customFormat="1" ht="13.5">
      <c r="B1532" s="208"/>
      <c r="C1532" s="209"/>
      <c r="D1532" s="198" t="s">
        <v>169</v>
      </c>
      <c r="E1532" s="210" t="s">
        <v>20</v>
      </c>
      <c r="F1532" s="211" t="s">
        <v>1406</v>
      </c>
      <c r="G1532" s="209"/>
      <c r="H1532" s="212">
        <v>1</v>
      </c>
      <c r="I1532" s="213"/>
      <c r="J1532" s="209"/>
      <c r="K1532" s="209"/>
      <c r="L1532" s="214"/>
      <c r="M1532" s="215"/>
      <c r="N1532" s="216"/>
      <c r="O1532" s="216"/>
      <c r="P1532" s="216"/>
      <c r="Q1532" s="216"/>
      <c r="R1532" s="216"/>
      <c r="S1532" s="216"/>
      <c r="T1532" s="217"/>
      <c r="AT1532" s="218" t="s">
        <v>169</v>
      </c>
      <c r="AU1532" s="218" t="s">
        <v>81</v>
      </c>
      <c r="AV1532" s="12" t="s">
        <v>81</v>
      </c>
      <c r="AW1532" s="12" t="s">
        <v>37</v>
      </c>
      <c r="AX1532" s="12" t="s">
        <v>73</v>
      </c>
      <c r="AY1532" s="218" t="s">
        <v>162</v>
      </c>
    </row>
    <row r="1533" spans="2:51" s="13" customFormat="1" ht="13.5">
      <c r="B1533" s="219"/>
      <c r="C1533" s="220"/>
      <c r="D1533" s="221" t="s">
        <v>169</v>
      </c>
      <c r="E1533" s="222" t="s">
        <v>20</v>
      </c>
      <c r="F1533" s="223" t="s">
        <v>174</v>
      </c>
      <c r="G1533" s="220"/>
      <c r="H1533" s="224">
        <v>1</v>
      </c>
      <c r="I1533" s="225"/>
      <c r="J1533" s="220"/>
      <c r="K1533" s="220"/>
      <c r="L1533" s="226"/>
      <c r="M1533" s="227"/>
      <c r="N1533" s="228"/>
      <c r="O1533" s="228"/>
      <c r="P1533" s="228"/>
      <c r="Q1533" s="228"/>
      <c r="R1533" s="228"/>
      <c r="S1533" s="228"/>
      <c r="T1533" s="229"/>
      <c r="AT1533" s="230" t="s">
        <v>169</v>
      </c>
      <c r="AU1533" s="230" t="s">
        <v>81</v>
      </c>
      <c r="AV1533" s="13" t="s">
        <v>168</v>
      </c>
      <c r="AW1533" s="13" t="s">
        <v>37</v>
      </c>
      <c r="AX1533" s="13" t="s">
        <v>22</v>
      </c>
      <c r="AY1533" s="230" t="s">
        <v>162</v>
      </c>
    </row>
    <row r="1534" spans="2:65" s="1" customFormat="1" ht="22.5" customHeight="1">
      <c r="B1534" s="36"/>
      <c r="C1534" s="184" t="s">
        <v>1407</v>
      </c>
      <c r="D1534" s="184" t="s">
        <v>164</v>
      </c>
      <c r="E1534" s="185" t="s">
        <v>1408</v>
      </c>
      <c r="F1534" s="186" t="s">
        <v>1409</v>
      </c>
      <c r="G1534" s="187" t="s">
        <v>248</v>
      </c>
      <c r="H1534" s="188">
        <v>1.5</v>
      </c>
      <c r="I1534" s="189"/>
      <c r="J1534" s="190">
        <f>ROUND(I1534*H1534,2)</f>
        <v>0</v>
      </c>
      <c r="K1534" s="186" t="s">
        <v>20</v>
      </c>
      <c r="L1534" s="56"/>
      <c r="M1534" s="191" t="s">
        <v>20</v>
      </c>
      <c r="N1534" s="192" t="s">
        <v>44</v>
      </c>
      <c r="O1534" s="37"/>
      <c r="P1534" s="193">
        <f>O1534*H1534</f>
        <v>0</v>
      </c>
      <c r="Q1534" s="193">
        <v>0</v>
      </c>
      <c r="R1534" s="193">
        <f>Q1534*H1534</f>
        <v>0</v>
      </c>
      <c r="S1534" s="193">
        <v>0</v>
      </c>
      <c r="T1534" s="194">
        <f>S1534*H1534</f>
        <v>0</v>
      </c>
      <c r="AR1534" s="19" t="s">
        <v>168</v>
      </c>
      <c r="AT1534" s="19" t="s">
        <v>164</v>
      </c>
      <c r="AU1534" s="19" t="s">
        <v>81</v>
      </c>
      <c r="AY1534" s="19" t="s">
        <v>162</v>
      </c>
      <c r="BE1534" s="195">
        <f>IF(N1534="základní",J1534,0)</f>
        <v>0</v>
      </c>
      <c r="BF1534" s="195">
        <f>IF(N1534="snížená",J1534,0)</f>
        <v>0</v>
      </c>
      <c r="BG1534" s="195">
        <f>IF(N1534="zákl. přenesená",J1534,0)</f>
        <v>0</v>
      </c>
      <c r="BH1534" s="195">
        <f>IF(N1534="sníž. přenesená",J1534,0)</f>
        <v>0</v>
      </c>
      <c r="BI1534" s="195">
        <f>IF(N1534="nulová",J1534,0)</f>
        <v>0</v>
      </c>
      <c r="BJ1534" s="19" t="s">
        <v>22</v>
      </c>
      <c r="BK1534" s="195">
        <f>ROUND(I1534*H1534,2)</f>
        <v>0</v>
      </c>
      <c r="BL1534" s="19" t="s">
        <v>168</v>
      </c>
      <c r="BM1534" s="19" t="s">
        <v>1407</v>
      </c>
    </row>
    <row r="1535" spans="2:51" s="11" customFormat="1" ht="13.5">
      <c r="B1535" s="196"/>
      <c r="C1535" s="197"/>
      <c r="D1535" s="198" t="s">
        <v>169</v>
      </c>
      <c r="E1535" s="199" t="s">
        <v>20</v>
      </c>
      <c r="F1535" s="200" t="s">
        <v>1410</v>
      </c>
      <c r="G1535" s="197"/>
      <c r="H1535" s="201" t="s">
        <v>20</v>
      </c>
      <c r="I1535" s="202"/>
      <c r="J1535" s="197"/>
      <c r="K1535" s="197"/>
      <c r="L1535" s="203"/>
      <c r="M1535" s="204"/>
      <c r="N1535" s="205"/>
      <c r="O1535" s="205"/>
      <c r="P1535" s="205"/>
      <c r="Q1535" s="205"/>
      <c r="R1535" s="205"/>
      <c r="S1535" s="205"/>
      <c r="T1535" s="206"/>
      <c r="AT1535" s="207" t="s">
        <v>169</v>
      </c>
      <c r="AU1535" s="207" t="s">
        <v>81</v>
      </c>
      <c r="AV1535" s="11" t="s">
        <v>22</v>
      </c>
      <c r="AW1535" s="11" t="s">
        <v>37</v>
      </c>
      <c r="AX1535" s="11" t="s">
        <v>73</v>
      </c>
      <c r="AY1535" s="207" t="s">
        <v>162</v>
      </c>
    </row>
    <row r="1536" spans="2:51" s="12" customFormat="1" ht="13.5">
      <c r="B1536" s="208"/>
      <c r="C1536" s="209"/>
      <c r="D1536" s="198" t="s">
        <v>169</v>
      </c>
      <c r="E1536" s="210" t="s">
        <v>20</v>
      </c>
      <c r="F1536" s="211" t="s">
        <v>1411</v>
      </c>
      <c r="G1536" s="209"/>
      <c r="H1536" s="212">
        <v>1.5</v>
      </c>
      <c r="I1536" s="213"/>
      <c r="J1536" s="209"/>
      <c r="K1536" s="209"/>
      <c r="L1536" s="214"/>
      <c r="M1536" s="215"/>
      <c r="N1536" s="216"/>
      <c r="O1536" s="216"/>
      <c r="P1536" s="216"/>
      <c r="Q1536" s="216"/>
      <c r="R1536" s="216"/>
      <c r="S1536" s="216"/>
      <c r="T1536" s="217"/>
      <c r="AT1536" s="218" t="s">
        <v>169</v>
      </c>
      <c r="AU1536" s="218" t="s">
        <v>81</v>
      </c>
      <c r="AV1536" s="12" t="s">
        <v>81</v>
      </c>
      <c r="AW1536" s="12" t="s">
        <v>37</v>
      </c>
      <c r="AX1536" s="12" t="s">
        <v>73</v>
      </c>
      <c r="AY1536" s="218" t="s">
        <v>162</v>
      </c>
    </row>
    <row r="1537" spans="2:51" s="13" customFormat="1" ht="13.5">
      <c r="B1537" s="219"/>
      <c r="C1537" s="220"/>
      <c r="D1537" s="221" t="s">
        <v>169</v>
      </c>
      <c r="E1537" s="222" t="s">
        <v>20</v>
      </c>
      <c r="F1537" s="223" t="s">
        <v>174</v>
      </c>
      <c r="G1537" s="220"/>
      <c r="H1537" s="224">
        <v>1.5</v>
      </c>
      <c r="I1537" s="225"/>
      <c r="J1537" s="220"/>
      <c r="K1537" s="220"/>
      <c r="L1537" s="226"/>
      <c r="M1537" s="227"/>
      <c r="N1537" s="228"/>
      <c r="O1537" s="228"/>
      <c r="P1537" s="228"/>
      <c r="Q1537" s="228"/>
      <c r="R1537" s="228"/>
      <c r="S1537" s="228"/>
      <c r="T1537" s="229"/>
      <c r="AT1537" s="230" t="s">
        <v>169</v>
      </c>
      <c r="AU1537" s="230" t="s">
        <v>81</v>
      </c>
      <c r="AV1537" s="13" t="s">
        <v>168</v>
      </c>
      <c r="AW1537" s="13" t="s">
        <v>37</v>
      </c>
      <c r="AX1537" s="13" t="s">
        <v>22</v>
      </c>
      <c r="AY1537" s="230" t="s">
        <v>162</v>
      </c>
    </row>
    <row r="1538" spans="2:65" s="1" customFormat="1" ht="22.5" customHeight="1">
      <c r="B1538" s="36"/>
      <c r="C1538" s="184" t="s">
        <v>1412</v>
      </c>
      <c r="D1538" s="184" t="s">
        <v>164</v>
      </c>
      <c r="E1538" s="185" t="s">
        <v>1413</v>
      </c>
      <c r="F1538" s="186" t="s">
        <v>1414</v>
      </c>
      <c r="G1538" s="187" t="s">
        <v>248</v>
      </c>
      <c r="H1538" s="188">
        <v>0.54</v>
      </c>
      <c r="I1538" s="189"/>
      <c r="J1538" s="190">
        <f>ROUND(I1538*H1538,2)</f>
        <v>0</v>
      </c>
      <c r="K1538" s="186" t="s">
        <v>20</v>
      </c>
      <c r="L1538" s="56"/>
      <c r="M1538" s="191" t="s">
        <v>20</v>
      </c>
      <c r="N1538" s="192" t="s">
        <v>44</v>
      </c>
      <c r="O1538" s="37"/>
      <c r="P1538" s="193">
        <f>O1538*H1538</f>
        <v>0</v>
      </c>
      <c r="Q1538" s="193">
        <v>0</v>
      </c>
      <c r="R1538" s="193">
        <f>Q1538*H1538</f>
        <v>0</v>
      </c>
      <c r="S1538" s="193">
        <v>0</v>
      </c>
      <c r="T1538" s="194">
        <f>S1538*H1538</f>
        <v>0</v>
      </c>
      <c r="AR1538" s="19" t="s">
        <v>168</v>
      </c>
      <c r="AT1538" s="19" t="s">
        <v>164</v>
      </c>
      <c r="AU1538" s="19" t="s">
        <v>81</v>
      </c>
      <c r="AY1538" s="19" t="s">
        <v>162</v>
      </c>
      <c r="BE1538" s="195">
        <f>IF(N1538="základní",J1538,0)</f>
        <v>0</v>
      </c>
      <c r="BF1538" s="195">
        <f>IF(N1538="snížená",J1538,0)</f>
        <v>0</v>
      </c>
      <c r="BG1538" s="195">
        <f>IF(N1538="zákl. přenesená",J1538,0)</f>
        <v>0</v>
      </c>
      <c r="BH1538" s="195">
        <f>IF(N1538="sníž. přenesená",J1538,0)</f>
        <v>0</v>
      </c>
      <c r="BI1538" s="195">
        <f>IF(N1538="nulová",J1538,0)</f>
        <v>0</v>
      </c>
      <c r="BJ1538" s="19" t="s">
        <v>22</v>
      </c>
      <c r="BK1538" s="195">
        <f>ROUND(I1538*H1538,2)</f>
        <v>0</v>
      </c>
      <c r="BL1538" s="19" t="s">
        <v>168</v>
      </c>
      <c r="BM1538" s="19" t="s">
        <v>1412</v>
      </c>
    </row>
    <row r="1539" spans="2:51" s="11" customFormat="1" ht="13.5">
      <c r="B1539" s="196"/>
      <c r="C1539" s="197"/>
      <c r="D1539" s="198" t="s">
        <v>169</v>
      </c>
      <c r="E1539" s="199" t="s">
        <v>20</v>
      </c>
      <c r="F1539" s="200" t="s">
        <v>1415</v>
      </c>
      <c r="G1539" s="197"/>
      <c r="H1539" s="201" t="s">
        <v>20</v>
      </c>
      <c r="I1539" s="202"/>
      <c r="J1539" s="197"/>
      <c r="K1539" s="197"/>
      <c r="L1539" s="203"/>
      <c r="M1539" s="204"/>
      <c r="N1539" s="205"/>
      <c r="O1539" s="205"/>
      <c r="P1539" s="205"/>
      <c r="Q1539" s="205"/>
      <c r="R1539" s="205"/>
      <c r="S1539" s="205"/>
      <c r="T1539" s="206"/>
      <c r="AT1539" s="207" t="s">
        <v>169</v>
      </c>
      <c r="AU1539" s="207" t="s">
        <v>81</v>
      </c>
      <c r="AV1539" s="11" t="s">
        <v>22</v>
      </c>
      <c r="AW1539" s="11" t="s">
        <v>37</v>
      </c>
      <c r="AX1539" s="11" t="s">
        <v>73</v>
      </c>
      <c r="AY1539" s="207" t="s">
        <v>162</v>
      </c>
    </row>
    <row r="1540" spans="2:51" s="12" customFormat="1" ht="13.5">
      <c r="B1540" s="208"/>
      <c r="C1540" s="209"/>
      <c r="D1540" s="198" t="s">
        <v>169</v>
      </c>
      <c r="E1540" s="210" t="s">
        <v>20</v>
      </c>
      <c r="F1540" s="211" t="s">
        <v>1416</v>
      </c>
      <c r="G1540" s="209"/>
      <c r="H1540" s="212">
        <v>0.54</v>
      </c>
      <c r="I1540" s="213"/>
      <c r="J1540" s="209"/>
      <c r="K1540" s="209"/>
      <c r="L1540" s="214"/>
      <c r="M1540" s="215"/>
      <c r="N1540" s="216"/>
      <c r="O1540" s="216"/>
      <c r="P1540" s="216"/>
      <c r="Q1540" s="216"/>
      <c r="R1540" s="216"/>
      <c r="S1540" s="216"/>
      <c r="T1540" s="217"/>
      <c r="AT1540" s="218" t="s">
        <v>169</v>
      </c>
      <c r="AU1540" s="218" t="s">
        <v>81</v>
      </c>
      <c r="AV1540" s="12" t="s">
        <v>81</v>
      </c>
      <c r="AW1540" s="12" t="s">
        <v>37</v>
      </c>
      <c r="AX1540" s="12" t="s">
        <v>73</v>
      </c>
      <c r="AY1540" s="218" t="s">
        <v>162</v>
      </c>
    </row>
    <row r="1541" spans="2:51" s="13" customFormat="1" ht="13.5">
      <c r="B1541" s="219"/>
      <c r="C1541" s="220"/>
      <c r="D1541" s="221" t="s">
        <v>169</v>
      </c>
      <c r="E1541" s="222" t="s">
        <v>20</v>
      </c>
      <c r="F1541" s="223" t="s">
        <v>174</v>
      </c>
      <c r="G1541" s="220"/>
      <c r="H1541" s="224">
        <v>0.54</v>
      </c>
      <c r="I1541" s="225"/>
      <c r="J1541" s="220"/>
      <c r="K1541" s="220"/>
      <c r="L1541" s="226"/>
      <c r="M1541" s="227"/>
      <c r="N1541" s="228"/>
      <c r="O1541" s="228"/>
      <c r="P1541" s="228"/>
      <c r="Q1541" s="228"/>
      <c r="R1541" s="228"/>
      <c r="S1541" s="228"/>
      <c r="T1541" s="229"/>
      <c r="AT1541" s="230" t="s">
        <v>169</v>
      </c>
      <c r="AU1541" s="230" t="s">
        <v>81</v>
      </c>
      <c r="AV1541" s="13" t="s">
        <v>168</v>
      </c>
      <c r="AW1541" s="13" t="s">
        <v>37</v>
      </c>
      <c r="AX1541" s="13" t="s">
        <v>22</v>
      </c>
      <c r="AY1541" s="230" t="s">
        <v>162</v>
      </c>
    </row>
    <row r="1542" spans="2:65" s="1" customFormat="1" ht="22.5" customHeight="1">
      <c r="B1542" s="36"/>
      <c r="C1542" s="184" t="s">
        <v>1417</v>
      </c>
      <c r="D1542" s="184" t="s">
        <v>164</v>
      </c>
      <c r="E1542" s="185" t="s">
        <v>1418</v>
      </c>
      <c r="F1542" s="186" t="s">
        <v>1419</v>
      </c>
      <c r="G1542" s="187" t="s">
        <v>248</v>
      </c>
      <c r="H1542" s="188">
        <v>6</v>
      </c>
      <c r="I1542" s="189"/>
      <c r="J1542" s="190">
        <f>ROUND(I1542*H1542,2)</f>
        <v>0</v>
      </c>
      <c r="K1542" s="186" t="s">
        <v>20</v>
      </c>
      <c r="L1542" s="56"/>
      <c r="M1542" s="191" t="s">
        <v>20</v>
      </c>
      <c r="N1542" s="192" t="s">
        <v>44</v>
      </c>
      <c r="O1542" s="37"/>
      <c r="P1542" s="193">
        <f>O1542*H1542</f>
        <v>0</v>
      </c>
      <c r="Q1542" s="193">
        <v>0</v>
      </c>
      <c r="R1542" s="193">
        <f>Q1542*H1542</f>
        <v>0</v>
      </c>
      <c r="S1542" s="193">
        <v>0</v>
      </c>
      <c r="T1542" s="194">
        <f>S1542*H1542</f>
        <v>0</v>
      </c>
      <c r="AR1542" s="19" t="s">
        <v>168</v>
      </c>
      <c r="AT1542" s="19" t="s">
        <v>164</v>
      </c>
      <c r="AU1542" s="19" t="s">
        <v>81</v>
      </c>
      <c r="AY1542" s="19" t="s">
        <v>162</v>
      </c>
      <c r="BE1542" s="195">
        <f>IF(N1542="základní",J1542,0)</f>
        <v>0</v>
      </c>
      <c r="BF1542" s="195">
        <f>IF(N1542="snížená",J1542,0)</f>
        <v>0</v>
      </c>
      <c r="BG1542" s="195">
        <f>IF(N1542="zákl. přenesená",J1542,0)</f>
        <v>0</v>
      </c>
      <c r="BH1542" s="195">
        <f>IF(N1542="sníž. přenesená",J1542,0)</f>
        <v>0</v>
      </c>
      <c r="BI1542" s="195">
        <f>IF(N1542="nulová",J1542,0)</f>
        <v>0</v>
      </c>
      <c r="BJ1542" s="19" t="s">
        <v>22</v>
      </c>
      <c r="BK1542" s="195">
        <f>ROUND(I1542*H1542,2)</f>
        <v>0</v>
      </c>
      <c r="BL1542" s="19" t="s">
        <v>168</v>
      </c>
      <c r="BM1542" s="19" t="s">
        <v>1417</v>
      </c>
    </row>
    <row r="1543" spans="2:51" s="11" customFormat="1" ht="13.5">
      <c r="B1543" s="196"/>
      <c r="C1543" s="197"/>
      <c r="D1543" s="198" t="s">
        <v>169</v>
      </c>
      <c r="E1543" s="199" t="s">
        <v>20</v>
      </c>
      <c r="F1543" s="200" t="s">
        <v>1420</v>
      </c>
      <c r="G1543" s="197"/>
      <c r="H1543" s="201" t="s">
        <v>20</v>
      </c>
      <c r="I1543" s="202"/>
      <c r="J1543" s="197"/>
      <c r="K1543" s="197"/>
      <c r="L1543" s="203"/>
      <c r="M1543" s="204"/>
      <c r="N1543" s="205"/>
      <c r="O1543" s="205"/>
      <c r="P1543" s="205"/>
      <c r="Q1543" s="205"/>
      <c r="R1543" s="205"/>
      <c r="S1543" s="205"/>
      <c r="T1543" s="206"/>
      <c r="AT1543" s="207" t="s">
        <v>169</v>
      </c>
      <c r="AU1543" s="207" t="s">
        <v>81</v>
      </c>
      <c r="AV1543" s="11" t="s">
        <v>22</v>
      </c>
      <c r="AW1543" s="11" t="s">
        <v>37</v>
      </c>
      <c r="AX1543" s="11" t="s">
        <v>73</v>
      </c>
      <c r="AY1543" s="207" t="s">
        <v>162</v>
      </c>
    </row>
    <row r="1544" spans="2:51" s="12" customFormat="1" ht="13.5">
      <c r="B1544" s="208"/>
      <c r="C1544" s="209"/>
      <c r="D1544" s="198" t="s">
        <v>169</v>
      </c>
      <c r="E1544" s="210" t="s">
        <v>20</v>
      </c>
      <c r="F1544" s="211" t="s">
        <v>190</v>
      </c>
      <c r="G1544" s="209"/>
      <c r="H1544" s="212">
        <v>6</v>
      </c>
      <c r="I1544" s="213"/>
      <c r="J1544" s="209"/>
      <c r="K1544" s="209"/>
      <c r="L1544" s="214"/>
      <c r="M1544" s="215"/>
      <c r="N1544" s="216"/>
      <c r="O1544" s="216"/>
      <c r="P1544" s="216"/>
      <c r="Q1544" s="216"/>
      <c r="R1544" s="216"/>
      <c r="S1544" s="216"/>
      <c r="T1544" s="217"/>
      <c r="AT1544" s="218" t="s">
        <v>169</v>
      </c>
      <c r="AU1544" s="218" t="s">
        <v>81</v>
      </c>
      <c r="AV1544" s="12" t="s">
        <v>81</v>
      </c>
      <c r="AW1544" s="12" t="s">
        <v>37</v>
      </c>
      <c r="AX1544" s="12" t="s">
        <v>73</v>
      </c>
      <c r="AY1544" s="218" t="s">
        <v>162</v>
      </c>
    </row>
    <row r="1545" spans="2:51" s="13" customFormat="1" ht="13.5">
      <c r="B1545" s="219"/>
      <c r="C1545" s="220"/>
      <c r="D1545" s="221" t="s">
        <v>169</v>
      </c>
      <c r="E1545" s="222" t="s">
        <v>20</v>
      </c>
      <c r="F1545" s="223" t="s">
        <v>174</v>
      </c>
      <c r="G1545" s="220"/>
      <c r="H1545" s="224">
        <v>6</v>
      </c>
      <c r="I1545" s="225"/>
      <c r="J1545" s="220"/>
      <c r="K1545" s="220"/>
      <c r="L1545" s="226"/>
      <c r="M1545" s="227"/>
      <c r="N1545" s="228"/>
      <c r="O1545" s="228"/>
      <c r="P1545" s="228"/>
      <c r="Q1545" s="228"/>
      <c r="R1545" s="228"/>
      <c r="S1545" s="228"/>
      <c r="T1545" s="229"/>
      <c r="AT1545" s="230" t="s">
        <v>169</v>
      </c>
      <c r="AU1545" s="230" t="s">
        <v>81</v>
      </c>
      <c r="AV1545" s="13" t="s">
        <v>168</v>
      </c>
      <c r="AW1545" s="13" t="s">
        <v>37</v>
      </c>
      <c r="AX1545" s="13" t="s">
        <v>22</v>
      </c>
      <c r="AY1545" s="230" t="s">
        <v>162</v>
      </c>
    </row>
    <row r="1546" spans="2:65" s="1" customFormat="1" ht="22.5" customHeight="1">
      <c r="B1546" s="36"/>
      <c r="C1546" s="184" t="s">
        <v>1421</v>
      </c>
      <c r="D1546" s="184" t="s">
        <v>164</v>
      </c>
      <c r="E1546" s="185" t="s">
        <v>1422</v>
      </c>
      <c r="F1546" s="186" t="s">
        <v>1423</v>
      </c>
      <c r="G1546" s="187" t="s">
        <v>248</v>
      </c>
      <c r="H1546" s="188">
        <v>121.45</v>
      </c>
      <c r="I1546" s="189"/>
      <c r="J1546" s="190">
        <f>ROUND(I1546*H1546,2)</f>
        <v>0</v>
      </c>
      <c r="K1546" s="186" t="s">
        <v>20</v>
      </c>
      <c r="L1546" s="56"/>
      <c r="M1546" s="191" t="s">
        <v>20</v>
      </c>
      <c r="N1546" s="192" t="s">
        <v>44</v>
      </c>
      <c r="O1546" s="37"/>
      <c r="P1546" s="193">
        <f>O1546*H1546</f>
        <v>0</v>
      </c>
      <c r="Q1546" s="193">
        <v>0</v>
      </c>
      <c r="R1546" s="193">
        <f>Q1546*H1546</f>
        <v>0</v>
      </c>
      <c r="S1546" s="193">
        <v>0</v>
      </c>
      <c r="T1546" s="194">
        <f>S1546*H1546</f>
        <v>0</v>
      </c>
      <c r="AR1546" s="19" t="s">
        <v>168</v>
      </c>
      <c r="AT1546" s="19" t="s">
        <v>164</v>
      </c>
      <c r="AU1546" s="19" t="s">
        <v>81</v>
      </c>
      <c r="AY1546" s="19" t="s">
        <v>162</v>
      </c>
      <c r="BE1546" s="195">
        <f>IF(N1546="základní",J1546,0)</f>
        <v>0</v>
      </c>
      <c r="BF1546" s="195">
        <f>IF(N1546="snížená",J1546,0)</f>
        <v>0</v>
      </c>
      <c r="BG1546" s="195">
        <f>IF(N1546="zákl. přenesená",J1546,0)</f>
        <v>0</v>
      </c>
      <c r="BH1546" s="195">
        <f>IF(N1546="sníž. přenesená",J1546,0)</f>
        <v>0</v>
      </c>
      <c r="BI1546" s="195">
        <f>IF(N1546="nulová",J1546,0)</f>
        <v>0</v>
      </c>
      <c r="BJ1546" s="19" t="s">
        <v>22</v>
      </c>
      <c r="BK1546" s="195">
        <f>ROUND(I1546*H1546,2)</f>
        <v>0</v>
      </c>
      <c r="BL1546" s="19" t="s">
        <v>168</v>
      </c>
      <c r="BM1546" s="19" t="s">
        <v>1421</v>
      </c>
    </row>
    <row r="1547" spans="2:51" s="11" customFormat="1" ht="13.5">
      <c r="B1547" s="196"/>
      <c r="C1547" s="197"/>
      <c r="D1547" s="198" t="s">
        <v>169</v>
      </c>
      <c r="E1547" s="199" t="s">
        <v>20</v>
      </c>
      <c r="F1547" s="200" t="s">
        <v>1424</v>
      </c>
      <c r="G1547" s="197"/>
      <c r="H1547" s="201" t="s">
        <v>20</v>
      </c>
      <c r="I1547" s="202"/>
      <c r="J1547" s="197"/>
      <c r="K1547" s="197"/>
      <c r="L1547" s="203"/>
      <c r="M1547" s="204"/>
      <c r="N1547" s="205"/>
      <c r="O1547" s="205"/>
      <c r="P1547" s="205"/>
      <c r="Q1547" s="205"/>
      <c r="R1547" s="205"/>
      <c r="S1547" s="205"/>
      <c r="T1547" s="206"/>
      <c r="AT1547" s="207" t="s">
        <v>169</v>
      </c>
      <c r="AU1547" s="207" t="s">
        <v>81</v>
      </c>
      <c r="AV1547" s="11" t="s">
        <v>22</v>
      </c>
      <c r="AW1547" s="11" t="s">
        <v>37</v>
      </c>
      <c r="AX1547" s="11" t="s">
        <v>73</v>
      </c>
      <c r="AY1547" s="207" t="s">
        <v>162</v>
      </c>
    </row>
    <row r="1548" spans="2:51" s="11" customFormat="1" ht="13.5">
      <c r="B1548" s="196"/>
      <c r="C1548" s="197"/>
      <c r="D1548" s="198" t="s">
        <v>169</v>
      </c>
      <c r="E1548" s="199" t="s">
        <v>20</v>
      </c>
      <c r="F1548" s="200" t="s">
        <v>703</v>
      </c>
      <c r="G1548" s="197"/>
      <c r="H1548" s="201" t="s">
        <v>20</v>
      </c>
      <c r="I1548" s="202"/>
      <c r="J1548" s="197"/>
      <c r="K1548" s="197"/>
      <c r="L1548" s="203"/>
      <c r="M1548" s="204"/>
      <c r="N1548" s="205"/>
      <c r="O1548" s="205"/>
      <c r="P1548" s="205"/>
      <c r="Q1548" s="205"/>
      <c r="R1548" s="205"/>
      <c r="S1548" s="205"/>
      <c r="T1548" s="206"/>
      <c r="AT1548" s="207" t="s">
        <v>169</v>
      </c>
      <c r="AU1548" s="207" t="s">
        <v>81</v>
      </c>
      <c r="AV1548" s="11" t="s">
        <v>22</v>
      </c>
      <c r="AW1548" s="11" t="s">
        <v>37</v>
      </c>
      <c r="AX1548" s="11" t="s">
        <v>73</v>
      </c>
      <c r="AY1548" s="207" t="s">
        <v>162</v>
      </c>
    </row>
    <row r="1549" spans="2:51" s="12" customFormat="1" ht="13.5">
      <c r="B1549" s="208"/>
      <c r="C1549" s="209"/>
      <c r="D1549" s="198" t="s">
        <v>169</v>
      </c>
      <c r="E1549" s="210" t="s">
        <v>20</v>
      </c>
      <c r="F1549" s="211" t="s">
        <v>1425</v>
      </c>
      <c r="G1549" s="209"/>
      <c r="H1549" s="212">
        <v>54</v>
      </c>
      <c r="I1549" s="213"/>
      <c r="J1549" s="209"/>
      <c r="K1549" s="209"/>
      <c r="L1549" s="214"/>
      <c r="M1549" s="215"/>
      <c r="N1549" s="216"/>
      <c r="O1549" s="216"/>
      <c r="P1549" s="216"/>
      <c r="Q1549" s="216"/>
      <c r="R1549" s="216"/>
      <c r="S1549" s="216"/>
      <c r="T1549" s="217"/>
      <c r="AT1549" s="218" t="s">
        <v>169</v>
      </c>
      <c r="AU1549" s="218" t="s">
        <v>81</v>
      </c>
      <c r="AV1549" s="12" t="s">
        <v>81</v>
      </c>
      <c r="AW1549" s="12" t="s">
        <v>37</v>
      </c>
      <c r="AX1549" s="12" t="s">
        <v>73</v>
      </c>
      <c r="AY1549" s="218" t="s">
        <v>162</v>
      </c>
    </row>
    <row r="1550" spans="2:51" s="11" customFormat="1" ht="13.5">
      <c r="B1550" s="196"/>
      <c r="C1550" s="197"/>
      <c r="D1550" s="198" t="s">
        <v>169</v>
      </c>
      <c r="E1550" s="199" t="s">
        <v>20</v>
      </c>
      <c r="F1550" s="200" t="s">
        <v>1426</v>
      </c>
      <c r="G1550" s="197"/>
      <c r="H1550" s="201" t="s">
        <v>20</v>
      </c>
      <c r="I1550" s="202"/>
      <c r="J1550" s="197"/>
      <c r="K1550" s="197"/>
      <c r="L1550" s="203"/>
      <c r="M1550" s="204"/>
      <c r="N1550" s="205"/>
      <c r="O1550" s="205"/>
      <c r="P1550" s="205"/>
      <c r="Q1550" s="205"/>
      <c r="R1550" s="205"/>
      <c r="S1550" s="205"/>
      <c r="T1550" s="206"/>
      <c r="AT1550" s="207" t="s">
        <v>169</v>
      </c>
      <c r="AU1550" s="207" t="s">
        <v>81</v>
      </c>
      <c r="AV1550" s="11" t="s">
        <v>22</v>
      </c>
      <c r="AW1550" s="11" t="s">
        <v>37</v>
      </c>
      <c r="AX1550" s="11" t="s">
        <v>73</v>
      </c>
      <c r="AY1550" s="207" t="s">
        <v>162</v>
      </c>
    </row>
    <row r="1551" spans="2:51" s="11" customFormat="1" ht="13.5">
      <c r="B1551" s="196"/>
      <c r="C1551" s="197"/>
      <c r="D1551" s="198" t="s">
        <v>169</v>
      </c>
      <c r="E1551" s="199" t="s">
        <v>20</v>
      </c>
      <c r="F1551" s="200" t="s">
        <v>1427</v>
      </c>
      <c r="G1551" s="197"/>
      <c r="H1551" s="201" t="s">
        <v>20</v>
      </c>
      <c r="I1551" s="202"/>
      <c r="J1551" s="197"/>
      <c r="K1551" s="197"/>
      <c r="L1551" s="203"/>
      <c r="M1551" s="204"/>
      <c r="N1551" s="205"/>
      <c r="O1551" s="205"/>
      <c r="P1551" s="205"/>
      <c r="Q1551" s="205"/>
      <c r="R1551" s="205"/>
      <c r="S1551" s="205"/>
      <c r="T1551" s="206"/>
      <c r="AT1551" s="207" t="s">
        <v>169</v>
      </c>
      <c r="AU1551" s="207" t="s">
        <v>81</v>
      </c>
      <c r="AV1551" s="11" t="s">
        <v>22</v>
      </c>
      <c r="AW1551" s="11" t="s">
        <v>37</v>
      </c>
      <c r="AX1551" s="11" t="s">
        <v>73</v>
      </c>
      <c r="AY1551" s="207" t="s">
        <v>162</v>
      </c>
    </row>
    <row r="1552" spans="2:51" s="12" customFormat="1" ht="13.5">
      <c r="B1552" s="208"/>
      <c r="C1552" s="209"/>
      <c r="D1552" s="198" t="s">
        <v>169</v>
      </c>
      <c r="E1552" s="210" t="s">
        <v>20</v>
      </c>
      <c r="F1552" s="211" t="s">
        <v>1428</v>
      </c>
      <c r="G1552" s="209"/>
      <c r="H1552" s="212">
        <v>55.8</v>
      </c>
      <c r="I1552" s="213"/>
      <c r="J1552" s="209"/>
      <c r="K1552" s="209"/>
      <c r="L1552" s="214"/>
      <c r="M1552" s="215"/>
      <c r="N1552" s="216"/>
      <c r="O1552" s="216"/>
      <c r="P1552" s="216"/>
      <c r="Q1552" s="216"/>
      <c r="R1552" s="216"/>
      <c r="S1552" s="216"/>
      <c r="T1552" s="217"/>
      <c r="AT1552" s="218" t="s">
        <v>169</v>
      </c>
      <c r="AU1552" s="218" t="s">
        <v>81</v>
      </c>
      <c r="AV1552" s="12" t="s">
        <v>81</v>
      </c>
      <c r="AW1552" s="12" t="s">
        <v>37</v>
      </c>
      <c r="AX1552" s="12" t="s">
        <v>73</v>
      </c>
      <c r="AY1552" s="218" t="s">
        <v>162</v>
      </c>
    </row>
    <row r="1553" spans="2:51" s="11" customFormat="1" ht="13.5">
      <c r="B1553" s="196"/>
      <c r="C1553" s="197"/>
      <c r="D1553" s="198" t="s">
        <v>169</v>
      </c>
      <c r="E1553" s="199" t="s">
        <v>20</v>
      </c>
      <c r="F1553" s="200" t="s">
        <v>1429</v>
      </c>
      <c r="G1553" s="197"/>
      <c r="H1553" s="201" t="s">
        <v>20</v>
      </c>
      <c r="I1553" s="202"/>
      <c r="J1553" s="197"/>
      <c r="K1553" s="197"/>
      <c r="L1553" s="203"/>
      <c r="M1553" s="204"/>
      <c r="N1553" s="205"/>
      <c r="O1553" s="205"/>
      <c r="P1553" s="205"/>
      <c r="Q1553" s="205"/>
      <c r="R1553" s="205"/>
      <c r="S1553" s="205"/>
      <c r="T1553" s="206"/>
      <c r="AT1553" s="207" t="s">
        <v>169</v>
      </c>
      <c r="AU1553" s="207" t="s">
        <v>81</v>
      </c>
      <c r="AV1553" s="11" t="s">
        <v>22</v>
      </c>
      <c r="AW1553" s="11" t="s">
        <v>37</v>
      </c>
      <c r="AX1553" s="11" t="s">
        <v>73</v>
      </c>
      <c r="AY1553" s="207" t="s">
        <v>162</v>
      </c>
    </row>
    <row r="1554" spans="2:51" s="11" customFormat="1" ht="13.5">
      <c r="B1554" s="196"/>
      <c r="C1554" s="197"/>
      <c r="D1554" s="198" t="s">
        <v>169</v>
      </c>
      <c r="E1554" s="199" t="s">
        <v>20</v>
      </c>
      <c r="F1554" s="200" t="s">
        <v>1427</v>
      </c>
      <c r="G1554" s="197"/>
      <c r="H1554" s="201" t="s">
        <v>20</v>
      </c>
      <c r="I1554" s="202"/>
      <c r="J1554" s="197"/>
      <c r="K1554" s="197"/>
      <c r="L1554" s="203"/>
      <c r="M1554" s="204"/>
      <c r="N1554" s="205"/>
      <c r="O1554" s="205"/>
      <c r="P1554" s="205"/>
      <c r="Q1554" s="205"/>
      <c r="R1554" s="205"/>
      <c r="S1554" s="205"/>
      <c r="T1554" s="206"/>
      <c r="AT1554" s="207" t="s">
        <v>169</v>
      </c>
      <c r="AU1554" s="207" t="s">
        <v>81</v>
      </c>
      <c r="AV1554" s="11" t="s">
        <v>22</v>
      </c>
      <c r="AW1554" s="11" t="s">
        <v>37</v>
      </c>
      <c r="AX1554" s="11" t="s">
        <v>73</v>
      </c>
      <c r="AY1554" s="207" t="s">
        <v>162</v>
      </c>
    </row>
    <row r="1555" spans="2:51" s="12" customFormat="1" ht="13.5">
      <c r="B1555" s="208"/>
      <c r="C1555" s="209"/>
      <c r="D1555" s="198" t="s">
        <v>169</v>
      </c>
      <c r="E1555" s="210" t="s">
        <v>20</v>
      </c>
      <c r="F1555" s="211" t="s">
        <v>1430</v>
      </c>
      <c r="G1555" s="209"/>
      <c r="H1555" s="212">
        <v>11.65</v>
      </c>
      <c r="I1555" s="213"/>
      <c r="J1555" s="209"/>
      <c r="K1555" s="209"/>
      <c r="L1555" s="214"/>
      <c r="M1555" s="215"/>
      <c r="N1555" s="216"/>
      <c r="O1555" s="216"/>
      <c r="P1555" s="216"/>
      <c r="Q1555" s="216"/>
      <c r="R1555" s="216"/>
      <c r="S1555" s="216"/>
      <c r="T1555" s="217"/>
      <c r="AT1555" s="218" t="s">
        <v>169</v>
      </c>
      <c r="AU1555" s="218" t="s">
        <v>81</v>
      </c>
      <c r="AV1555" s="12" t="s">
        <v>81</v>
      </c>
      <c r="AW1555" s="12" t="s">
        <v>37</v>
      </c>
      <c r="AX1555" s="12" t="s">
        <v>73</v>
      </c>
      <c r="AY1555" s="218" t="s">
        <v>162</v>
      </c>
    </row>
    <row r="1556" spans="2:51" s="13" customFormat="1" ht="13.5">
      <c r="B1556" s="219"/>
      <c r="C1556" s="220"/>
      <c r="D1556" s="221" t="s">
        <v>169</v>
      </c>
      <c r="E1556" s="222" t="s">
        <v>20</v>
      </c>
      <c r="F1556" s="223" t="s">
        <v>174</v>
      </c>
      <c r="G1556" s="220"/>
      <c r="H1556" s="224">
        <v>121.45</v>
      </c>
      <c r="I1556" s="225"/>
      <c r="J1556" s="220"/>
      <c r="K1556" s="220"/>
      <c r="L1556" s="226"/>
      <c r="M1556" s="227"/>
      <c r="N1556" s="228"/>
      <c r="O1556" s="228"/>
      <c r="P1556" s="228"/>
      <c r="Q1556" s="228"/>
      <c r="R1556" s="228"/>
      <c r="S1556" s="228"/>
      <c r="T1556" s="229"/>
      <c r="AT1556" s="230" t="s">
        <v>169</v>
      </c>
      <c r="AU1556" s="230" t="s">
        <v>81</v>
      </c>
      <c r="AV1556" s="13" t="s">
        <v>168</v>
      </c>
      <c r="AW1556" s="13" t="s">
        <v>37</v>
      </c>
      <c r="AX1556" s="13" t="s">
        <v>22</v>
      </c>
      <c r="AY1556" s="230" t="s">
        <v>162</v>
      </c>
    </row>
    <row r="1557" spans="2:65" s="1" customFormat="1" ht="22.5" customHeight="1">
      <c r="B1557" s="36"/>
      <c r="C1557" s="184" t="s">
        <v>1431</v>
      </c>
      <c r="D1557" s="184" t="s">
        <v>164</v>
      </c>
      <c r="E1557" s="185" t="s">
        <v>1432</v>
      </c>
      <c r="F1557" s="186" t="s">
        <v>1433</v>
      </c>
      <c r="G1557" s="187" t="s">
        <v>248</v>
      </c>
      <c r="H1557" s="188">
        <v>141.29</v>
      </c>
      <c r="I1557" s="189"/>
      <c r="J1557" s="190">
        <f>ROUND(I1557*H1557,2)</f>
        <v>0</v>
      </c>
      <c r="K1557" s="186" t="s">
        <v>20</v>
      </c>
      <c r="L1557" s="56"/>
      <c r="M1557" s="191" t="s">
        <v>20</v>
      </c>
      <c r="N1557" s="192" t="s">
        <v>44</v>
      </c>
      <c r="O1557" s="37"/>
      <c r="P1557" s="193">
        <f>O1557*H1557</f>
        <v>0</v>
      </c>
      <c r="Q1557" s="193">
        <v>0</v>
      </c>
      <c r="R1557" s="193">
        <f>Q1557*H1557</f>
        <v>0</v>
      </c>
      <c r="S1557" s="193">
        <v>0</v>
      </c>
      <c r="T1557" s="194">
        <f>S1557*H1557</f>
        <v>0</v>
      </c>
      <c r="AR1557" s="19" t="s">
        <v>168</v>
      </c>
      <c r="AT1557" s="19" t="s">
        <v>164</v>
      </c>
      <c r="AU1557" s="19" t="s">
        <v>81</v>
      </c>
      <c r="AY1557" s="19" t="s">
        <v>162</v>
      </c>
      <c r="BE1557" s="195">
        <f>IF(N1557="základní",J1557,0)</f>
        <v>0</v>
      </c>
      <c r="BF1557" s="195">
        <f>IF(N1557="snížená",J1557,0)</f>
        <v>0</v>
      </c>
      <c r="BG1557" s="195">
        <f>IF(N1557="zákl. přenesená",J1557,0)</f>
        <v>0</v>
      </c>
      <c r="BH1557" s="195">
        <f>IF(N1557="sníž. přenesená",J1557,0)</f>
        <v>0</v>
      </c>
      <c r="BI1557" s="195">
        <f>IF(N1557="nulová",J1557,0)</f>
        <v>0</v>
      </c>
      <c r="BJ1557" s="19" t="s">
        <v>22</v>
      </c>
      <c r="BK1557" s="195">
        <f>ROUND(I1557*H1557,2)</f>
        <v>0</v>
      </c>
      <c r="BL1557" s="19" t="s">
        <v>168</v>
      </c>
      <c r="BM1557" s="19" t="s">
        <v>1431</v>
      </c>
    </row>
    <row r="1558" spans="2:51" s="11" customFormat="1" ht="13.5">
      <c r="B1558" s="196"/>
      <c r="C1558" s="197"/>
      <c r="D1558" s="198" t="s">
        <v>169</v>
      </c>
      <c r="E1558" s="199" t="s">
        <v>20</v>
      </c>
      <c r="F1558" s="200" t="s">
        <v>417</v>
      </c>
      <c r="G1558" s="197"/>
      <c r="H1558" s="201" t="s">
        <v>20</v>
      </c>
      <c r="I1558" s="202"/>
      <c r="J1558" s="197"/>
      <c r="K1558" s="197"/>
      <c r="L1558" s="203"/>
      <c r="M1558" s="204"/>
      <c r="N1558" s="205"/>
      <c r="O1558" s="205"/>
      <c r="P1558" s="205"/>
      <c r="Q1558" s="205"/>
      <c r="R1558" s="205"/>
      <c r="S1558" s="205"/>
      <c r="T1558" s="206"/>
      <c r="AT1558" s="207" t="s">
        <v>169</v>
      </c>
      <c r="AU1558" s="207" t="s">
        <v>81</v>
      </c>
      <c r="AV1558" s="11" t="s">
        <v>22</v>
      </c>
      <c r="AW1558" s="11" t="s">
        <v>37</v>
      </c>
      <c r="AX1558" s="11" t="s">
        <v>73</v>
      </c>
      <c r="AY1558" s="207" t="s">
        <v>162</v>
      </c>
    </row>
    <row r="1559" spans="2:51" s="11" customFormat="1" ht="13.5">
      <c r="B1559" s="196"/>
      <c r="C1559" s="197"/>
      <c r="D1559" s="198" t="s">
        <v>169</v>
      </c>
      <c r="E1559" s="199" t="s">
        <v>20</v>
      </c>
      <c r="F1559" s="200" t="s">
        <v>433</v>
      </c>
      <c r="G1559" s="197"/>
      <c r="H1559" s="201" t="s">
        <v>20</v>
      </c>
      <c r="I1559" s="202"/>
      <c r="J1559" s="197"/>
      <c r="K1559" s="197"/>
      <c r="L1559" s="203"/>
      <c r="M1559" s="204"/>
      <c r="N1559" s="205"/>
      <c r="O1559" s="205"/>
      <c r="P1559" s="205"/>
      <c r="Q1559" s="205"/>
      <c r="R1559" s="205"/>
      <c r="S1559" s="205"/>
      <c r="T1559" s="206"/>
      <c r="AT1559" s="207" t="s">
        <v>169</v>
      </c>
      <c r="AU1559" s="207" t="s">
        <v>81</v>
      </c>
      <c r="AV1559" s="11" t="s">
        <v>22</v>
      </c>
      <c r="AW1559" s="11" t="s">
        <v>37</v>
      </c>
      <c r="AX1559" s="11" t="s">
        <v>73</v>
      </c>
      <c r="AY1559" s="207" t="s">
        <v>162</v>
      </c>
    </row>
    <row r="1560" spans="2:51" s="12" customFormat="1" ht="13.5">
      <c r="B1560" s="208"/>
      <c r="C1560" s="209"/>
      <c r="D1560" s="198" t="s">
        <v>169</v>
      </c>
      <c r="E1560" s="210" t="s">
        <v>20</v>
      </c>
      <c r="F1560" s="211" t="s">
        <v>1434</v>
      </c>
      <c r="G1560" s="209"/>
      <c r="H1560" s="212">
        <v>24</v>
      </c>
      <c r="I1560" s="213"/>
      <c r="J1560" s="209"/>
      <c r="K1560" s="209"/>
      <c r="L1560" s="214"/>
      <c r="M1560" s="215"/>
      <c r="N1560" s="216"/>
      <c r="O1560" s="216"/>
      <c r="P1560" s="216"/>
      <c r="Q1560" s="216"/>
      <c r="R1560" s="216"/>
      <c r="S1560" s="216"/>
      <c r="T1560" s="217"/>
      <c r="AT1560" s="218" t="s">
        <v>169</v>
      </c>
      <c r="AU1560" s="218" t="s">
        <v>81</v>
      </c>
      <c r="AV1560" s="12" t="s">
        <v>81</v>
      </c>
      <c r="AW1560" s="12" t="s">
        <v>37</v>
      </c>
      <c r="AX1560" s="12" t="s">
        <v>73</v>
      </c>
      <c r="AY1560" s="218" t="s">
        <v>162</v>
      </c>
    </row>
    <row r="1561" spans="2:51" s="11" customFormat="1" ht="13.5">
      <c r="B1561" s="196"/>
      <c r="C1561" s="197"/>
      <c r="D1561" s="198" t="s">
        <v>169</v>
      </c>
      <c r="E1561" s="199" t="s">
        <v>20</v>
      </c>
      <c r="F1561" s="200" t="s">
        <v>418</v>
      </c>
      <c r="G1561" s="197"/>
      <c r="H1561" s="201" t="s">
        <v>20</v>
      </c>
      <c r="I1561" s="202"/>
      <c r="J1561" s="197"/>
      <c r="K1561" s="197"/>
      <c r="L1561" s="203"/>
      <c r="M1561" s="204"/>
      <c r="N1561" s="205"/>
      <c r="O1561" s="205"/>
      <c r="P1561" s="205"/>
      <c r="Q1561" s="205"/>
      <c r="R1561" s="205"/>
      <c r="S1561" s="205"/>
      <c r="T1561" s="206"/>
      <c r="AT1561" s="207" t="s">
        <v>169</v>
      </c>
      <c r="AU1561" s="207" t="s">
        <v>81</v>
      </c>
      <c r="AV1561" s="11" t="s">
        <v>22</v>
      </c>
      <c r="AW1561" s="11" t="s">
        <v>37</v>
      </c>
      <c r="AX1561" s="11" t="s">
        <v>73</v>
      </c>
      <c r="AY1561" s="207" t="s">
        <v>162</v>
      </c>
    </row>
    <row r="1562" spans="2:51" s="12" customFormat="1" ht="13.5">
      <c r="B1562" s="208"/>
      <c r="C1562" s="209"/>
      <c r="D1562" s="198" t="s">
        <v>169</v>
      </c>
      <c r="E1562" s="210" t="s">
        <v>20</v>
      </c>
      <c r="F1562" s="211" t="s">
        <v>1435</v>
      </c>
      <c r="G1562" s="209"/>
      <c r="H1562" s="212">
        <v>14.4</v>
      </c>
      <c r="I1562" s="213"/>
      <c r="J1562" s="209"/>
      <c r="K1562" s="209"/>
      <c r="L1562" s="214"/>
      <c r="M1562" s="215"/>
      <c r="N1562" s="216"/>
      <c r="O1562" s="216"/>
      <c r="P1562" s="216"/>
      <c r="Q1562" s="216"/>
      <c r="R1562" s="216"/>
      <c r="S1562" s="216"/>
      <c r="T1562" s="217"/>
      <c r="AT1562" s="218" t="s">
        <v>169</v>
      </c>
      <c r="AU1562" s="218" t="s">
        <v>81</v>
      </c>
      <c r="AV1562" s="12" t="s">
        <v>81</v>
      </c>
      <c r="AW1562" s="12" t="s">
        <v>37</v>
      </c>
      <c r="AX1562" s="12" t="s">
        <v>73</v>
      </c>
      <c r="AY1562" s="218" t="s">
        <v>162</v>
      </c>
    </row>
    <row r="1563" spans="2:51" s="11" customFormat="1" ht="13.5">
      <c r="B1563" s="196"/>
      <c r="C1563" s="197"/>
      <c r="D1563" s="198" t="s">
        <v>169</v>
      </c>
      <c r="E1563" s="199" t="s">
        <v>20</v>
      </c>
      <c r="F1563" s="200" t="s">
        <v>420</v>
      </c>
      <c r="G1563" s="197"/>
      <c r="H1563" s="201" t="s">
        <v>20</v>
      </c>
      <c r="I1563" s="202"/>
      <c r="J1563" s="197"/>
      <c r="K1563" s="197"/>
      <c r="L1563" s="203"/>
      <c r="M1563" s="204"/>
      <c r="N1563" s="205"/>
      <c r="O1563" s="205"/>
      <c r="P1563" s="205"/>
      <c r="Q1563" s="205"/>
      <c r="R1563" s="205"/>
      <c r="S1563" s="205"/>
      <c r="T1563" s="206"/>
      <c r="AT1563" s="207" t="s">
        <v>169</v>
      </c>
      <c r="AU1563" s="207" t="s">
        <v>81</v>
      </c>
      <c r="AV1563" s="11" t="s">
        <v>22</v>
      </c>
      <c r="AW1563" s="11" t="s">
        <v>37</v>
      </c>
      <c r="AX1563" s="11" t="s">
        <v>73</v>
      </c>
      <c r="AY1563" s="207" t="s">
        <v>162</v>
      </c>
    </row>
    <row r="1564" spans="2:51" s="12" customFormat="1" ht="13.5">
      <c r="B1564" s="208"/>
      <c r="C1564" s="209"/>
      <c r="D1564" s="198" t="s">
        <v>169</v>
      </c>
      <c r="E1564" s="210" t="s">
        <v>20</v>
      </c>
      <c r="F1564" s="211" t="s">
        <v>1436</v>
      </c>
      <c r="G1564" s="209"/>
      <c r="H1564" s="212">
        <v>7.2</v>
      </c>
      <c r="I1564" s="213"/>
      <c r="J1564" s="209"/>
      <c r="K1564" s="209"/>
      <c r="L1564" s="214"/>
      <c r="M1564" s="215"/>
      <c r="N1564" s="216"/>
      <c r="O1564" s="216"/>
      <c r="P1564" s="216"/>
      <c r="Q1564" s="216"/>
      <c r="R1564" s="216"/>
      <c r="S1564" s="216"/>
      <c r="T1564" s="217"/>
      <c r="AT1564" s="218" t="s">
        <v>169</v>
      </c>
      <c r="AU1564" s="218" t="s">
        <v>81</v>
      </c>
      <c r="AV1564" s="12" t="s">
        <v>81</v>
      </c>
      <c r="AW1564" s="12" t="s">
        <v>37</v>
      </c>
      <c r="AX1564" s="12" t="s">
        <v>73</v>
      </c>
      <c r="AY1564" s="218" t="s">
        <v>162</v>
      </c>
    </row>
    <row r="1565" spans="2:51" s="11" customFormat="1" ht="13.5">
      <c r="B1565" s="196"/>
      <c r="C1565" s="197"/>
      <c r="D1565" s="198" t="s">
        <v>169</v>
      </c>
      <c r="E1565" s="199" t="s">
        <v>20</v>
      </c>
      <c r="F1565" s="200" t="s">
        <v>422</v>
      </c>
      <c r="G1565" s="197"/>
      <c r="H1565" s="201" t="s">
        <v>20</v>
      </c>
      <c r="I1565" s="202"/>
      <c r="J1565" s="197"/>
      <c r="K1565" s="197"/>
      <c r="L1565" s="203"/>
      <c r="M1565" s="204"/>
      <c r="N1565" s="205"/>
      <c r="O1565" s="205"/>
      <c r="P1565" s="205"/>
      <c r="Q1565" s="205"/>
      <c r="R1565" s="205"/>
      <c r="S1565" s="205"/>
      <c r="T1565" s="206"/>
      <c r="AT1565" s="207" t="s">
        <v>169</v>
      </c>
      <c r="AU1565" s="207" t="s">
        <v>81</v>
      </c>
      <c r="AV1565" s="11" t="s">
        <v>22</v>
      </c>
      <c r="AW1565" s="11" t="s">
        <v>37</v>
      </c>
      <c r="AX1565" s="11" t="s">
        <v>73</v>
      </c>
      <c r="AY1565" s="207" t="s">
        <v>162</v>
      </c>
    </row>
    <row r="1566" spans="2:51" s="12" customFormat="1" ht="13.5">
      <c r="B1566" s="208"/>
      <c r="C1566" s="209"/>
      <c r="D1566" s="198" t="s">
        <v>169</v>
      </c>
      <c r="E1566" s="210" t="s">
        <v>20</v>
      </c>
      <c r="F1566" s="211" t="s">
        <v>1437</v>
      </c>
      <c r="G1566" s="209"/>
      <c r="H1566" s="212">
        <v>8</v>
      </c>
      <c r="I1566" s="213"/>
      <c r="J1566" s="209"/>
      <c r="K1566" s="209"/>
      <c r="L1566" s="214"/>
      <c r="M1566" s="215"/>
      <c r="N1566" s="216"/>
      <c r="O1566" s="216"/>
      <c r="P1566" s="216"/>
      <c r="Q1566" s="216"/>
      <c r="R1566" s="216"/>
      <c r="S1566" s="216"/>
      <c r="T1566" s="217"/>
      <c r="AT1566" s="218" t="s">
        <v>169</v>
      </c>
      <c r="AU1566" s="218" t="s">
        <v>81</v>
      </c>
      <c r="AV1566" s="12" t="s">
        <v>81</v>
      </c>
      <c r="AW1566" s="12" t="s">
        <v>37</v>
      </c>
      <c r="AX1566" s="12" t="s">
        <v>73</v>
      </c>
      <c r="AY1566" s="218" t="s">
        <v>162</v>
      </c>
    </row>
    <row r="1567" spans="2:51" s="11" customFormat="1" ht="13.5">
      <c r="B1567" s="196"/>
      <c r="C1567" s="197"/>
      <c r="D1567" s="198" t="s">
        <v>169</v>
      </c>
      <c r="E1567" s="199" t="s">
        <v>20</v>
      </c>
      <c r="F1567" s="200" t="s">
        <v>424</v>
      </c>
      <c r="G1567" s="197"/>
      <c r="H1567" s="201" t="s">
        <v>20</v>
      </c>
      <c r="I1567" s="202"/>
      <c r="J1567" s="197"/>
      <c r="K1567" s="197"/>
      <c r="L1567" s="203"/>
      <c r="M1567" s="204"/>
      <c r="N1567" s="205"/>
      <c r="O1567" s="205"/>
      <c r="P1567" s="205"/>
      <c r="Q1567" s="205"/>
      <c r="R1567" s="205"/>
      <c r="S1567" s="205"/>
      <c r="T1567" s="206"/>
      <c r="AT1567" s="207" t="s">
        <v>169</v>
      </c>
      <c r="AU1567" s="207" t="s">
        <v>81</v>
      </c>
      <c r="AV1567" s="11" t="s">
        <v>22</v>
      </c>
      <c r="AW1567" s="11" t="s">
        <v>37</v>
      </c>
      <c r="AX1567" s="11" t="s">
        <v>73</v>
      </c>
      <c r="AY1567" s="207" t="s">
        <v>162</v>
      </c>
    </row>
    <row r="1568" spans="2:51" s="12" customFormat="1" ht="13.5">
      <c r="B1568" s="208"/>
      <c r="C1568" s="209"/>
      <c r="D1568" s="198" t="s">
        <v>169</v>
      </c>
      <c r="E1568" s="210" t="s">
        <v>20</v>
      </c>
      <c r="F1568" s="211" t="s">
        <v>1438</v>
      </c>
      <c r="G1568" s="209"/>
      <c r="H1568" s="212">
        <v>6</v>
      </c>
      <c r="I1568" s="213"/>
      <c r="J1568" s="209"/>
      <c r="K1568" s="209"/>
      <c r="L1568" s="214"/>
      <c r="M1568" s="215"/>
      <c r="N1568" s="216"/>
      <c r="O1568" s="216"/>
      <c r="P1568" s="216"/>
      <c r="Q1568" s="216"/>
      <c r="R1568" s="216"/>
      <c r="S1568" s="216"/>
      <c r="T1568" s="217"/>
      <c r="AT1568" s="218" t="s">
        <v>169</v>
      </c>
      <c r="AU1568" s="218" t="s">
        <v>81</v>
      </c>
      <c r="AV1568" s="12" t="s">
        <v>81</v>
      </c>
      <c r="AW1568" s="12" t="s">
        <v>37</v>
      </c>
      <c r="AX1568" s="12" t="s">
        <v>73</v>
      </c>
      <c r="AY1568" s="218" t="s">
        <v>162</v>
      </c>
    </row>
    <row r="1569" spans="2:51" s="11" customFormat="1" ht="13.5">
      <c r="B1569" s="196"/>
      <c r="C1569" s="197"/>
      <c r="D1569" s="198" t="s">
        <v>169</v>
      </c>
      <c r="E1569" s="199" t="s">
        <v>20</v>
      </c>
      <c r="F1569" s="200" t="s">
        <v>426</v>
      </c>
      <c r="G1569" s="197"/>
      <c r="H1569" s="201" t="s">
        <v>20</v>
      </c>
      <c r="I1569" s="202"/>
      <c r="J1569" s="197"/>
      <c r="K1569" s="197"/>
      <c r="L1569" s="203"/>
      <c r="M1569" s="204"/>
      <c r="N1569" s="205"/>
      <c r="O1569" s="205"/>
      <c r="P1569" s="205"/>
      <c r="Q1569" s="205"/>
      <c r="R1569" s="205"/>
      <c r="S1569" s="205"/>
      <c r="T1569" s="206"/>
      <c r="AT1569" s="207" t="s">
        <v>169</v>
      </c>
      <c r="AU1569" s="207" t="s">
        <v>81</v>
      </c>
      <c r="AV1569" s="11" t="s">
        <v>22</v>
      </c>
      <c r="AW1569" s="11" t="s">
        <v>37</v>
      </c>
      <c r="AX1569" s="11" t="s">
        <v>73</v>
      </c>
      <c r="AY1569" s="207" t="s">
        <v>162</v>
      </c>
    </row>
    <row r="1570" spans="2:51" s="12" customFormat="1" ht="13.5">
      <c r="B1570" s="208"/>
      <c r="C1570" s="209"/>
      <c r="D1570" s="198" t="s">
        <v>169</v>
      </c>
      <c r="E1570" s="210" t="s">
        <v>20</v>
      </c>
      <c r="F1570" s="211" t="s">
        <v>1439</v>
      </c>
      <c r="G1570" s="209"/>
      <c r="H1570" s="212">
        <v>8</v>
      </c>
      <c r="I1570" s="213"/>
      <c r="J1570" s="209"/>
      <c r="K1570" s="209"/>
      <c r="L1570" s="214"/>
      <c r="M1570" s="215"/>
      <c r="N1570" s="216"/>
      <c r="O1570" s="216"/>
      <c r="P1570" s="216"/>
      <c r="Q1570" s="216"/>
      <c r="R1570" s="216"/>
      <c r="S1570" s="216"/>
      <c r="T1570" s="217"/>
      <c r="AT1570" s="218" t="s">
        <v>169</v>
      </c>
      <c r="AU1570" s="218" t="s">
        <v>81</v>
      </c>
      <c r="AV1570" s="12" t="s">
        <v>81</v>
      </c>
      <c r="AW1570" s="12" t="s">
        <v>37</v>
      </c>
      <c r="AX1570" s="12" t="s">
        <v>73</v>
      </c>
      <c r="AY1570" s="218" t="s">
        <v>162</v>
      </c>
    </row>
    <row r="1571" spans="2:51" s="11" customFormat="1" ht="13.5">
      <c r="B1571" s="196"/>
      <c r="C1571" s="197"/>
      <c r="D1571" s="198" t="s">
        <v>169</v>
      </c>
      <c r="E1571" s="199" t="s">
        <v>20</v>
      </c>
      <c r="F1571" s="200" t="s">
        <v>428</v>
      </c>
      <c r="G1571" s="197"/>
      <c r="H1571" s="201" t="s">
        <v>20</v>
      </c>
      <c r="I1571" s="202"/>
      <c r="J1571" s="197"/>
      <c r="K1571" s="197"/>
      <c r="L1571" s="203"/>
      <c r="M1571" s="204"/>
      <c r="N1571" s="205"/>
      <c r="O1571" s="205"/>
      <c r="P1571" s="205"/>
      <c r="Q1571" s="205"/>
      <c r="R1571" s="205"/>
      <c r="S1571" s="205"/>
      <c r="T1571" s="206"/>
      <c r="AT1571" s="207" t="s">
        <v>169</v>
      </c>
      <c r="AU1571" s="207" t="s">
        <v>81</v>
      </c>
      <c r="AV1571" s="11" t="s">
        <v>22</v>
      </c>
      <c r="AW1571" s="11" t="s">
        <v>37</v>
      </c>
      <c r="AX1571" s="11" t="s">
        <v>73</v>
      </c>
      <c r="AY1571" s="207" t="s">
        <v>162</v>
      </c>
    </row>
    <row r="1572" spans="2:51" s="12" customFormat="1" ht="13.5">
      <c r="B1572" s="208"/>
      <c r="C1572" s="209"/>
      <c r="D1572" s="198" t="s">
        <v>169</v>
      </c>
      <c r="E1572" s="210" t="s">
        <v>20</v>
      </c>
      <c r="F1572" s="211" t="s">
        <v>1440</v>
      </c>
      <c r="G1572" s="209"/>
      <c r="H1572" s="212">
        <v>20.16</v>
      </c>
      <c r="I1572" s="213"/>
      <c r="J1572" s="209"/>
      <c r="K1572" s="209"/>
      <c r="L1572" s="214"/>
      <c r="M1572" s="215"/>
      <c r="N1572" s="216"/>
      <c r="O1572" s="216"/>
      <c r="P1572" s="216"/>
      <c r="Q1572" s="216"/>
      <c r="R1572" s="216"/>
      <c r="S1572" s="216"/>
      <c r="T1572" s="217"/>
      <c r="AT1572" s="218" t="s">
        <v>169</v>
      </c>
      <c r="AU1572" s="218" t="s">
        <v>81</v>
      </c>
      <c r="AV1572" s="12" t="s">
        <v>81</v>
      </c>
      <c r="AW1572" s="12" t="s">
        <v>37</v>
      </c>
      <c r="AX1572" s="12" t="s">
        <v>73</v>
      </c>
      <c r="AY1572" s="218" t="s">
        <v>162</v>
      </c>
    </row>
    <row r="1573" spans="2:51" s="11" customFormat="1" ht="13.5">
      <c r="B1573" s="196"/>
      <c r="C1573" s="197"/>
      <c r="D1573" s="198" t="s">
        <v>169</v>
      </c>
      <c r="E1573" s="199" t="s">
        <v>20</v>
      </c>
      <c r="F1573" s="200" t="s">
        <v>1426</v>
      </c>
      <c r="G1573" s="197"/>
      <c r="H1573" s="201" t="s">
        <v>20</v>
      </c>
      <c r="I1573" s="202"/>
      <c r="J1573" s="197"/>
      <c r="K1573" s="197"/>
      <c r="L1573" s="203"/>
      <c r="M1573" s="204"/>
      <c r="N1573" s="205"/>
      <c r="O1573" s="205"/>
      <c r="P1573" s="205"/>
      <c r="Q1573" s="205"/>
      <c r="R1573" s="205"/>
      <c r="S1573" s="205"/>
      <c r="T1573" s="206"/>
      <c r="AT1573" s="207" t="s">
        <v>169</v>
      </c>
      <c r="AU1573" s="207" t="s">
        <v>81</v>
      </c>
      <c r="AV1573" s="11" t="s">
        <v>22</v>
      </c>
      <c r="AW1573" s="11" t="s">
        <v>37</v>
      </c>
      <c r="AX1573" s="11" t="s">
        <v>73</v>
      </c>
      <c r="AY1573" s="207" t="s">
        <v>162</v>
      </c>
    </row>
    <row r="1574" spans="2:51" s="11" customFormat="1" ht="13.5">
      <c r="B1574" s="196"/>
      <c r="C1574" s="197"/>
      <c r="D1574" s="198" t="s">
        <v>169</v>
      </c>
      <c r="E1574" s="199" t="s">
        <v>20</v>
      </c>
      <c r="F1574" s="200" t="s">
        <v>1427</v>
      </c>
      <c r="G1574" s="197"/>
      <c r="H1574" s="201" t="s">
        <v>20</v>
      </c>
      <c r="I1574" s="202"/>
      <c r="J1574" s="197"/>
      <c r="K1574" s="197"/>
      <c r="L1574" s="203"/>
      <c r="M1574" s="204"/>
      <c r="N1574" s="205"/>
      <c r="O1574" s="205"/>
      <c r="P1574" s="205"/>
      <c r="Q1574" s="205"/>
      <c r="R1574" s="205"/>
      <c r="S1574" s="205"/>
      <c r="T1574" s="206"/>
      <c r="AT1574" s="207" t="s">
        <v>169</v>
      </c>
      <c r="AU1574" s="207" t="s">
        <v>81</v>
      </c>
      <c r="AV1574" s="11" t="s">
        <v>22</v>
      </c>
      <c r="AW1574" s="11" t="s">
        <v>37</v>
      </c>
      <c r="AX1574" s="11" t="s">
        <v>73</v>
      </c>
      <c r="AY1574" s="207" t="s">
        <v>162</v>
      </c>
    </row>
    <row r="1575" spans="2:51" s="12" customFormat="1" ht="13.5">
      <c r="B1575" s="208"/>
      <c r="C1575" s="209"/>
      <c r="D1575" s="198" t="s">
        <v>169</v>
      </c>
      <c r="E1575" s="210" t="s">
        <v>20</v>
      </c>
      <c r="F1575" s="211" t="s">
        <v>1441</v>
      </c>
      <c r="G1575" s="209"/>
      <c r="H1575" s="212">
        <v>43.4</v>
      </c>
      <c r="I1575" s="213"/>
      <c r="J1575" s="209"/>
      <c r="K1575" s="209"/>
      <c r="L1575" s="214"/>
      <c r="M1575" s="215"/>
      <c r="N1575" s="216"/>
      <c r="O1575" s="216"/>
      <c r="P1575" s="216"/>
      <c r="Q1575" s="216"/>
      <c r="R1575" s="216"/>
      <c r="S1575" s="216"/>
      <c r="T1575" s="217"/>
      <c r="AT1575" s="218" t="s">
        <v>169</v>
      </c>
      <c r="AU1575" s="218" t="s">
        <v>81</v>
      </c>
      <c r="AV1575" s="12" t="s">
        <v>81</v>
      </c>
      <c r="AW1575" s="12" t="s">
        <v>37</v>
      </c>
      <c r="AX1575" s="12" t="s">
        <v>73</v>
      </c>
      <c r="AY1575" s="218" t="s">
        <v>162</v>
      </c>
    </row>
    <row r="1576" spans="2:51" s="11" customFormat="1" ht="13.5">
      <c r="B1576" s="196"/>
      <c r="C1576" s="197"/>
      <c r="D1576" s="198" t="s">
        <v>169</v>
      </c>
      <c r="E1576" s="199" t="s">
        <v>20</v>
      </c>
      <c r="F1576" s="200" t="s">
        <v>1429</v>
      </c>
      <c r="G1576" s="197"/>
      <c r="H1576" s="201" t="s">
        <v>20</v>
      </c>
      <c r="I1576" s="202"/>
      <c r="J1576" s="197"/>
      <c r="K1576" s="197"/>
      <c r="L1576" s="203"/>
      <c r="M1576" s="204"/>
      <c r="N1576" s="205"/>
      <c r="O1576" s="205"/>
      <c r="P1576" s="205"/>
      <c r="Q1576" s="205"/>
      <c r="R1576" s="205"/>
      <c r="S1576" s="205"/>
      <c r="T1576" s="206"/>
      <c r="AT1576" s="207" t="s">
        <v>169</v>
      </c>
      <c r="AU1576" s="207" t="s">
        <v>81</v>
      </c>
      <c r="AV1576" s="11" t="s">
        <v>22</v>
      </c>
      <c r="AW1576" s="11" t="s">
        <v>37</v>
      </c>
      <c r="AX1576" s="11" t="s">
        <v>73</v>
      </c>
      <c r="AY1576" s="207" t="s">
        <v>162</v>
      </c>
    </row>
    <row r="1577" spans="2:51" s="11" customFormat="1" ht="13.5">
      <c r="B1577" s="196"/>
      <c r="C1577" s="197"/>
      <c r="D1577" s="198" t="s">
        <v>169</v>
      </c>
      <c r="E1577" s="199" t="s">
        <v>20</v>
      </c>
      <c r="F1577" s="200" t="s">
        <v>1427</v>
      </c>
      <c r="G1577" s="197"/>
      <c r="H1577" s="201" t="s">
        <v>20</v>
      </c>
      <c r="I1577" s="202"/>
      <c r="J1577" s="197"/>
      <c r="K1577" s="197"/>
      <c r="L1577" s="203"/>
      <c r="M1577" s="204"/>
      <c r="N1577" s="205"/>
      <c r="O1577" s="205"/>
      <c r="P1577" s="205"/>
      <c r="Q1577" s="205"/>
      <c r="R1577" s="205"/>
      <c r="S1577" s="205"/>
      <c r="T1577" s="206"/>
      <c r="AT1577" s="207" t="s">
        <v>169</v>
      </c>
      <c r="AU1577" s="207" t="s">
        <v>81</v>
      </c>
      <c r="AV1577" s="11" t="s">
        <v>22</v>
      </c>
      <c r="AW1577" s="11" t="s">
        <v>37</v>
      </c>
      <c r="AX1577" s="11" t="s">
        <v>73</v>
      </c>
      <c r="AY1577" s="207" t="s">
        <v>162</v>
      </c>
    </row>
    <row r="1578" spans="2:51" s="12" customFormat="1" ht="13.5">
      <c r="B1578" s="208"/>
      <c r="C1578" s="209"/>
      <c r="D1578" s="198" t="s">
        <v>169</v>
      </c>
      <c r="E1578" s="210" t="s">
        <v>20</v>
      </c>
      <c r="F1578" s="211" t="s">
        <v>1442</v>
      </c>
      <c r="G1578" s="209"/>
      <c r="H1578" s="212">
        <v>10.13</v>
      </c>
      <c r="I1578" s="213"/>
      <c r="J1578" s="209"/>
      <c r="K1578" s="209"/>
      <c r="L1578" s="214"/>
      <c r="M1578" s="215"/>
      <c r="N1578" s="216"/>
      <c r="O1578" s="216"/>
      <c r="P1578" s="216"/>
      <c r="Q1578" s="216"/>
      <c r="R1578" s="216"/>
      <c r="S1578" s="216"/>
      <c r="T1578" s="217"/>
      <c r="AT1578" s="218" t="s">
        <v>169</v>
      </c>
      <c r="AU1578" s="218" t="s">
        <v>81</v>
      </c>
      <c r="AV1578" s="12" t="s">
        <v>81</v>
      </c>
      <c r="AW1578" s="12" t="s">
        <v>37</v>
      </c>
      <c r="AX1578" s="12" t="s">
        <v>73</v>
      </c>
      <c r="AY1578" s="218" t="s">
        <v>162</v>
      </c>
    </row>
    <row r="1579" spans="2:51" s="13" customFormat="1" ht="13.5">
      <c r="B1579" s="219"/>
      <c r="C1579" s="220"/>
      <c r="D1579" s="221" t="s">
        <v>169</v>
      </c>
      <c r="E1579" s="222" t="s">
        <v>20</v>
      </c>
      <c r="F1579" s="223" t="s">
        <v>174</v>
      </c>
      <c r="G1579" s="220"/>
      <c r="H1579" s="224">
        <v>141.29</v>
      </c>
      <c r="I1579" s="225"/>
      <c r="J1579" s="220"/>
      <c r="K1579" s="220"/>
      <c r="L1579" s="226"/>
      <c r="M1579" s="227"/>
      <c r="N1579" s="228"/>
      <c r="O1579" s="228"/>
      <c r="P1579" s="228"/>
      <c r="Q1579" s="228"/>
      <c r="R1579" s="228"/>
      <c r="S1579" s="228"/>
      <c r="T1579" s="229"/>
      <c r="AT1579" s="230" t="s">
        <v>169</v>
      </c>
      <c r="AU1579" s="230" t="s">
        <v>81</v>
      </c>
      <c r="AV1579" s="13" t="s">
        <v>168</v>
      </c>
      <c r="AW1579" s="13" t="s">
        <v>37</v>
      </c>
      <c r="AX1579" s="13" t="s">
        <v>22</v>
      </c>
      <c r="AY1579" s="230" t="s">
        <v>162</v>
      </c>
    </row>
    <row r="1580" spans="2:65" s="1" customFormat="1" ht="22.5" customHeight="1">
      <c r="B1580" s="36"/>
      <c r="C1580" s="184" t="s">
        <v>1443</v>
      </c>
      <c r="D1580" s="184" t="s">
        <v>164</v>
      </c>
      <c r="E1580" s="185" t="s">
        <v>1444</v>
      </c>
      <c r="F1580" s="186" t="s">
        <v>1445</v>
      </c>
      <c r="G1580" s="187" t="s">
        <v>248</v>
      </c>
      <c r="H1580" s="188">
        <v>151.89</v>
      </c>
      <c r="I1580" s="189"/>
      <c r="J1580" s="190">
        <f>ROUND(I1580*H1580,2)</f>
        <v>0</v>
      </c>
      <c r="K1580" s="186" t="s">
        <v>20</v>
      </c>
      <c r="L1580" s="56"/>
      <c r="M1580" s="191" t="s">
        <v>20</v>
      </c>
      <c r="N1580" s="192" t="s">
        <v>44</v>
      </c>
      <c r="O1580" s="37"/>
      <c r="P1580" s="193">
        <f>O1580*H1580</f>
        <v>0</v>
      </c>
      <c r="Q1580" s="193">
        <v>0</v>
      </c>
      <c r="R1580" s="193">
        <f>Q1580*H1580</f>
        <v>0</v>
      </c>
      <c r="S1580" s="193">
        <v>0</v>
      </c>
      <c r="T1580" s="194">
        <f>S1580*H1580</f>
        <v>0</v>
      </c>
      <c r="AR1580" s="19" t="s">
        <v>168</v>
      </c>
      <c r="AT1580" s="19" t="s">
        <v>164</v>
      </c>
      <c r="AU1580" s="19" t="s">
        <v>81</v>
      </c>
      <c r="AY1580" s="19" t="s">
        <v>162</v>
      </c>
      <c r="BE1580" s="195">
        <f>IF(N1580="základní",J1580,0)</f>
        <v>0</v>
      </c>
      <c r="BF1580" s="195">
        <f>IF(N1580="snížená",J1580,0)</f>
        <v>0</v>
      </c>
      <c r="BG1580" s="195">
        <f>IF(N1580="zákl. přenesená",J1580,0)</f>
        <v>0</v>
      </c>
      <c r="BH1580" s="195">
        <f>IF(N1580="sníž. přenesená",J1580,0)</f>
        <v>0</v>
      </c>
      <c r="BI1580" s="195">
        <f>IF(N1580="nulová",J1580,0)</f>
        <v>0</v>
      </c>
      <c r="BJ1580" s="19" t="s">
        <v>22</v>
      </c>
      <c r="BK1580" s="195">
        <f>ROUND(I1580*H1580,2)</f>
        <v>0</v>
      </c>
      <c r="BL1580" s="19" t="s">
        <v>168</v>
      </c>
      <c r="BM1580" s="19" t="s">
        <v>1443</v>
      </c>
    </row>
    <row r="1581" spans="2:51" s="11" customFormat="1" ht="13.5">
      <c r="B1581" s="196"/>
      <c r="C1581" s="197"/>
      <c r="D1581" s="198" t="s">
        <v>169</v>
      </c>
      <c r="E1581" s="199" t="s">
        <v>20</v>
      </c>
      <c r="F1581" s="200" t="s">
        <v>1424</v>
      </c>
      <c r="G1581" s="197"/>
      <c r="H1581" s="201" t="s">
        <v>20</v>
      </c>
      <c r="I1581" s="202"/>
      <c r="J1581" s="197"/>
      <c r="K1581" s="197"/>
      <c r="L1581" s="203"/>
      <c r="M1581" s="204"/>
      <c r="N1581" s="205"/>
      <c r="O1581" s="205"/>
      <c r="P1581" s="205"/>
      <c r="Q1581" s="205"/>
      <c r="R1581" s="205"/>
      <c r="S1581" s="205"/>
      <c r="T1581" s="206"/>
      <c r="AT1581" s="207" t="s">
        <v>169</v>
      </c>
      <c r="AU1581" s="207" t="s">
        <v>81</v>
      </c>
      <c r="AV1581" s="11" t="s">
        <v>22</v>
      </c>
      <c r="AW1581" s="11" t="s">
        <v>37</v>
      </c>
      <c r="AX1581" s="11" t="s">
        <v>73</v>
      </c>
      <c r="AY1581" s="207" t="s">
        <v>162</v>
      </c>
    </row>
    <row r="1582" spans="2:51" s="11" customFormat="1" ht="13.5">
      <c r="B1582" s="196"/>
      <c r="C1582" s="197"/>
      <c r="D1582" s="198" t="s">
        <v>169</v>
      </c>
      <c r="E1582" s="199" t="s">
        <v>20</v>
      </c>
      <c r="F1582" s="200" t="s">
        <v>701</v>
      </c>
      <c r="G1582" s="197"/>
      <c r="H1582" s="201" t="s">
        <v>20</v>
      </c>
      <c r="I1582" s="202"/>
      <c r="J1582" s="197"/>
      <c r="K1582" s="197"/>
      <c r="L1582" s="203"/>
      <c r="M1582" s="204"/>
      <c r="N1582" s="205"/>
      <c r="O1582" s="205"/>
      <c r="P1582" s="205"/>
      <c r="Q1582" s="205"/>
      <c r="R1582" s="205"/>
      <c r="S1582" s="205"/>
      <c r="T1582" s="206"/>
      <c r="AT1582" s="207" t="s">
        <v>169</v>
      </c>
      <c r="AU1582" s="207" t="s">
        <v>81</v>
      </c>
      <c r="AV1582" s="11" t="s">
        <v>22</v>
      </c>
      <c r="AW1582" s="11" t="s">
        <v>37</v>
      </c>
      <c r="AX1582" s="11" t="s">
        <v>73</v>
      </c>
      <c r="AY1582" s="207" t="s">
        <v>162</v>
      </c>
    </row>
    <row r="1583" spans="2:51" s="12" customFormat="1" ht="13.5">
      <c r="B1583" s="208"/>
      <c r="C1583" s="209"/>
      <c r="D1583" s="198" t="s">
        <v>169</v>
      </c>
      <c r="E1583" s="210" t="s">
        <v>20</v>
      </c>
      <c r="F1583" s="211" t="s">
        <v>1446</v>
      </c>
      <c r="G1583" s="209"/>
      <c r="H1583" s="212">
        <v>94</v>
      </c>
      <c r="I1583" s="213"/>
      <c r="J1583" s="209"/>
      <c r="K1583" s="209"/>
      <c r="L1583" s="214"/>
      <c r="M1583" s="215"/>
      <c r="N1583" s="216"/>
      <c r="O1583" s="216"/>
      <c r="P1583" s="216"/>
      <c r="Q1583" s="216"/>
      <c r="R1583" s="216"/>
      <c r="S1583" s="216"/>
      <c r="T1583" s="217"/>
      <c r="AT1583" s="218" t="s">
        <v>169</v>
      </c>
      <c r="AU1583" s="218" t="s">
        <v>81</v>
      </c>
      <c r="AV1583" s="12" t="s">
        <v>81</v>
      </c>
      <c r="AW1583" s="12" t="s">
        <v>37</v>
      </c>
      <c r="AX1583" s="12" t="s">
        <v>73</v>
      </c>
      <c r="AY1583" s="218" t="s">
        <v>162</v>
      </c>
    </row>
    <row r="1584" spans="2:51" s="11" customFormat="1" ht="13.5">
      <c r="B1584" s="196"/>
      <c r="C1584" s="197"/>
      <c r="D1584" s="198" t="s">
        <v>169</v>
      </c>
      <c r="E1584" s="199" t="s">
        <v>20</v>
      </c>
      <c r="F1584" s="200" t="s">
        <v>1426</v>
      </c>
      <c r="G1584" s="197"/>
      <c r="H1584" s="201" t="s">
        <v>20</v>
      </c>
      <c r="I1584" s="202"/>
      <c r="J1584" s="197"/>
      <c r="K1584" s="197"/>
      <c r="L1584" s="203"/>
      <c r="M1584" s="204"/>
      <c r="N1584" s="205"/>
      <c r="O1584" s="205"/>
      <c r="P1584" s="205"/>
      <c r="Q1584" s="205"/>
      <c r="R1584" s="205"/>
      <c r="S1584" s="205"/>
      <c r="T1584" s="206"/>
      <c r="AT1584" s="207" t="s">
        <v>169</v>
      </c>
      <c r="AU1584" s="207" t="s">
        <v>81</v>
      </c>
      <c r="AV1584" s="11" t="s">
        <v>22</v>
      </c>
      <c r="AW1584" s="11" t="s">
        <v>37</v>
      </c>
      <c r="AX1584" s="11" t="s">
        <v>73</v>
      </c>
      <c r="AY1584" s="207" t="s">
        <v>162</v>
      </c>
    </row>
    <row r="1585" spans="2:51" s="11" customFormat="1" ht="13.5">
      <c r="B1585" s="196"/>
      <c r="C1585" s="197"/>
      <c r="D1585" s="198" t="s">
        <v>169</v>
      </c>
      <c r="E1585" s="199" t="s">
        <v>20</v>
      </c>
      <c r="F1585" s="200" t="s">
        <v>1427</v>
      </c>
      <c r="G1585" s="197"/>
      <c r="H1585" s="201" t="s">
        <v>20</v>
      </c>
      <c r="I1585" s="202"/>
      <c r="J1585" s="197"/>
      <c r="K1585" s="197"/>
      <c r="L1585" s="203"/>
      <c r="M1585" s="204"/>
      <c r="N1585" s="205"/>
      <c r="O1585" s="205"/>
      <c r="P1585" s="205"/>
      <c r="Q1585" s="205"/>
      <c r="R1585" s="205"/>
      <c r="S1585" s="205"/>
      <c r="T1585" s="206"/>
      <c r="AT1585" s="207" t="s">
        <v>169</v>
      </c>
      <c r="AU1585" s="207" t="s">
        <v>81</v>
      </c>
      <c r="AV1585" s="11" t="s">
        <v>22</v>
      </c>
      <c r="AW1585" s="11" t="s">
        <v>37</v>
      </c>
      <c r="AX1585" s="11" t="s">
        <v>73</v>
      </c>
      <c r="AY1585" s="207" t="s">
        <v>162</v>
      </c>
    </row>
    <row r="1586" spans="2:51" s="12" customFormat="1" ht="13.5">
      <c r="B1586" s="208"/>
      <c r="C1586" s="209"/>
      <c r="D1586" s="198" t="s">
        <v>169</v>
      </c>
      <c r="E1586" s="210" t="s">
        <v>20</v>
      </c>
      <c r="F1586" s="211" t="s">
        <v>1447</v>
      </c>
      <c r="G1586" s="209"/>
      <c r="H1586" s="212">
        <v>31</v>
      </c>
      <c r="I1586" s="213"/>
      <c r="J1586" s="209"/>
      <c r="K1586" s="209"/>
      <c r="L1586" s="214"/>
      <c r="M1586" s="215"/>
      <c r="N1586" s="216"/>
      <c r="O1586" s="216"/>
      <c r="P1586" s="216"/>
      <c r="Q1586" s="216"/>
      <c r="R1586" s="216"/>
      <c r="S1586" s="216"/>
      <c r="T1586" s="217"/>
      <c r="AT1586" s="218" t="s">
        <v>169</v>
      </c>
      <c r="AU1586" s="218" t="s">
        <v>81</v>
      </c>
      <c r="AV1586" s="12" t="s">
        <v>81</v>
      </c>
      <c r="AW1586" s="12" t="s">
        <v>37</v>
      </c>
      <c r="AX1586" s="12" t="s">
        <v>73</v>
      </c>
      <c r="AY1586" s="218" t="s">
        <v>162</v>
      </c>
    </row>
    <row r="1587" spans="2:51" s="11" customFormat="1" ht="13.5">
      <c r="B1587" s="196"/>
      <c r="C1587" s="197"/>
      <c r="D1587" s="198" t="s">
        <v>169</v>
      </c>
      <c r="E1587" s="199" t="s">
        <v>20</v>
      </c>
      <c r="F1587" s="200" t="s">
        <v>1429</v>
      </c>
      <c r="G1587" s="197"/>
      <c r="H1587" s="201" t="s">
        <v>20</v>
      </c>
      <c r="I1587" s="202"/>
      <c r="J1587" s="197"/>
      <c r="K1587" s="197"/>
      <c r="L1587" s="203"/>
      <c r="M1587" s="204"/>
      <c r="N1587" s="205"/>
      <c r="O1587" s="205"/>
      <c r="P1587" s="205"/>
      <c r="Q1587" s="205"/>
      <c r="R1587" s="205"/>
      <c r="S1587" s="205"/>
      <c r="T1587" s="206"/>
      <c r="AT1587" s="207" t="s">
        <v>169</v>
      </c>
      <c r="AU1587" s="207" t="s">
        <v>81</v>
      </c>
      <c r="AV1587" s="11" t="s">
        <v>22</v>
      </c>
      <c r="AW1587" s="11" t="s">
        <v>37</v>
      </c>
      <c r="AX1587" s="11" t="s">
        <v>73</v>
      </c>
      <c r="AY1587" s="207" t="s">
        <v>162</v>
      </c>
    </row>
    <row r="1588" spans="2:51" s="11" customFormat="1" ht="13.5">
      <c r="B1588" s="196"/>
      <c r="C1588" s="197"/>
      <c r="D1588" s="198" t="s">
        <v>169</v>
      </c>
      <c r="E1588" s="199" t="s">
        <v>20</v>
      </c>
      <c r="F1588" s="200" t="s">
        <v>1427</v>
      </c>
      <c r="G1588" s="197"/>
      <c r="H1588" s="201" t="s">
        <v>20</v>
      </c>
      <c r="I1588" s="202"/>
      <c r="J1588" s="197"/>
      <c r="K1588" s="197"/>
      <c r="L1588" s="203"/>
      <c r="M1588" s="204"/>
      <c r="N1588" s="205"/>
      <c r="O1588" s="205"/>
      <c r="P1588" s="205"/>
      <c r="Q1588" s="205"/>
      <c r="R1588" s="205"/>
      <c r="S1588" s="205"/>
      <c r="T1588" s="206"/>
      <c r="AT1588" s="207" t="s">
        <v>169</v>
      </c>
      <c r="AU1588" s="207" t="s">
        <v>81</v>
      </c>
      <c r="AV1588" s="11" t="s">
        <v>22</v>
      </c>
      <c r="AW1588" s="11" t="s">
        <v>37</v>
      </c>
      <c r="AX1588" s="11" t="s">
        <v>73</v>
      </c>
      <c r="AY1588" s="207" t="s">
        <v>162</v>
      </c>
    </row>
    <row r="1589" spans="2:51" s="12" customFormat="1" ht="13.5">
      <c r="B1589" s="208"/>
      <c r="C1589" s="209"/>
      <c r="D1589" s="198" t="s">
        <v>169</v>
      </c>
      <c r="E1589" s="210" t="s">
        <v>20</v>
      </c>
      <c r="F1589" s="211" t="s">
        <v>1448</v>
      </c>
      <c r="G1589" s="209"/>
      <c r="H1589" s="212">
        <v>26.89</v>
      </c>
      <c r="I1589" s="213"/>
      <c r="J1589" s="209"/>
      <c r="K1589" s="209"/>
      <c r="L1589" s="214"/>
      <c r="M1589" s="215"/>
      <c r="N1589" s="216"/>
      <c r="O1589" s="216"/>
      <c r="P1589" s="216"/>
      <c r="Q1589" s="216"/>
      <c r="R1589" s="216"/>
      <c r="S1589" s="216"/>
      <c r="T1589" s="217"/>
      <c r="AT1589" s="218" t="s">
        <v>169</v>
      </c>
      <c r="AU1589" s="218" t="s">
        <v>81</v>
      </c>
      <c r="AV1589" s="12" t="s">
        <v>81</v>
      </c>
      <c r="AW1589" s="12" t="s">
        <v>37</v>
      </c>
      <c r="AX1589" s="12" t="s">
        <v>73</v>
      </c>
      <c r="AY1589" s="218" t="s">
        <v>162</v>
      </c>
    </row>
    <row r="1590" spans="2:51" s="13" customFormat="1" ht="13.5">
      <c r="B1590" s="219"/>
      <c r="C1590" s="220"/>
      <c r="D1590" s="221" t="s">
        <v>169</v>
      </c>
      <c r="E1590" s="222" t="s">
        <v>20</v>
      </c>
      <c r="F1590" s="223" t="s">
        <v>174</v>
      </c>
      <c r="G1590" s="220"/>
      <c r="H1590" s="224">
        <v>151.89</v>
      </c>
      <c r="I1590" s="225"/>
      <c r="J1590" s="220"/>
      <c r="K1590" s="220"/>
      <c r="L1590" s="226"/>
      <c r="M1590" s="227"/>
      <c r="N1590" s="228"/>
      <c r="O1590" s="228"/>
      <c r="P1590" s="228"/>
      <c r="Q1590" s="228"/>
      <c r="R1590" s="228"/>
      <c r="S1590" s="228"/>
      <c r="T1590" s="229"/>
      <c r="AT1590" s="230" t="s">
        <v>169</v>
      </c>
      <c r="AU1590" s="230" t="s">
        <v>81</v>
      </c>
      <c r="AV1590" s="13" t="s">
        <v>168</v>
      </c>
      <c r="AW1590" s="13" t="s">
        <v>37</v>
      </c>
      <c r="AX1590" s="13" t="s">
        <v>22</v>
      </c>
      <c r="AY1590" s="230" t="s">
        <v>162</v>
      </c>
    </row>
    <row r="1591" spans="2:65" s="1" customFormat="1" ht="22.5" customHeight="1">
      <c r="B1591" s="36"/>
      <c r="C1591" s="184" t="s">
        <v>1449</v>
      </c>
      <c r="D1591" s="184" t="s">
        <v>164</v>
      </c>
      <c r="E1591" s="185" t="s">
        <v>1450</v>
      </c>
      <c r="F1591" s="186" t="s">
        <v>1451</v>
      </c>
      <c r="G1591" s="187" t="s">
        <v>248</v>
      </c>
      <c r="H1591" s="188">
        <v>50.12</v>
      </c>
      <c r="I1591" s="189"/>
      <c r="J1591" s="190">
        <f>ROUND(I1591*H1591,2)</f>
        <v>0</v>
      </c>
      <c r="K1591" s="186" t="s">
        <v>20</v>
      </c>
      <c r="L1591" s="56"/>
      <c r="M1591" s="191" t="s">
        <v>20</v>
      </c>
      <c r="N1591" s="192" t="s">
        <v>44</v>
      </c>
      <c r="O1591" s="37"/>
      <c r="P1591" s="193">
        <f>O1591*H1591</f>
        <v>0</v>
      </c>
      <c r="Q1591" s="193">
        <v>0</v>
      </c>
      <c r="R1591" s="193">
        <f>Q1591*H1591</f>
        <v>0</v>
      </c>
      <c r="S1591" s="193">
        <v>0</v>
      </c>
      <c r="T1591" s="194">
        <f>S1591*H1591</f>
        <v>0</v>
      </c>
      <c r="AR1591" s="19" t="s">
        <v>168</v>
      </c>
      <c r="AT1591" s="19" t="s">
        <v>164</v>
      </c>
      <c r="AU1591" s="19" t="s">
        <v>81</v>
      </c>
      <c r="AY1591" s="19" t="s">
        <v>162</v>
      </c>
      <c r="BE1591" s="195">
        <f>IF(N1591="základní",J1591,0)</f>
        <v>0</v>
      </c>
      <c r="BF1591" s="195">
        <f>IF(N1591="snížená",J1591,0)</f>
        <v>0</v>
      </c>
      <c r="BG1591" s="195">
        <f>IF(N1591="zákl. přenesená",J1591,0)</f>
        <v>0</v>
      </c>
      <c r="BH1591" s="195">
        <f>IF(N1591="sníž. přenesená",J1591,0)</f>
        <v>0</v>
      </c>
      <c r="BI1591" s="195">
        <f>IF(N1591="nulová",J1591,0)</f>
        <v>0</v>
      </c>
      <c r="BJ1591" s="19" t="s">
        <v>22</v>
      </c>
      <c r="BK1591" s="195">
        <f>ROUND(I1591*H1591,2)</f>
        <v>0</v>
      </c>
      <c r="BL1591" s="19" t="s">
        <v>168</v>
      </c>
      <c r="BM1591" s="19" t="s">
        <v>1449</v>
      </c>
    </row>
    <row r="1592" spans="2:51" s="11" customFormat="1" ht="13.5">
      <c r="B1592" s="196"/>
      <c r="C1592" s="197"/>
      <c r="D1592" s="198" t="s">
        <v>169</v>
      </c>
      <c r="E1592" s="199" t="s">
        <v>20</v>
      </c>
      <c r="F1592" s="200" t="s">
        <v>1429</v>
      </c>
      <c r="G1592" s="197"/>
      <c r="H1592" s="201" t="s">
        <v>20</v>
      </c>
      <c r="I1592" s="202"/>
      <c r="J1592" s="197"/>
      <c r="K1592" s="197"/>
      <c r="L1592" s="203"/>
      <c r="M1592" s="204"/>
      <c r="N1592" s="205"/>
      <c r="O1592" s="205"/>
      <c r="P1592" s="205"/>
      <c r="Q1592" s="205"/>
      <c r="R1592" s="205"/>
      <c r="S1592" s="205"/>
      <c r="T1592" s="206"/>
      <c r="AT1592" s="207" t="s">
        <v>169</v>
      </c>
      <c r="AU1592" s="207" t="s">
        <v>81</v>
      </c>
      <c r="AV1592" s="11" t="s">
        <v>22</v>
      </c>
      <c r="AW1592" s="11" t="s">
        <v>37</v>
      </c>
      <c r="AX1592" s="11" t="s">
        <v>73</v>
      </c>
      <c r="AY1592" s="207" t="s">
        <v>162</v>
      </c>
    </row>
    <row r="1593" spans="2:51" s="11" customFormat="1" ht="13.5">
      <c r="B1593" s="196"/>
      <c r="C1593" s="197"/>
      <c r="D1593" s="198" t="s">
        <v>169</v>
      </c>
      <c r="E1593" s="199" t="s">
        <v>20</v>
      </c>
      <c r="F1593" s="200" t="s">
        <v>1427</v>
      </c>
      <c r="G1593" s="197"/>
      <c r="H1593" s="201" t="s">
        <v>20</v>
      </c>
      <c r="I1593" s="202"/>
      <c r="J1593" s="197"/>
      <c r="K1593" s="197"/>
      <c r="L1593" s="203"/>
      <c r="M1593" s="204"/>
      <c r="N1593" s="205"/>
      <c r="O1593" s="205"/>
      <c r="P1593" s="205"/>
      <c r="Q1593" s="205"/>
      <c r="R1593" s="205"/>
      <c r="S1593" s="205"/>
      <c r="T1593" s="206"/>
      <c r="AT1593" s="207" t="s">
        <v>169</v>
      </c>
      <c r="AU1593" s="207" t="s">
        <v>81</v>
      </c>
      <c r="AV1593" s="11" t="s">
        <v>22</v>
      </c>
      <c r="AW1593" s="11" t="s">
        <v>37</v>
      </c>
      <c r="AX1593" s="11" t="s">
        <v>73</v>
      </c>
      <c r="AY1593" s="207" t="s">
        <v>162</v>
      </c>
    </row>
    <row r="1594" spans="2:51" s="12" customFormat="1" ht="13.5">
      <c r="B1594" s="208"/>
      <c r="C1594" s="209"/>
      <c r="D1594" s="198" t="s">
        <v>169</v>
      </c>
      <c r="E1594" s="210" t="s">
        <v>20</v>
      </c>
      <c r="F1594" s="211" t="s">
        <v>1452</v>
      </c>
      <c r="G1594" s="209"/>
      <c r="H1594" s="212">
        <v>50.12</v>
      </c>
      <c r="I1594" s="213"/>
      <c r="J1594" s="209"/>
      <c r="K1594" s="209"/>
      <c r="L1594" s="214"/>
      <c r="M1594" s="215"/>
      <c r="N1594" s="216"/>
      <c r="O1594" s="216"/>
      <c r="P1594" s="216"/>
      <c r="Q1594" s="216"/>
      <c r="R1594" s="216"/>
      <c r="S1594" s="216"/>
      <c r="T1594" s="217"/>
      <c r="AT1594" s="218" t="s">
        <v>169</v>
      </c>
      <c r="AU1594" s="218" t="s">
        <v>81</v>
      </c>
      <c r="AV1594" s="12" t="s">
        <v>81</v>
      </c>
      <c r="AW1594" s="12" t="s">
        <v>37</v>
      </c>
      <c r="AX1594" s="12" t="s">
        <v>73</v>
      </c>
      <c r="AY1594" s="218" t="s">
        <v>162</v>
      </c>
    </row>
    <row r="1595" spans="2:51" s="13" customFormat="1" ht="13.5">
      <c r="B1595" s="219"/>
      <c r="C1595" s="220"/>
      <c r="D1595" s="221" t="s">
        <v>169</v>
      </c>
      <c r="E1595" s="222" t="s">
        <v>20</v>
      </c>
      <c r="F1595" s="223" t="s">
        <v>174</v>
      </c>
      <c r="G1595" s="220"/>
      <c r="H1595" s="224">
        <v>50.12</v>
      </c>
      <c r="I1595" s="225"/>
      <c r="J1595" s="220"/>
      <c r="K1595" s="220"/>
      <c r="L1595" s="226"/>
      <c r="M1595" s="227"/>
      <c r="N1595" s="228"/>
      <c r="O1595" s="228"/>
      <c r="P1595" s="228"/>
      <c r="Q1595" s="228"/>
      <c r="R1595" s="228"/>
      <c r="S1595" s="228"/>
      <c r="T1595" s="229"/>
      <c r="AT1595" s="230" t="s">
        <v>169</v>
      </c>
      <c r="AU1595" s="230" t="s">
        <v>81</v>
      </c>
      <c r="AV1595" s="13" t="s">
        <v>168</v>
      </c>
      <c r="AW1595" s="13" t="s">
        <v>37</v>
      </c>
      <c r="AX1595" s="13" t="s">
        <v>22</v>
      </c>
      <c r="AY1595" s="230" t="s">
        <v>162</v>
      </c>
    </row>
    <row r="1596" spans="2:65" s="1" customFormat="1" ht="22.5" customHeight="1">
      <c r="B1596" s="36"/>
      <c r="C1596" s="184" t="s">
        <v>1453</v>
      </c>
      <c r="D1596" s="184" t="s">
        <v>164</v>
      </c>
      <c r="E1596" s="185" t="s">
        <v>1454</v>
      </c>
      <c r="F1596" s="186" t="s">
        <v>1455</v>
      </c>
      <c r="G1596" s="187" t="s">
        <v>248</v>
      </c>
      <c r="H1596" s="188">
        <v>39.22</v>
      </c>
      <c r="I1596" s="189"/>
      <c r="J1596" s="190">
        <f>ROUND(I1596*H1596,2)</f>
        <v>0</v>
      </c>
      <c r="K1596" s="186" t="s">
        <v>20</v>
      </c>
      <c r="L1596" s="56"/>
      <c r="M1596" s="191" t="s">
        <v>20</v>
      </c>
      <c r="N1596" s="192" t="s">
        <v>44</v>
      </c>
      <c r="O1596" s="37"/>
      <c r="P1596" s="193">
        <f>O1596*H1596</f>
        <v>0</v>
      </c>
      <c r="Q1596" s="193">
        <v>0</v>
      </c>
      <c r="R1596" s="193">
        <f>Q1596*H1596</f>
        <v>0</v>
      </c>
      <c r="S1596" s="193">
        <v>0</v>
      </c>
      <c r="T1596" s="194">
        <f>S1596*H1596</f>
        <v>0</v>
      </c>
      <c r="AR1596" s="19" t="s">
        <v>168</v>
      </c>
      <c r="AT1596" s="19" t="s">
        <v>164</v>
      </c>
      <c r="AU1596" s="19" t="s">
        <v>81</v>
      </c>
      <c r="AY1596" s="19" t="s">
        <v>162</v>
      </c>
      <c r="BE1596" s="195">
        <f>IF(N1596="základní",J1596,0)</f>
        <v>0</v>
      </c>
      <c r="BF1596" s="195">
        <f>IF(N1596="snížená",J1596,0)</f>
        <v>0</v>
      </c>
      <c r="BG1596" s="195">
        <f>IF(N1596="zákl. přenesená",J1596,0)</f>
        <v>0</v>
      </c>
      <c r="BH1596" s="195">
        <f>IF(N1596="sníž. přenesená",J1596,0)</f>
        <v>0</v>
      </c>
      <c r="BI1596" s="195">
        <f>IF(N1596="nulová",J1596,0)</f>
        <v>0</v>
      </c>
      <c r="BJ1596" s="19" t="s">
        <v>22</v>
      </c>
      <c r="BK1596" s="195">
        <f>ROUND(I1596*H1596,2)</f>
        <v>0</v>
      </c>
      <c r="BL1596" s="19" t="s">
        <v>168</v>
      </c>
      <c r="BM1596" s="19" t="s">
        <v>1453</v>
      </c>
    </row>
    <row r="1597" spans="2:51" s="11" customFormat="1" ht="13.5">
      <c r="B1597" s="196"/>
      <c r="C1597" s="197"/>
      <c r="D1597" s="198" t="s">
        <v>169</v>
      </c>
      <c r="E1597" s="199" t="s">
        <v>20</v>
      </c>
      <c r="F1597" s="200" t="s">
        <v>1426</v>
      </c>
      <c r="G1597" s="197"/>
      <c r="H1597" s="201" t="s">
        <v>20</v>
      </c>
      <c r="I1597" s="202"/>
      <c r="J1597" s="197"/>
      <c r="K1597" s="197"/>
      <c r="L1597" s="203"/>
      <c r="M1597" s="204"/>
      <c r="N1597" s="205"/>
      <c r="O1597" s="205"/>
      <c r="P1597" s="205"/>
      <c r="Q1597" s="205"/>
      <c r="R1597" s="205"/>
      <c r="S1597" s="205"/>
      <c r="T1597" s="206"/>
      <c r="AT1597" s="207" t="s">
        <v>169</v>
      </c>
      <c r="AU1597" s="207" t="s">
        <v>81</v>
      </c>
      <c r="AV1597" s="11" t="s">
        <v>22</v>
      </c>
      <c r="AW1597" s="11" t="s">
        <v>37</v>
      </c>
      <c r="AX1597" s="11" t="s">
        <v>73</v>
      </c>
      <c r="AY1597" s="207" t="s">
        <v>162</v>
      </c>
    </row>
    <row r="1598" spans="2:51" s="11" customFormat="1" ht="13.5">
      <c r="B1598" s="196"/>
      <c r="C1598" s="197"/>
      <c r="D1598" s="198" t="s">
        <v>169</v>
      </c>
      <c r="E1598" s="199" t="s">
        <v>20</v>
      </c>
      <c r="F1598" s="200" t="s">
        <v>1427</v>
      </c>
      <c r="G1598" s="197"/>
      <c r="H1598" s="201" t="s">
        <v>20</v>
      </c>
      <c r="I1598" s="202"/>
      <c r="J1598" s="197"/>
      <c r="K1598" s="197"/>
      <c r="L1598" s="203"/>
      <c r="M1598" s="204"/>
      <c r="N1598" s="205"/>
      <c r="O1598" s="205"/>
      <c r="P1598" s="205"/>
      <c r="Q1598" s="205"/>
      <c r="R1598" s="205"/>
      <c r="S1598" s="205"/>
      <c r="T1598" s="206"/>
      <c r="AT1598" s="207" t="s">
        <v>169</v>
      </c>
      <c r="AU1598" s="207" t="s">
        <v>81</v>
      </c>
      <c r="AV1598" s="11" t="s">
        <v>22</v>
      </c>
      <c r="AW1598" s="11" t="s">
        <v>37</v>
      </c>
      <c r="AX1598" s="11" t="s">
        <v>73</v>
      </c>
      <c r="AY1598" s="207" t="s">
        <v>162</v>
      </c>
    </row>
    <row r="1599" spans="2:51" s="12" customFormat="1" ht="13.5">
      <c r="B1599" s="208"/>
      <c r="C1599" s="209"/>
      <c r="D1599" s="198" t="s">
        <v>169</v>
      </c>
      <c r="E1599" s="210" t="s">
        <v>20</v>
      </c>
      <c r="F1599" s="211" t="s">
        <v>1456</v>
      </c>
      <c r="G1599" s="209"/>
      <c r="H1599" s="212">
        <v>27.9</v>
      </c>
      <c r="I1599" s="213"/>
      <c r="J1599" s="209"/>
      <c r="K1599" s="209"/>
      <c r="L1599" s="214"/>
      <c r="M1599" s="215"/>
      <c r="N1599" s="216"/>
      <c r="O1599" s="216"/>
      <c r="P1599" s="216"/>
      <c r="Q1599" s="216"/>
      <c r="R1599" s="216"/>
      <c r="S1599" s="216"/>
      <c r="T1599" s="217"/>
      <c r="AT1599" s="218" t="s">
        <v>169</v>
      </c>
      <c r="AU1599" s="218" t="s">
        <v>81</v>
      </c>
      <c r="AV1599" s="12" t="s">
        <v>81</v>
      </c>
      <c r="AW1599" s="12" t="s">
        <v>37</v>
      </c>
      <c r="AX1599" s="12" t="s">
        <v>73</v>
      </c>
      <c r="AY1599" s="218" t="s">
        <v>162</v>
      </c>
    </row>
    <row r="1600" spans="2:51" s="11" customFormat="1" ht="13.5">
      <c r="B1600" s="196"/>
      <c r="C1600" s="197"/>
      <c r="D1600" s="198" t="s">
        <v>169</v>
      </c>
      <c r="E1600" s="199" t="s">
        <v>20</v>
      </c>
      <c r="F1600" s="200" t="s">
        <v>1429</v>
      </c>
      <c r="G1600" s="197"/>
      <c r="H1600" s="201" t="s">
        <v>20</v>
      </c>
      <c r="I1600" s="202"/>
      <c r="J1600" s="197"/>
      <c r="K1600" s="197"/>
      <c r="L1600" s="203"/>
      <c r="M1600" s="204"/>
      <c r="N1600" s="205"/>
      <c r="O1600" s="205"/>
      <c r="P1600" s="205"/>
      <c r="Q1600" s="205"/>
      <c r="R1600" s="205"/>
      <c r="S1600" s="205"/>
      <c r="T1600" s="206"/>
      <c r="AT1600" s="207" t="s">
        <v>169</v>
      </c>
      <c r="AU1600" s="207" t="s">
        <v>81</v>
      </c>
      <c r="AV1600" s="11" t="s">
        <v>22</v>
      </c>
      <c r="AW1600" s="11" t="s">
        <v>37</v>
      </c>
      <c r="AX1600" s="11" t="s">
        <v>73</v>
      </c>
      <c r="AY1600" s="207" t="s">
        <v>162</v>
      </c>
    </row>
    <row r="1601" spans="2:51" s="11" customFormat="1" ht="13.5">
      <c r="B1601" s="196"/>
      <c r="C1601" s="197"/>
      <c r="D1601" s="198" t="s">
        <v>169</v>
      </c>
      <c r="E1601" s="199" t="s">
        <v>20</v>
      </c>
      <c r="F1601" s="200" t="s">
        <v>1427</v>
      </c>
      <c r="G1601" s="197"/>
      <c r="H1601" s="201" t="s">
        <v>20</v>
      </c>
      <c r="I1601" s="202"/>
      <c r="J1601" s="197"/>
      <c r="K1601" s="197"/>
      <c r="L1601" s="203"/>
      <c r="M1601" s="204"/>
      <c r="N1601" s="205"/>
      <c r="O1601" s="205"/>
      <c r="P1601" s="205"/>
      <c r="Q1601" s="205"/>
      <c r="R1601" s="205"/>
      <c r="S1601" s="205"/>
      <c r="T1601" s="206"/>
      <c r="AT1601" s="207" t="s">
        <v>169</v>
      </c>
      <c r="AU1601" s="207" t="s">
        <v>81</v>
      </c>
      <c r="AV1601" s="11" t="s">
        <v>22</v>
      </c>
      <c r="AW1601" s="11" t="s">
        <v>37</v>
      </c>
      <c r="AX1601" s="11" t="s">
        <v>73</v>
      </c>
      <c r="AY1601" s="207" t="s">
        <v>162</v>
      </c>
    </row>
    <row r="1602" spans="2:51" s="12" customFormat="1" ht="13.5">
      <c r="B1602" s="208"/>
      <c r="C1602" s="209"/>
      <c r="D1602" s="198" t="s">
        <v>169</v>
      </c>
      <c r="E1602" s="210" t="s">
        <v>20</v>
      </c>
      <c r="F1602" s="211" t="s">
        <v>1457</v>
      </c>
      <c r="G1602" s="209"/>
      <c r="H1602" s="212">
        <v>11.32</v>
      </c>
      <c r="I1602" s="213"/>
      <c r="J1602" s="209"/>
      <c r="K1602" s="209"/>
      <c r="L1602" s="214"/>
      <c r="M1602" s="215"/>
      <c r="N1602" s="216"/>
      <c r="O1602" s="216"/>
      <c r="P1602" s="216"/>
      <c r="Q1602" s="216"/>
      <c r="R1602" s="216"/>
      <c r="S1602" s="216"/>
      <c r="T1602" s="217"/>
      <c r="AT1602" s="218" t="s">
        <v>169</v>
      </c>
      <c r="AU1602" s="218" t="s">
        <v>81</v>
      </c>
      <c r="AV1602" s="12" t="s">
        <v>81</v>
      </c>
      <c r="AW1602" s="12" t="s">
        <v>37</v>
      </c>
      <c r="AX1602" s="12" t="s">
        <v>73</v>
      </c>
      <c r="AY1602" s="218" t="s">
        <v>162</v>
      </c>
    </row>
    <row r="1603" spans="2:51" s="13" customFormat="1" ht="13.5">
      <c r="B1603" s="219"/>
      <c r="C1603" s="220"/>
      <c r="D1603" s="221" t="s">
        <v>169</v>
      </c>
      <c r="E1603" s="222" t="s">
        <v>20</v>
      </c>
      <c r="F1603" s="223" t="s">
        <v>174</v>
      </c>
      <c r="G1603" s="220"/>
      <c r="H1603" s="224">
        <v>39.22</v>
      </c>
      <c r="I1603" s="225"/>
      <c r="J1603" s="220"/>
      <c r="K1603" s="220"/>
      <c r="L1603" s="226"/>
      <c r="M1603" s="227"/>
      <c r="N1603" s="228"/>
      <c r="O1603" s="228"/>
      <c r="P1603" s="228"/>
      <c r="Q1603" s="228"/>
      <c r="R1603" s="228"/>
      <c r="S1603" s="228"/>
      <c r="T1603" s="229"/>
      <c r="AT1603" s="230" t="s">
        <v>169</v>
      </c>
      <c r="AU1603" s="230" t="s">
        <v>81</v>
      </c>
      <c r="AV1603" s="13" t="s">
        <v>168</v>
      </c>
      <c r="AW1603" s="13" t="s">
        <v>37</v>
      </c>
      <c r="AX1603" s="13" t="s">
        <v>22</v>
      </c>
      <c r="AY1603" s="230" t="s">
        <v>162</v>
      </c>
    </row>
    <row r="1604" spans="2:65" s="1" customFormat="1" ht="22.5" customHeight="1">
      <c r="B1604" s="36"/>
      <c r="C1604" s="184" t="s">
        <v>1458</v>
      </c>
      <c r="D1604" s="184" t="s">
        <v>164</v>
      </c>
      <c r="E1604" s="185" t="s">
        <v>1459</v>
      </c>
      <c r="F1604" s="186" t="s">
        <v>1460</v>
      </c>
      <c r="G1604" s="187" t="s">
        <v>248</v>
      </c>
      <c r="H1604" s="188">
        <v>24.6</v>
      </c>
      <c r="I1604" s="189"/>
      <c r="J1604" s="190">
        <f>ROUND(I1604*H1604,2)</f>
        <v>0</v>
      </c>
      <c r="K1604" s="186" t="s">
        <v>20</v>
      </c>
      <c r="L1604" s="56"/>
      <c r="M1604" s="191" t="s">
        <v>20</v>
      </c>
      <c r="N1604" s="192" t="s">
        <v>44</v>
      </c>
      <c r="O1604" s="37"/>
      <c r="P1604" s="193">
        <f>O1604*H1604</f>
        <v>0</v>
      </c>
      <c r="Q1604" s="193">
        <v>0</v>
      </c>
      <c r="R1604" s="193">
        <f>Q1604*H1604</f>
        <v>0</v>
      </c>
      <c r="S1604" s="193">
        <v>0</v>
      </c>
      <c r="T1604" s="194">
        <f>S1604*H1604</f>
        <v>0</v>
      </c>
      <c r="AR1604" s="19" t="s">
        <v>168</v>
      </c>
      <c r="AT1604" s="19" t="s">
        <v>164</v>
      </c>
      <c r="AU1604" s="19" t="s">
        <v>81</v>
      </c>
      <c r="AY1604" s="19" t="s">
        <v>162</v>
      </c>
      <c r="BE1604" s="195">
        <f>IF(N1604="základní",J1604,0)</f>
        <v>0</v>
      </c>
      <c r="BF1604" s="195">
        <f>IF(N1604="snížená",J1604,0)</f>
        <v>0</v>
      </c>
      <c r="BG1604" s="195">
        <f>IF(N1604="zákl. přenesená",J1604,0)</f>
        <v>0</v>
      </c>
      <c r="BH1604" s="195">
        <f>IF(N1604="sníž. přenesená",J1604,0)</f>
        <v>0</v>
      </c>
      <c r="BI1604" s="195">
        <f>IF(N1604="nulová",J1604,0)</f>
        <v>0</v>
      </c>
      <c r="BJ1604" s="19" t="s">
        <v>22</v>
      </c>
      <c r="BK1604" s="195">
        <f>ROUND(I1604*H1604,2)</f>
        <v>0</v>
      </c>
      <c r="BL1604" s="19" t="s">
        <v>168</v>
      </c>
      <c r="BM1604" s="19" t="s">
        <v>1458</v>
      </c>
    </row>
    <row r="1605" spans="2:51" s="11" customFormat="1" ht="13.5">
      <c r="B1605" s="196"/>
      <c r="C1605" s="197"/>
      <c r="D1605" s="198" t="s">
        <v>169</v>
      </c>
      <c r="E1605" s="199" t="s">
        <v>20</v>
      </c>
      <c r="F1605" s="200" t="s">
        <v>1426</v>
      </c>
      <c r="G1605" s="197"/>
      <c r="H1605" s="201" t="s">
        <v>20</v>
      </c>
      <c r="I1605" s="202"/>
      <c r="J1605" s="197"/>
      <c r="K1605" s="197"/>
      <c r="L1605" s="203"/>
      <c r="M1605" s="204"/>
      <c r="N1605" s="205"/>
      <c r="O1605" s="205"/>
      <c r="P1605" s="205"/>
      <c r="Q1605" s="205"/>
      <c r="R1605" s="205"/>
      <c r="S1605" s="205"/>
      <c r="T1605" s="206"/>
      <c r="AT1605" s="207" t="s">
        <v>169</v>
      </c>
      <c r="AU1605" s="207" t="s">
        <v>81</v>
      </c>
      <c r="AV1605" s="11" t="s">
        <v>22</v>
      </c>
      <c r="AW1605" s="11" t="s">
        <v>37</v>
      </c>
      <c r="AX1605" s="11" t="s">
        <v>73</v>
      </c>
      <c r="AY1605" s="207" t="s">
        <v>162</v>
      </c>
    </row>
    <row r="1606" spans="2:51" s="11" customFormat="1" ht="13.5">
      <c r="B1606" s="196"/>
      <c r="C1606" s="197"/>
      <c r="D1606" s="198" t="s">
        <v>169</v>
      </c>
      <c r="E1606" s="199" t="s">
        <v>20</v>
      </c>
      <c r="F1606" s="200" t="s">
        <v>1427</v>
      </c>
      <c r="G1606" s="197"/>
      <c r="H1606" s="201" t="s">
        <v>20</v>
      </c>
      <c r="I1606" s="202"/>
      <c r="J1606" s="197"/>
      <c r="K1606" s="197"/>
      <c r="L1606" s="203"/>
      <c r="M1606" s="204"/>
      <c r="N1606" s="205"/>
      <c r="O1606" s="205"/>
      <c r="P1606" s="205"/>
      <c r="Q1606" s="205"/>
      <c r="R1606" s="205"/>
      <c r="S1606" s="205"/>
      <c r="T1606" s="206"/>
      <c r="AT1606" s="207" t="s">
        <v>169</v>
      </c>
      <c r="AU1606" s="207" t="s">
        <v>81</v>
      </c>
      <c r="AV1606" s="11" t="s">
        <v>22</v>
      </c>
      <c r="AW1606" s="11" t="s">
        <v>37</v>
      </c>
      <c r="AX1606" s="11" t="s">
        <v>73</v>
      </c>
      <c r="AY1606" s="207" t="s">
        <v>162</v>
      </c>
    </row>
    <row r="1607" spans="2:51" s="12" customFormat="1" ht="13.5">
      <c r="B1607" s="208"/>
      <c r="C1607" s="209"/>
      <c r="D1607" s="198" t="s">
        <v>169</v>
      </c>
      <c r="E1607" s="210" t="s">
        <v>20</v>
      </c>
      <c r="F1607" s="211" t="s">
        <v>1461</v>
      </c>
      <c r="G1607" s="209"/>
      <c r="H1607" s="212">
        <v>6.2</v>
      </c>
      <c r="I1607" s="213"/>
      <c r="J1607" s="209"/>
      <c r="K1607" s="209"/>
      <c r="L1607" s="214"/>
      <c r="M1607" s="215"/>
      <c r="N1607" s="216"/>
      <c r="O1607" s="216"/>
      <c r="P1607" s="216"/>
      <c r="Q1607" s="216"/>
      <c r="R1607" s="216"/>
      <c r="S1607" s="216"/>
      <c r="T1607" s="217"/>
      <c r="AT1607" s="218" t="s">
        <v>169</v>
      </c>
      <c r="AU1607" s="218" t="s">
        <v>81</v>
      </c>
      <c r="AV1607" s="12" t="s">
        <v>81</v>
      </c>
      <c r="AW1607" s="12" t="s">
        <v>37</v>
      </c>
      <c r="AX1607" s="12" t="s">
        <v>73</v>
      </c>
      <c r="AY1607" s="218" t="s">
        <v>162</v>
      </c>
    </row>
    <row r="1608" spans="2:51" s="11" customFormat="1" ht="13.5">
      <c r="B1608" s="196"/>
      <c r="C1608" s="197"/>
      <c r="D1608" s="198" t="s">
        <v>169</v>
      </c>
      <c r="E1608" s="199" t="s">
        <v>20</v>
      </c>
      <c r="F1608" s="200" t="s">
        <v>1429</v>
      </c>
      <c r="G1608" s="197"/>
      <c r="H1608" s="201" t="s">
        <v>20</v>
      </c>
      <c r="I1608" s="202"/>
      <c r="J1608" s="197"/>
      <c r="K1608" s="197"/>
      <c r="L1608" s="203"/>
      <c r="M1608" s="204"/>
      <c r="N1608" s="205"/>
      <c r="O1608" s="205"/>
      <c r="P1608" s="205"/>
      <c r="Q1608" s="205"/>
      <c r="R1608" s="205"/>
      <c r="S1608" s="205"/>
      <c r="T1608" s="206"/>
      <c r="AT1608" s="207" t="s">
        <v>169</v>
      </c>
      <c r="AU1608" s="207" t="s">
        <v>81</v>
      </c>
      <c r="AV1608" s="11" t="s">
        <v>22</v>
      </c>
      <c r="AW1608" s="11" t="s">
        <v>37</v>
      </c>
      <c r="AX1608" s="11" t="s">
        <v>73</v>
      </c>
      <c r="AY1608" s="207" t="s">
        <v>162</v>
      </c>
    </row>
    <row r="1609" spans="2:51" s="11" customFormat="1" ht="13.5">
      <c r="B1609" s="196"/>
      <c r="C1609" s="197"/>
      <c r="D1609" s="198" t="s">
        <v>169</v>
      </c>
      <c r="E1609" s="199" t="s">
        <v>20</v>
      </c>
      <c r="F1609" s="200" t="s">
        <v>1427</v>
      </c>
      <c r="G1609" s="197"/>
      <c r="H1609" s="201" t="s">
        <v>20</v>
      </c>
      <c r="I1609" s="202"/>
      <c r="J1609" s="197"/>
      <c r="K1609" s="197"/>
      <c r="L1609" s="203"/>
      <c r="M1609" s="204"/>
      <c r="N1609" s="205"/>
      <c r="O1609" s="205"/>
      <c r="P1609" s="205"/>
      <c r="Q1609" s="205"/>
      <c r="R1609" s="205"/>
      <c r="S1609" s="205"/>
      <c r="T1609" s="206"/>
      <c r="AT1609" s="207" t="s">
        <v>169</v>
      </c>
      <c r="AU1609" s="207" t="s">
        <v>81</v>
      </c>
      <c r="AV1609" s="11" t="s">
        <v>22</v>
      </c>
      <c r="AW1609" s="11" t="s">
        <v>37</v>
      </c>
      <c r="AX1609" s="11" t="s">
        <v>73</v>
      </c>
      <c r="AY1609" s="207" t="s">
        <v>162</v>
      </c>
    </row>
    <row r="1610" spans="2:51" s="12" customFormat="1" ht="13.5">
      <c r="B1610" s="208"/>
      <c r="C1610" s="209"/>
      <c r="D1610" s="198" t="s">
        <v>169</v>
      </c>
      <c r="E1610" s="210" t="s">
        <v>20</v>
      </c>
      <c r="F1610" s="211" t="s">
        <v>1462</v>
      </c>
      <c r="G1610" s="209"/>
      <c r="H1610" s="212">
        <v>18.4</v>
      </c>
      <c r="I1610" s="213"/>
      <c r="J1610" s="209"/>
      <c r="K1610" s="209"/>
      <c r="L1610" s="214"/>
      <c r="M1610" s="215"/>
      <c r="N1610" s="216"/>
      <c r="O1610" s="216"/>
      <c r="P1610" s="216"/>
      <c r="Q1610" s="216"/>
      <c r="R1610" s="216"/>
      <c r="S1610" s="216"/>
      <c r="T1610" s="217"/>
      <c r="AT1610" s="218" t="s">
        <v>169</v>
      </c>
      <c r="AU1610" s="218" t="s">
        <v>81</v>
      </c>
      <c r="AV1610" s="12" t="s">
        <v>81</v>
      </c>
      <c r="AW1610" s="12" t="s">
        <v>37</v>
      </c>
      <c r="AX1610" s="12" t="s">
        <v>73</v>
      </c>
      <c r="AY1610" s="218" t="s">
        <v>162</v>
      </c>
    </row>
    <row r="1611" spans="2:51" s="13" customFormat="1" ht="13.5">
      <c r="B1611" s="219"/>
      <c r="C1611" s="220"/>
      <c r="D1611" s="221" t="s">
        <v>169</v>
      </c>
      <c r="E1611" s="222" t="s">
        <v>20</v>
      </c>
      <c r="F1611" s="223" t="s">
        <v>174</v>
      </c>
      <c r="G1611" s="220"/>
      <c r="H1611" s="224">
        <v>24.6</v>
      </c>
      <c r="I1611" s="225"/>
      <c r="J1611" s="220"/>
      <c r="K1611" s="220"/>
      <c r="L1611" s="226"/>
      <c r="M1611" s="227"/>
      <c r="N1611" s="228"/>
      <c r="O1611" s="228"/>
      <c r="P1611" s="228"/>
      <c r="Q1611" s="228"/>
      <c r="R1611" s="228"/>
      <c r="S1611" s="228"/>
      <c r="T1611" s="229"/>
      <c r="AT1611" s="230" t="s">
        <v>169</v>
      </c>
      <c r="AU1611" s="230" t="s">
        <v>81</v>
      </c>
      <c r="AV1611" s="13" t="s">
        <v>168</v>
      </c>
      <c r="AW1611" s="13" t="s">
        <v>37</v>
      </c>
      <c r="AX1611" s="13" t="s">
        <v>22</v>
      </c>
      <c r="AY1611" s="230" t="s">
        <v>162</v>
      </c>
    </row>
    <row r="1612" spans="2:65" s="1" customFormat="1" ht="22.5" customHeight="1">
      <c r="B1612" s="36"/>
      <c r="C1612" s="184" t="s">
        <v>1463</v>
      </c>
      <c r="D1612" s="184" t="s">
        <v>164</v>
      </c>
      <c r="E1612" s="185" t="s">
        <v>1464</v>
      </c>
      <c r="F1612" s="186" t="s">
        <v>1465</v>
      </c>
      <c r="G1612" s="187" t="s">
        <v>248</v>
      </c>
      <c r="H1612" s="188">
        <v>4.93</v>
      </c>
      <c r="I1612" s="189"/>
      <c r="J1612" s="190">
        <f>ROUND(I1612*H1612,2)</f>
        <v>0</v>
      </c>
      <c r="K1612" s="186" t="s">
        <v>20</v>
      </c>
      <c r="L1612" s="56"/>
      <c r="M1612" s="191" t="s">
        <v>20</v>
      </c>
      <c r="N1612" s="192" t="s">
        <v>44</v>
      </c>
      <c r="O1612" s="37"/>
      <c r="P1612" s="193">
        <f>O1612*H1612</f>
        <v>0</v>
      </c>
      <c r="Q1612" s="193">
        <v>0</v>
      </c>
      <c r="R1612" s="193">
        <f>Q1612*H1612</f>
        <v>0</v>
      </c>
      <c r="S1612" s="193">
        <v>0</v>
      </c>
      <c r="T1612" s="194">
        <f>S1612*H1612</f>
        <v>0</v>
      </c>
      <c r="AR1612" s="19" t="s">
        <v>168</v>
      </c>
      <c r="AT1612" s="19" t="s">
        <v>164</v>
      </c>
      <c r="AU1612" s="19" t="s">
        <v>81</v>
      </c>
      <c r="AY1612" s="19" t="s">
        <v>162</v>
      </c>
      <c r="BE1612" s="195">
        <f>IF(N1612="základní",J1612,0)</f>
        <v>0</v>
      </c>
      <c r="BF1612" s="195">
        <f>IF(N1612="snížená",J1612,0)</f>
        <v>0</v>
      </c>
      <c r="BG1612" s="195">
        <f>IF(N1612="zákl. přenesená",J1612,0)</f>
        <v>0</v>
      </c>
      <c r="BH1612" s="195">
        <f>IF(N1612="sníž. přenesená",J1612,0)</f>
        <v>0</v>
      </c>
      <c r="BI1612" s="195">
        <f>IF(N1612="nulová",J1612,0)</f>
        <v>0</v>
      </c>
      <c r="BJ1612" s="19" t="s">
        <v>22</v>
      </c>
      <c r="BK1612" s="195">
        <f>ROUND(I1612*H1612,2)</f>
        <v>0</v>
      </c>
      <c r="BL1612" s="19" t="s">
        <v>168</v>
      </c>
      <c r="BM1612" s="19" t="s">
        <v>1463</v>
      </c>
    </row>
    <row r="1613" spans="2:51" s="11" customFormat="1" ht="13.5">
      <c r="B1613" s="196"/>
      <c r="C1613" s="197"/>
      <c r="D1613" s="198" t="s">
        <v>169</v>
      </c>
      <c r="E1613" s="199" t="s">
        <v>20</v>
      </c>
      <c r="F1613" s="200" t="s">
        <v>1130</v>
      </c>
      <c r="G1613" s="197"/>
      <c r="H1613" s="201" t="s">
        <v>20</v>
      </c>
      <c r="I1613" s="202"/>
      <c r="J1613" s="197"/>
      <c r="K1613" s="197"/>
      <c r="L1613" s="203"/>
      <c r="M1613" s="204"/>
      <c r="N1613" s="205"/>
      <c r="O1613" s="205"/>
      <c r="P1613" s="205"/>
      <c r="Q1613" s="205"/>
      <c r="R1613" s="205"/>
      <c r="S1613" s="205"/>
      <c r="T1613" s="206"/>
      <c r="AT1613" s="207" t="s">
        <v>169</v>
      </c>
      <c r="AU1613" s="207" t="s">
        <v>81</v>
      </c>
      <c r="AV1613" s="11" t="s">
        <v>22</v>
      </c>
      <c r="AW1613" s="11" t="s">
        <v>37</v>
      </c>
      <c r="AX1613" s="11" t="s">
        <v>73</v>
      </c>
      <c r="AY1613" s="207" t="s">
        <v>162</v>
      </c>
    </row>
    <row r="1614" spans="2:51" s="12" customFormat="1" ht="13.5">
      <c r="B1614" s="208"/>
      <c r="C1614" s="209"/>
      <c r="D1614" s="198" t="s">
        <v>169</v>
      </c>
      <c r="E1614" s="210" t="s">
        <v>20</v>
      </c>
      <c r="F1614" s="211" t="s">
        <v>1466</v>
      </c>
      <c r="G1614" s="209"/>
      <c r="H1614" s="212">
        <v>4.93</v>
      </c>
      <c r="I1614" s="213"/>
      <c r="J1614" s="209"/>
      <c r="K1614" s="209"/>
      <c r="L1614" s="214"/>
      <c r="M1614" s="215"/>
      <c r="N1614" s="216"/>
      <c r="O1614" s="216"/>
      <c r="P1614" s="216"/>
      <c r="Q1614" s="216"/>
      <c r="R1614" s="216"/>
      <c r="S1614" s="216"/>
      <c r="T1614" s="217"/>
      <c r="AT1614" s="218" t="s">
        <v>169</v>
      </c>
      <c r="AU1614" s="218" t="s">
        <v>81</v>
      </c>
      <c r="AV1614" s="12" t="s">
        <v>81</v>
      </c>
      <c r="AW1614" s="12" t="s">
        <v>37</v>
      </c>
      <c r="AX1614" s="12" t="s">
        <v>73</v>
      </c>
      <c r="AY1614" s="218" t="s">
        <v>162</v>
      </c>
    </row>
    <row r="1615" spans="2:51" s="13" customFormat="1" ht="13.5">
      <c r="B1615" s="219"/>
      <c r="C1615" s="220"/>
      <c r="D1615" s="221" t="s">
        <v>169</v>
      </c>
      <c r="E1615" s="222" t="s">
        <v>20</v>
      </c>
      <c r="F1615" s="223" t="s">
        <v>174</v>
      </c>
      <c r="G1615" s="220"/>
      <c r="H1615" s="224">
        <v>4.93</v>
      </c>
      <c r="I1615" s="225"/>
      <c r="J1615" s="220"/>
      <c r="K1615" s="220"/>
      <c r="L1615" s="226"/>
      <c r="M1615" s="227"/>
      <c r="N1615" s="228"/>
      <c r="O1615" s="228"/>
      <c r="P1615" s="228"/>
      <c r="Q1615" s="228"/>
      <c r="R1615" s="228"/>
      <c r="S1615" s="228"/>
      <c r="T1615" s="229"/>
      <c r="AT1615" s="230" t="s">
        <v>169</v>
      </c>
      <c r="AU1615" s="230" t="s">
        <v>81</v>
      </c>
      <c r="AV1615" s="13" t="s">
        <v>168</v>
      </c>
      <c r="AW1615" s="13" t="s">
        <v>37</v>
      </c>
      <c r="AX1615" s="13" t="s">
        <v>22</v>
      </c>
      <c r="AY1615" s="230" t="s">
        <v>162</v>
      </c>
    </row>
    <row r="1616" spans="2:65" s="1" customFormat="1" ht="22.5" customHeight="1">
      <c r="B1616" s="36"/>
      <c r="C1616" s="184" t="s">
        <v>1467</v>
      </c>
      <c r="D1616" s="184" t="s">
        <v>164</v>
      </c>
      <c r="E1616" s="185" t="s">
        <v>1468</v>
      </c>
      <c r="F1616" s="186" t="s">
        <v>1469</v>
      </c>
      <c r="G1616" s="187" t="s">
        <v>248</v>
      </c>
      <c r="H1616" s="188">
        <v>47.68</v>
      </c>
      <c r="I1616" s="189"/>
      <c r="J1616" s="190">
        <f>ROUND(I1616*H1616,2)</f>
        <v>0</v>
      </c>
      <c r="K1616" s="186" t="s">
        <v>20</v>
      </c>
      <c r="L1616" s="56"/>
      <c r="M1616" s="191" t="s">
        <v>20</v>
      </c>
      <c r="N1616" s="192" t="s">
        <v>44</v>
      </c>
      <c r="O1616" s="37"/>
      <c r="P1616" s="193">
        <f>O1616*H1616</f>
        <v>0</v>
      </c>
      <c r="Q1616" s="193">
        <v>0</v>
      </c>
      <c r="R1616" s="193">
        <f>Q1616*H1616</f>
        <v>0</v>
      </c>
      <c r="S1616" s="193">
        <v>0</v>
      </c>
      <c r="T1616" s="194">
        <f>S1616*H1616</f>
        <v>0</v>
      </c>
      <c r="AR1616" s="19" t="s">
        <v>168</v>
      </c>
      <c r="AT1616" s="19" t="s">
        <v>164</v>
      </c>
      <c r="AU1616" s="19" t="s">
        <v>81</v>
      </c>
      <c r="AY1616" s="19" t="s">
        <v>162</v>
      </c>
      <c r="BE1616" s="195">
        <f>IF(N1616="základní",J1616,0)</f>
        <v>0</v>
      </c>
      <c r="BF1616" s="195">
        <f>IF(N1616="snížená",J1616,0)</f>
        <v>0</v>
      </c>
      <c r="BG1616" s="195">
        <f>IF(N1616="zákl. přenesená",J1616,0)</f>
        <v>0</v>
      </c>
      <c r="BH1616" s="195">
        <f>IF(N1616="sníž. přenesená",J1616,0)</f>
        <v>0</v>
      </c>
      <c r="BI1616" s="195">
        <f>IF(N1616="nulová",J1616,0)</f>
        <v>0</v>
      </c>
      <c r="BJ1616" s="19" t="s">
        <v>22</v>
      </c>
      <c r="BK1616" s="195">
        <f>ROUND(I1616*H1616,2)</f>
        <v>0</v>
      </c>
      <c r="BL1616" s="19" t="s">
        <v>168</v>
      </c>
      <c r="BM1616" s="19" t="s">
        <v>1467</v>
      </c>
    </row>
    <row r="1617" spans="2:51" s="11" customFormat="1" ht="13.5">
      <c r="B1617" s="196"/>
      <c r="C1617" s="197"/>
      <c r="D1617" s="198" t="s">
        <v>169</v>
      </c>
      <c r="E1617" s="199" t="s">
        <v>20</v>
      </c>
      <c r="F1617" s="200" t="s">
        <v>1130</v>
      </c>
      <c r="G1617" s="197"/>
      <c r="H1617" s="201" t="s">
        <v>20</v>
      </c>
      <c r="I1617" s="202"/>
      <c r="J1617" s="197"/>
      <c r="K1617" s="197"/>
      <c r="L1617" s="203"/>
      <c r="M1617" s="204"/>
      <c r="N1617" s="205"/>
      <c r="O1617" s="205"/>
      <c r="P1617" s="205"/>
      <c r="Q1617" s="205"/>
      <c r="R1617" s="205"/>
      <c r="S1617" s="205"/>
      <c r="T1617" s="206"/>
      <c r="AT1617" s="207" t="s">
        <v>169</v>
      </c>
      <c r="AU1617" s="207" t="s">
        <v>81</v>
      </c>
      <c r="AV1617" s="11" t="s">
        <v>22</v>
      </c>
      <c r="AW1617" s="11" t="s">
        <v>37</v>
      </c>
      <c r="AX1617" s="11" t="s">
        <v>73</v>
      </c>
      <c r="AY1617" s="207" t="s">
        <v>162</v>
      </c>
    </row>
    <row r="1618" spans="2:51" s="12" customFormat="1" ht="13.5">
      <c r="B1618" s="208"/>
      <c r="C1618" s="209"/>
      <c r="D1618" s="198" t="s">
        <v>169</v>
      </c>
      <c r="E1618" s="210" t="s">
        <v>20</v>
      </c>
      <c r="F1618" s="211" t="s">
        <v>1470</v>
      </c>
      <c r="G1618" s="209"/>
      <c r="H1618" s="212">
        <v>1.68</v>
      </c>
      <c r="I1618" s="213"/>
      <c r="J1618" s="209"/>
      <c r="K1618" s="209"/>
      <c r="L1618" s="214"/>
      <c r="M1618" s="215"/>
      <c r="N1618" s="216"/>
      <c r="O1618" s="216"/>
      <c r="P1618" s="216"/>
      <c r="Q1618" s="216"/>
      <c r="R1618" s="216"/>
      <c r="S1618" s="216"/>
      <c r="T1618" s="217"/>
      <c r="AT1618" s="218" t="s">
        <v>169</v>
      </c>
      <c r="AU1618" s="218" t="s">
        <v>81</v>
      </c>
      <c r="AV1618" s="12" t="s">
        <v>81</v>
      </c>
      <c r="AW1618" s="12" t="s">
        <v>37</v>
      </c>
      <c r="AX1618" s="12" t="s">
        <v>73</v>
      </c>
      <c r="AY1618" s="218" t="s">
        <v>162</v>
      </c>
    </row>
    <row r="1619" spans="2:51" s="11" customFormat="1" ht="13.5">
      <c r="B1619" s="196"/>
      <c r="C1619" s="197"/>
      <c r="D1619" s="198" t="s">
        <v>169</v>
      </c>
      <c r="E1619" s="199" t="s">
        <v>20</v>
      </c>
      <c r="F1619" s="200" t="s">
        <v>928</v>
      </c>
      <c r="G1619" s="197"/>
      <c r="H1619" s="201" t="s">
        <v>20</v>
      </c>
      <c r="I1619" s="202"/>
      <c r="J1619" s="197"/>
      <c r="K1619" s="197"/>
      <c r="L1619" s="203"/>
      <c r="M1619" s="204"/>
      <c r="N1619" s="205"/>
      <c r="O1619" s="205"/>
      <c r="P1619" s="205"/>
      <c r="Q1619" s="205"/>
      <c r="R1619" s="205"/>
      <c r="S1619" s="205"/>
      <c r="T1619" s="206"/>
      <c r="AT1619" s="207" t="s">
        <v>169</v>
      </c>
      <c r="AU1619" s="207" t="s">
        <v>81</v>
      </c>
      <c r="AV1619" s="11" t="s">
        <v>22</v>
      </c>
      <c r="AW1619" s="11" t="s">
        <v>37</v>
      </c>
      <c r="AX1619" s="11" t="s">
        <v>73</v>
      </c>
      <c r="AY1619" s="207" t="s">
        <v>162</v>
      </c>
    </row>
    <row r="1620" spans="2:51" s="12" customFormat="1" ht="13.5">
      <c r="B1620" s="208"/>
      <c r="C1620" s="209"/>
      <c r="D1620" s="198" t="s">
        <v>169</v>
      </c>
      <c r="E1620" s="210" t="s">
        <v>20</v>
      </c>
      <c r="F1620" s="211" t="s">
        <v>1471</v>
      </c>
      <c r="G1620" s="209"/>
      <c r="H1620" s="212">
        <v>40</v>
      </c>
      <c r="I1620" s="213"/>
      <c r="J1620" s="209"/>
      <c r="K1620" s="209"/>
      <c r="L1620" s="214"/>
      <c r="M1620" s="215"/>
      <c r="N1620" s="216"/>
      <c r="O1620" s="216"/>
      <c r="P1620" s="216"/>
      <c r="Q1620" s="216"/>
      <c r="R1620" s="216"/>
      <c r="S1620" s="216"/>
      <c r="T1620" s="217"/>
      <c r="AT1620" s="218" t="s">
        <v>169</v>
      </c>
      <c r="AU1620" s="218" t="s">
        <v>81</v>
      </c>
      <c r="AV1620" s="12" t="s">
        <v>81</v>
      </c>
      <c r="AW1620" s="12" t="s">
        <v>37</v>
      </c>
      <c r="AX1620" s="12" t="s">
        <v>73</v>
      </c>
      <c r="AY1620" s="218" t="s">
        <v>162</v>
      </c>
    </row>
    <row r="1621" spans="2:51" s="11" customFormat="1" ht="13.5">
      <c r="B1621" s="196"/>
      <c r="C1621" s="197"/>
      <c r="D1621" s="198" t="s">
        <v>169</v>
      </c>
      <c r="E1621" s="199" t="s">
        <v>20</v>
      </c>
      <c r="F1621" s="200" t="s">
        <v>930</v>
      </c>
      <c r="G1621" s="197"/>
      <c r="H1621" s="201" t="s">
        <v>20</v>
      </c>
      <c r="I1621" s="202"/>
      <c r="J1621" s="197"/>
      <c r="K1621" s="197"/>
      <c r="L1621" s="203"/>
      <c r="M1621" s="204"/>
      <c r="N1621" s="205"/>
      <c r="O1621" s="205"/>
      <c r="P1621" s="205"/>
      <c r="Q1621" s="205"/>
      <c r="R1621" s="205"/>
      <c r="S1621" s="205"/>
      <c r="T1621" s="206"/>
      <c r="AT1621" s="207" t="s">
        <v>169</v>
      </c>
      <c r="AU1621" s="207" t="s">
        <v>81</v>
      </c>
      <c r="AV1621" s="11" t="s">
        <v>22</v>
      </c>
      <c r="AW1621" s="11" t="s">
        <v>37</v>
      </c>
      <c r="AX1621" s="11" t="s">
        <v>73</v>
      </c>
      <c r="AY1621" s="207" t="s">
        <v>162</v>
      </c>
    </row>
    <row r="1622" spans="2:51" s="12" customFormat="1" ht="13.5">
      <c r="B1622" s="208"/>
      <c r="C1622" s="209"/>
      <c r="D1622" s="198" t="s">
        <v>169</v>
      </c>
      <c r="E1622" s="210" t="s">
        <v>20</v>
      </c>
      <c r="F1622" s="211" t="s">
        <v>1472</v>
      </c>
      <c r="G1622" s="209"/>
      <c r="H1622" s="212">
        <v>6</v>
      </c>
      <c r="I1622" s="213"/>
      <c r="J1622" s="209"/>
      <c r="K1622" s="209"/>
      <c r="L1622" s="214"/>
      <c r="M1622" s="215"/>
      <c r="N1622" s="216"/>
      <c r="O1622" s="216"/>
      <c r="P1622" s="216"/>
      <c r="Q1622" s="216"/>
      <c r="R1622" s="216"/>
      <c r="S1622" s="216"/>
      <c r="T1622" s="217"/>
      <c r="AT1622" s="218" t="s">
        <v>169</v>
      </c>
      <c r="AU1622" s="218" t="s">
        <v>81</v>
      </c>
      <c r="AV1622" s="12" t="s">
        <v>81</v>
      </c>
      <c r="AW1622" s="12" t="s">
        <v>37</v>
      </c>
      <c r="AX1622" s="12" t="s">
        <v>73</v>
      </c>
      <c r="AY1622" s="218" t="s">
        <v>162</v>
      </c>
    </row>
    <row r="1623" spans="2:51" s="13" customFormat="1" ht="13.5">
      <c r="B1623" s="219"/>
      <c r="C1623" s="220"/>
      <c r="D1623" s="221" t="s">
        <v>169</v>
      </c>
      <c r="E1623" s="222" t="s">
        <v>20</v>
      </c>
      <c r="F1623" s="223" t="s">
        <v>174</v>
      </c>
      <c r="G1623" s="220"/>
      <c r="H1623" s="224">
        <v>47.68</v>
      </c>
      <c r="I1623" s="225"/>
      <c r="J1623" s="220"/>
      <c r="K1623" s="220"/>
      <c r="L1623" s="226"/>
      <c r="M1623" s="227"/>
      <c r="N1623" s="228"/>
      <c r="O1623" s="228"/>
      <c r="P1623" s="228"/>
      <c r="Q1623" s="228"/>
      <c r="R1623" s="228"/>
      <c r="S1623" s="228"/>
      <c r="T1623" s="229"/>
      <c r="AT1623" s="230" t="s">
        <v>169</v>
      </c>
      <c r="AU1623" s="230" t="s">
        <v>81</v>
      </c>
      <c r="AV1623" s="13" t="s">
        <v>168</v>
      </c>
      <c r="AW1623" s="13" t="s">
        <v>37</v>
      </c>
      <c r="AX1623" s="13" t="s">
        <v>22</v>
      </c>
      <c r="AY1623" s="230" t="s">
        <v>162</v>
      </c>
    </row>
    <row r="1624" spans="2:65" s="1" customFormat="1" ht="22.5" customHeight="1">
      <c r="B1624" s="36"/>
      <c r="C1624" s="184" t="s">
        <v>1473</v>
      </c>
      <c r="D1624" s="184" t="s">
        <v>164</v>
      </c>
      <c r="E1624" s="185" t="s">
        <v>1474</v>
      </c>
      <c r="F1624" s="186" t="s">
        <v>1475</v>
      </c>
      <c r="G1624" s="187" t="s">
        <v>248</v>
      </c>
      <c r="H1624" s="188">
        <v>40</v>
      </c>
      <c r="I1624" s="189"/>
      <c r="J1624" s="190">
        <f>ROUND(I1624*H1624,2)</f>
        <v>0</v>
      </c>
      <c r="K1624" s="186" t="s">
        <v>20</v>
      </c>
      <c r="L1624" s="56"/>
      <c r="M1624" s="191" t="s">
        <v>20</v>
      </c>
      <c r="N1624" s="192" t="s">
        <v>44</v>
      </c>
      <c r="O1624" s="37"/>
      <c r="P1624" s="193">
        <f>O1624*H1624</f>
        <v>0</v>
      </c>
      <c r="Q1624" s="193">
        <v>0</v>
      </c>
      <c r="R1624" s="193">
        <f>Q1624*H1624</f>
        <v>0</v>
      </c>
      <c r="S1624" s="193">
        <v>0</v>
      </c>
      <c r="T1624" s="194">
        <f>S1624*H1624</f>
        <v>0</v>
      </c>
      <c r="AR1624" s="19" t="s">
        <v>168</v>
      </c>
      <c r="AT1624" s="19" t="s">
        <v>164</v>
      </c>
      <c r="AU1624" s="19" t="s">
        <v>81</v>
      </c>
      <c r="AY1624" s="19" t="s">
        <v>162</v>
      </c>
      <c r="BE1624" s="195">
        <f>IF(N1624="základní",J1624,0)</f>
        <v>0</v>
      </c>
      <c r="BF1624" s="195">
        <f>IF(N1624="snížená",J1624,0)</f>
        <v>0</v>
      </c>
      <c r="BG1624" s="195">
        <f>IF(N1624="zákl. přenesená",J1624,0)</f>
        <v>0</v>
      </c>
      <c r="BH1624" s="195">
        <f>IF(N1624="sníž. přenesená",J1624,0)</f>
        <v>0</v>
      </c>
      <c r="BI1624" s="195">
        <f>IF(N1624="nulová",J1624,0)</f>
        <v>0</v>
      </c>
      <c r="BJ1624" s="19" t="s">
        <v>22</v>
      </c>
      <c r="BK1624" s="195">
        <f>ROUND(I1624*H1624,2)</f>
        <v>0</v>
      </c>
      <c r="BL1624" s="19" t="s">
        <v>168</v>
      </c>
      <c r="BM1624" s="19" t="s">
        <v>1473</v>
      </c>
    </row>
    <row r="1625" spans="2:51" s="11" customFormat="1" ht="13.5">
      <c r="B1625" s="196"/>
      <c r="C1625" s="197"/>
      <c r="D1625" s="198" t="s">
        <v>169</v>
      </c>
      <c r="E1625" s="199" t="s">
        <v>20</v>
      </c>
      <c r="F1625" s="200" t="s">
        <v>1476</v>
      </c>
      <c r="G1625" s="197"/>
      <c r="H1625" s="201" t="s">
        <v>20</v>
      </c>
      <c r="I1625" s="202"/>
      <c r="J1625" s="197"/>
      <c r="K1625" s="197"/>
      <c r="L1625" s="203"/>
      <c r="M1625" s="204"/>
      <c r="N1625" s="205"/>
      <c r="O1625" s="205"/>
      <c r="P1625" s="205"/>
      <c r="Q1625" s="205"/>
      <c r="R1625" s="205"/>
      <c r="S1625" s="205"/>
      <c r="T1625" s="206"/>
      <c r="AT1625" s="207" t="s">
        <v>169</v>
      </c>
      <c r="AU1625" s="207" t="s">
        <v>81</v>
      </c>
      <c r="AV1625" s="11" t="s">
        <v>22</v>
      </c>
      <c r="AW1625" s="11" t="s">
        <v>37</v>
      </c>
      <c r="AX1625" s="11" t="s">
        <v>73</v>
      </c>
      <c r="AY1625" s="207" t="s">
        <v>162</v>
      </c>
    </row>
    <row r="1626" spans="2:51" s="12" customFormat="1" ht="13.5">
      <c r="B1626" s="208"/>
      <c r="C1626" s="209"/>
      <c r="D1626" s="198" t="s">
        <v>169</v>
      </c>
      <c r="E1626" s="210" t="s">
        <v>20</v>
      </c>
      <c r="F1626" s="211" t="s">
        <v>1471</v>
      </c>
      <c r="G1626" s="209"/>
      <c r="H1626" s="212">
        <v>40</v>
      </c>
      <c r="I1626" s="213"/>
      <c r="J1626" s="209"/>
      <c r="K1626" s="209"/>
      <c r="L1626" s="214"/>
      <c r="M1626" s="215"/>
      <c r="N1626" s="216"/>
      <c r="O1626" s="216"/>
      <c r="P1626" s="216"/>
      <c r="Q1626" s="216"/>
      <c r="R1626" s="216"/>
      <c r="S1626" s="216"/>
      <c r="T1626" s="217"/>
      <c r="AT1626" s="218" t="s">
        <v>169</v>
      </c>
      <c r="AU1626" s="218" t="s">
        <v>81</v>
      </c>
      <c r="AV1626" s="12" t="s">
        <v>81</v>
      </c>
      <c r="AW1626" s="12" t="s">
        <v>37</v>
      </c>
      <c r="AX1626" s="12" t="s">
        <v>73</v>
      </c>
      <c r="AY1626" s="218" t="s">
        <v>162</v>
      </c>
    </row>
    <row r="1627" spans="2:51" s="13" customFormat="1" ht="13.5">
      <c r="B1627" s="219"/>
      <c r="C1627" s="220"/>
      <c r="D1627" s="221" t="s">
        <v>169</v>
      </c>
      <c r="E1627" s="222" t="s">
        <v>20</v>
      </c>
      <c r="F1627" s="223" t="s">
        <v>174</v>
      </c>
      <c r="G1627" s="220"/>
      <c r="H1627" s="224">
        <v>40</v>
      </c>
      <c r="I1627" s="225"/>
      <c r="J1627" s="220"/>
      <c r="K1627" s="220"/>
      <c r="L1627" s="226"/>
      <c r="M1627" s="227"/>
      <c r="N1627" s="228"/>
      <c r="O1627" s="228"/>
      <c r="P1627" s="228"/>
      <c r="Q1627" s="228"/>
      <c r="R1627" s="228"/>
      <c r="S1627" s="228"/>
      <c r="T1627" s="229"/>
      <c r="AT1627" s="230" t="s">
        <v>169</v>
      </c>
      <c r="AU1627" s="230" t="s">
        <v>81</v>
      </c>
      <c r="AV1627" s="13" t="s">
        <v>168</v>
      </c>
      <c r="AW1627" s="13" t="s">
        <v>37</v>
      </c>
      <c r="AX1627" s="13" t="s">
        <v>22</v>
      </c>
      <c r="AY1627" s="230" t="s">
        <v>162</v>
      </c>
    </row>
    <row r="1628" spans="2:65" s="1" customFormat="1" ht="22.5" customHeight="1">
      <c r="B1628" s="36"/>
      <c r="C1628" s="184" t="s">
        <v>1477</v>
      </c>
      <c r="D1628" s="184" t="s">
        <v>164</v>
      </c>
      <c r="E1628" s="185" t="s">
        <v>1478</v>
      </c>
      <c r="F1628" s="186" t="s">
        <v>1479</v>
      </c>
      <c r="G1628" s="187" t="s">
        <v>248</v>
      </c>
      <c r="H1628" s="188">
        <v>20.46</v>
      </c>
      <c r="I1628" s="189"/>
      <c r="J1628" s="190">
        <f>ROUND(I1628*H1628,2)</f>
        <v>0</v>
      </c>
      <c r="K1628" s="186" t="s">
        <v>20</v>
      </c>
      <c r="L1628" s="56"/>
      <c r="M1628" s="191" t="s">
        <v>20</v>
      </c>
      <c r="N1628" s="192" t="s">
        <v>44</v>
      </c>
      <c r="O1628" s="37"/>
      <c r="P1628" s="193">
        <f>O1628*H1628</f>
        <v>0</v>
      </c>
      <c r="Q1628" s="193">
        <v>0</v>
      </c>
      <c r="R1628" s="193">
        <f>Q1628*H1628</f>
        <v>0</v>
      </c>
      <c r="S1628" s="193">
        <v>0</v>
      </c>
      <c r="T1628" s="194">
        <f>S1628*H1628</f>
        <v>0</v>
      </c>
      <c r="AR1628" s="19" t="s">
        <v>168</v>
      </c>
      <c r="AT1628" s="19" t="s">
        <v>164</v>
      </c>
      <c r="AU1628" s="19" t="s">
        <v>81</v>
      </c>
      <c r="AY1628" s="19" t="s">
        <v>162</v>
      </c>
      <c r="BE1628" s="195">
        <f>IF(N1628="základní",J1628,0)</f>
        <v>0</v>
      </c>
      <c r="BF1628" s="195">
        <f>IF(N1628="snížená",J1628,0)</f>
        <v>0</v>
      </c>
      <c r="BG1628" s="195">
        <f>IF(N1628="zákl. přenesená",J1628,0)</f>
        <v>0</v>
      </c>
      <c r="BH1628" s="195">
        <f>IF(N1628="sníž. přenesená",J1628,0)</f>
        <v>0</v>
      </c>
      <c r="BI1628" s="195">
        <f>IF(N1628="nulová",J1628,0)</f>
        <v>0</v>
      </c>
      <c r="BJ1628" s="19" t="s">
        <v>22</v>
      </c>
      <c r="BK1628" s="195">
        <f>ROUND(I1628*H1628,2)</f>
        <v>0</v>
      </c>
      <c r="BL1628" s="19" t="s">
        <v>168</v>
      </c>
      <c r="BM1628" s="19" t="s">
        <v>1477</v>
      </c>
    </row>
    <row r="1629" spans="2:51" s="11" customFormat="1" ht="13.5">
      <c r="B1629" s="196"/>
      <c r="C1629" s="197"/>
      <c r="D1629" s="198" t="s">
        <v>169</v>
      </c>
      <c r="E1629" s="199" t="s">
        <v>20</v>
      </c>
      <c r="F1629" s="200" t="s">
        <v>1130</v>
      </c>
      <c r="G1629" s="197"/>
      <c r="H1629" s="201" t="s">
        <v>20</v>
      </c>
      <c r="I1629" s="202"/>
      <c r="J1629" s="197"/>
      <c r="K1629" s="197"/>
      <c r="L1629" s="203"/>
      <c r="M1629" s="204"/>
      <c r="N1629" s="205"/>
      <c r="O1629" s="205"/>
      <c r="P1629" s="205"/>
      <c r="Q1629" s="205"/>
      <c r="R1629" s="205"/>
      <c r="S1629" s="205"/>
      <c r="T1629" s="206"/>
      <c r="AT1629" s="207" t="s">
        <v>169</v>
      </c>
      <c r="AU1629" s="207" t="s">
        <v>81</v>
      </c>
      <c r="AV1629" s="11" t="s">
        <v>22</v>
      </c>
      <c r="AW1629" s="11" t="s">
        <v>37</v>
      </c>
      <c r="AX1629" s="11" t="s">
        <v>73</v>
      </c>
      <c r="AY1629" s="207" t="s">
        <v>162</v>
      </c>
    </row>
    <row r="1630" spans="2:51" s="12" customFormat="1" ht="13.5">
      <c r="B1630" s="208"/>
      <c r="C1630" s="209"/>
      <c r="D1630" s="198" t="s">
        <v>169</v>
      </c>
      <c r="E1630" s="210" t="s">
        <v>20</v>
      </c>
      <c r="F1630" s="211" t="s">
        <v>1480</v>
      </c>
      <c r="G1630" s="209"/>
      <c r="H1630" s="212">
        <v>20.46</v>
      </c>
      <c r="I1630" s="213"/>
      <c r="J1630" s="209"/>
      <c r="K1630" s="209"/>
      <c r="L1630" s="214"/>
      <c r="M1630" s="215"/>
      <c r="N1630" s="216"/>
      <c r="O1630" s="216"/>
      <c r="P1630" s="216"/>
      <c r="Q1630" s="216"/>
      <c r="R1630" s="216"/>
      <c r="S1630" s="216"/>
      <c r="T1630" s="217"/>
      <c r="AT1630" s="218" t="s">
        <v>169</v>
      </c>
      <c r="AU1630" s="218" t="s">
        <v>81</v>
      </c>
      <c r="AV1630" s="12" t="s">
        <v>81</v>
      </c>
      <c r="AW1630" s="12" t="s">
        <v>37</v>
      </c>
      <c r="AX1630" s="12" t="s">
        <v>73</v>
      </c>
      <c r="AY1630" s="218" t="s">
        <v>162</v>
      </c>
    </row>
    <row r="1631" spans="2:51" s="13" customFormat="1" ht="13.5">
      <c r="B1631" s="219"/>
      <c r="C1631" s="220"/>
      <c r="D1631" s="221" t="s">
        <v>169</v>
      </c>
      <c r="E1631" s="222" t="s">
        <v>20</v>
      </c>
      <c r="F1631" s="223" t="s">
        <v>174</v>
      </c>
      <c r="G1631" s="220"/>
      <c r="H1631" s="224">
        <v>20.46</v>
      </c>
      <c r="I1631" s="225"/>
      <c r="J1631" s="220"/>
      <c r="K1631" s="220"/>
      <c r="L1631" s="226"/>
      <c r="M1631" s="227"/>
      <c r="N1631" s="228"/>
      <c r="O1631" s="228"/>
      <c r="P1631" s="228"/>
      <c r="Q1631" s="228"/>
      <c r="R1631" s="228"/>
      <c r="S1631" s="228"/>
      <c r="T1631" s="229"/>
      <c r="AT1631" s="230" t="s">
        <v>169</v>
      </c>
      <c r="AU1631" s="230" t="s">
        <v>81</v>
      </c>
      <c r="AV1631" s="13" t="s">
        <v>168</v>
      </c>
      <c r="AW1631" s="13" t="s">
        <v>37</v>
      </c>
      <c r="AX1631" s="13" t="s">
        <v>22</v>
      </c>
      <c r="AY1631" s="230" t="s">
        <v>162</v>
      </c>
    </row>
    <row r="1632" spans="2:65" s="1" customFormat="1" ht="22.5" customHeight="1">
      <c r="B1632" s="36"/>
      <c r="C1632" s="184" t="s">
        <v>1481</v>
      </c>
      <c r="D1632" s="184" t="s">
        <v>164</v>
      </c>
      <c r="E1632" s="185" t="s">
        <v>1482</v>
      </c>
      <c r="F1632" s="186" t="s">
        <v>1483</v>
      </c>
      <c r="G1632" s="187" t="s">
        <v>248</v>
      </c>
      <c r="H1632" s="188">
        <v>112.4</v>
      </c>
      <c r="I1632" s="189"/>
      <c r="J1632" s="190">
        <f>ROUND(I1632*H1632,2)</f>
        <v>0</v>
      </c>
      <c r="K1632" s="186" t="s">
        <v>20</v>
      </c>
      <c r="L1632" s="56"/>
      <c r="M1632" s="191" t="s">
        <v>20</v>
      </c>
      <c r="N1632" s="192" t="s">
        <v>44</v>
      </c>
      <c r="O1632" s="37"/>
      <c r="P1632" s="193">
        <f>O1632*H1632</f>
        <v>0</v>
      </c>
      <c r="Q1632" s="193">
        <v>0</v>
      </c>
      <c r="R1632" s="193">
        <f>Q1632*H1632</f>
        <v>0</v>
      </c>
      <c r="S1632" s="193">
        <v>0</v>
      </c>
      <c r="T1632" s="194">
        <f>S1632*H1632</f>
        <v>0</v>
      </c>
      <c r="AR1632" s="19" t="s">
        <v>168</v>
      </c>
      <c r="AT1632" s="19" t="s">
        <v>164</v>
      </c>
      <c r="AU1632" s="19" t="s">
        <v>81</v>
      </c>
      <c r="AY1632" s="19" t="s">
        <v>162</v>
      </c>
      <c r="BE1632" s="195">
        <f>IF(N1632="základní",J1632,0)</f>
        <v>0</v>
      </c>
      <c r="BF1632" s="195">
        <f>IF(N1632="snížená",J1632,0)</f>
        <v>0</v>
      </c>
      <c r="BG1632" s="195">
        <f>IF(N1632="zákl. přenesená",J1632,0)</f>
        <v>0</v>
      </c>
      <c r="BH1632" s="195">
        <f>IF(N1632="sníž. přenesená",J1632,0)</f>
        <v>0</v>
      </c>
      <c r="BI1632" s="195">
        <f>IF(N1632="nulová",J1632,0)</f>
        <v>0</v>
      </c>
      <c r="BJ1632" s="19" t="s">
        <v>22</v>
      </c>
      <c r="BK1632" s="195">
        <f>ROUND(I1632*H1632,2)</f>
        <v>0</v>
      </c>
      <c r="BL1632" s="19" t="s">
        <v>168</v>
      </c>
      <c r="BM1632" s="19" t="s">
        <v>1481</v>
      </c>
    </row>
    <row r="1633" spans="2:51" s="11" customFormat="1" ht="13.5">
      <c r="B1633" s="196"/>
      <c r="C1633" s="197"/>
      <c r="D1633" s="198" t="s">
        <v>169</v>
      </c>
      <c r="E1633" s="199" t="s">
        <v>20</v>
      </c>
      <c r="F1633" s="200" t="s">
        <v>1299</v>
      </c>
      <c r="G1633" s="197"/>
      <c r="H1633" s="201" t="s">
        <v>20</v>
      </c>
      <c r="I1633" s="202"/>
      <c r="J1633" s="197"/>
      <c r="K1633" s="197"/>
      <c r="L1633" s="203"/>
      <c r="M1633" s="204"/>
      <c r="N1633" s="205"/>
      <c r="O1633" s="205"/>
      <c r="P1633" s="205"/>
      <c r="Q1633" s="205"/>
      <c r="R1633" s="205"/>
      <c r="S1633" s="205"/>
      <c r="T1633" s="206"/>
      <c r="AT1633" s="207" t="s">
        <v>169</v>
      </c>
      <c r="AU1633" s="207" t="s">
        <v>81</v>
      </c>
      <c r="AV1633" s="11" t="s">
        <v>22</v>
      </c>
      <c r="AW1633" s="11" t="s">
        <v>37</v>
      </c>
      <c r="AX1633" s="11" t="s">
        <v>73</v>
      </c>
      <c r="AY1633" s="207" t="s">
        <v>162</v>
      </c>
    </row>
    <row r="1634" spans="2:51" s="12" customFormat="1" ht="13.5">
      <c r="B1634" s="208"/>
      <c r="C1634" s="209"/>
      <c r="D1634" s="198" t="s">
        <v>169</v>
      </c>
      <c r="E1634" s="210" t="s">
        <v>20</v>
      </c>
      <c r="F1634" s="211" t="s">
        <v>1300</v>
      </c>
      <c r="G1634" s="209"/>
      <c r="H1634" s="212">
        <v>112.4</v>
      </c>
      <c r="I1634" s="213"/>
      <c r="J1634" s="209"/>
      <c r="K1634" s="209"/>
      <c r="L1634" s="214"/>
      <c r="M1634" s="215"/>
      <c r="N1634" s="216"/>
      <c r="O1634" s="216"/>
      <c r="P1634" s="216"/>
      <c r="Q1634" s="216"/>
      <c r="R1634" s="216"/>
      <c r="S1634" s="216"/>
      <c r="T1634" s="217"/>
      <c r="AT1634" s="218" t="s">
        <v>169</v>
      </c>
      <c r="AU1634" s="218" t="s">
        <v>81</v>
      </c>
      <c r="AV1634" s="12" t="s">
        <v>81</v>
      </c>
      <c r="AW1634" s="12" t="s">
        <v>37</v>
      </c>
      <c r="AX1634" s="12" t="s">
        <v>73</v>
      </c>
      <c r="AY1634" s="218" t="s">
        <v>162</v>
      </c>
    </row>
    <row r="1635" spans="2:51" s="13" customFormat="1" ht="13.5">
      <c r="B1635" s="219"/>
      <c r="C1635" s="220"/>
      <c r="D1635" s="221" t="s">
        <v>169</v>
      </c>
      <c r="E1635" s="222" t="s">
        <v>20</v>
      </c>
      <c r="F1635" s="223" t="s">
        <v>174</v>
      </c>
      <c r="G1635" s="220"/>
      <c r="H1635" s="224">
        <v>112.4</v>
      </c>
      <c r="I1635" s="225"/>
      <c r="J1635" s="220"/>
      <c r="K1635" s="220"/>
      <c r="L1635" s="226"/>
      <c r="M1635" s="227"/>
      <c r="N1635" s="228"/>
      <c r="O1635" s="228"/>
      <c r="P1635" s="228"/>
      <c r="Q1635" s="228"/>
      <c r="R1635" s="228"/>
      <c r="S1635" s="228"/>
      <c r="T1635" s="229"/>
      <c r="AT1635" s="230" t="s">
        <v>169</v>
      </c>
      <c r="AU1635" s="230" t="s">
        <v>81</v>
      </c>
      <c r="AV1635" s="13" t="s">
        <v>168</v>
      </c>
      <c r="AW1635" s="13" t="s">
        <v>37</v>
      </c>
      <c r="AX1635" s="13" t="s">
        <v>22</v>
      </c>
      <c r="AY1635" s="230" t="s">
        <v>162</v>
      </c>
    </row>
    <row r="1636" spans="2:65" s="1" customFormat="1" ht="22.5" customHeight="1">
      <c r="B1636" s="36"/>
      <c r="C1636" s="184" t="s">
        <v>1484</v>
      </c>
      <c r="D1636" s="184" t="s">
        <v>164</v>
      </c>
      <c r="E1636" s="185" t="s">
        <v>1485</v>
      </c>
      <c r="F1636" s="186" t="s">
        <v>1486</v>
      </c>
      <c r="G1636" s="187" t="s">
        <v>248</v>
      </c>
      <c r="H1636" s="188">
        <v>114.4</v>
      </c>
      <c r="I1636" s="189"/>
      <c r="J1636" s="190">
        <f>ROUND(I1636*H1636,2)</f>
        <v>0</v>
      </c>
      <c r="K1636" s="186" t="s">
        <v>20</v>
      </c>
      <c r="L1636" s="56"/>
      <c r="M1636" s="191" t="s">
        <v>20</v>
      </c>
      <c r="N1636" s="192" t="s">
        <v>44</v>
      </c>
      <c r="O1636" s="37"/>
      <c r="P1636" s="193">
        <f>O1636*H1636</f>
        <v>0</v>
      </c>
      <c r="Q1636" s="193">
        <v>0</v>
      </c>
      <c r="R1636" s="193">
        <f>Q1636*H1636</f>
        <v>0</v>
      </c>
      <c r="S1636" s="193">
        <v>0</v>
      </c>
      <c r="T1636" s="194">
        <f>S1636*H1636</f>
        <v>0</v>
      </c>
      <c r="AR1636" s="19" t="s">
        <v>168</v>
      </c>
      <c r="AT1636" s="19" t="s">
        <v>164</v>
      </c>
      <c r="AU1636" s="19" t="s">
        <v>81</v>
      </c>
      <c r="AY1636" s="19" t="s">
        <v>162</v>
      </c>
      <c r="BE1636" s="195">
        <f>IF(N1636="základní",J1636,0)</f>
        <v>0</v>
      </c>
      <c r="BF1636" s="195">
        <f>IF(N1636="snížená",J1636,0)</f>
        <v>0</v>
      </c>
      <c r="BG1636" s="195">
        <f>IF(N1636="zákl. přenesená",J1636,0)</f>
        <v>0</v>
      </c>
      <c r="BH1636" s="195">
        <f>IF(N1636="sníž. přenesená",J1636,0)</f>
        <v>0</v>
      </c>
      <c r="BI1636" s="195">
        <f>IF(N1636="nulová",J1636,0)</f>
        <v>0</v>
      </c>
      <c r="BJ1636" s="19" t="s">
        <v>22</v>
      </c>
      <c r="BK1636" s="195">
        <f>ROUND(I1636*H1636,2)</f>
        <v>0</v>
      </c>
      <c r="BL1636" s="19" t="s">
        <v>168</v>
      </c>
      <c r="BM1636" s="19" t="s">
        <v>1484</v>
      </c>
    </row>
    <row r="1637" spans="2:51" s="11" customFormat="1" ht="13.5">
      <c r="B1637" s="196"/>
      <c r="C1637" s="197"/>
      <c r="D1637" s="198" t="s">
        <v>169</v>
      </c>
      <c r="E1637" s="199" t="s">
        <v>20</v>
      </c>
      <c r="F1637" s="200" t="s">
        <v>1299</v>
      </c>
      <c r="G1637" s="197"/>
      <c r="H1637" s="201" t="s">
        <v>20</v>
      </c>
      <c r="I1637" s="202"/>
      <c r="J1637" s="197"/>
      <c r="K1637" s="197"/>
      <c r="L1637" s="203"/>
      <c r="M1637" s="204"/>
      <c r="N1637" s="205"/>
      <c r="O1637" s="205"/>
      <c r="P1637" s="205"/>
      <c r="Q1637" s="205"/>
      <c r="R1637" s="205"/>
      <c r="S1637" s="205"/>
      <c r="T1637" s="206"/>
      <c r="AT1637" s="207" t="s">
        <v>169</v>
      </c>
      <c r="AU1637" s="207" t="s">
        <v>81</v>
      </c>
      <c r="AV1637" s="11" t="s">
        <v>22</v>
      </c>
      <c r="AW1637" s="11" t="s">
        <v>37</v>
      </c>
      <c r="AX1637" s="11" t="s">
        <v>73</v>
      </c>
      <c r="AY1637" s="207" t="s">
        <v>162</v>
      </c>
    </row>
    <row r="1638" spans="2:51" s="12" customFormat="1" ht="13.5">
      <c r="B1638" s="208"/>
      <c r="C1638" s="209"/>
      <c r="D1638" s="198" t="s">
        <v>169</v>
      </c>
      <c r="E1638" s="210" t="s">
        <v>20</v>
      </c>
      <c r="F1638" s="211" t="s">
        <v>1300</v>
      </c>
      <c r="G1638" s="209"/>
      <c r="H1638" s="212">
        <v>112.4</v>
      </c>
      <c r="I1638" s="213"/>
      <c r="J1638" s="209"/>
      <c r="K1638" s="209"/>
      <c r="L1638" s="214"/>
      <c r="M1638" s="215"/>
      <c r="N1638" s="216"/>
      <c r="O1638" s="216"/>
      <c r="P1638" s="216"/>
      <c r="Q1638" s="216"/>
      <c r="R1638" s="216"/>
      <c r="S1638" s="216"/>
      <c r="T1638" s="217"/>
      <c r="AT1638" s="218" t="s">
        <v>169</v>
      </c>
      <c r="AU1638" s="218" t="s">
        <v>81</v>
      </c>
      <c r="AV1638" s="12" t="s">
        <v>81</v>
      </c>
      <c r="AW1638" s="12" t="s">
        <v>37</v>
      </c>
      <c r="AX1638" s="12" t="s">
        <v>73</v>
      </c>
      <c r="AY1638" s="218" t="s">
        <v>162</v>
      </c>
    </row>
    <row r="1639" spans="2:51" s="11" customFormat="1" ht="13.5">
      <c r="B1639" s="196"/>
      <c r="C1639" s="197"/>
      <c r="D1639" s="198" t="s">
        <v>169</v>
      </c>
      <c r="E1639" s="199" t="s">
        <v>20</v>
      </c>
      <c r="F1639" s="200" t="s">
        <v>1415</v>
      </c>
      <c r="G1639" s="197"/>
      <c r="H1639" s="201" t="s">
        <v>20</v>
      </c>
      <c r="I1639" s="202"/>
      <c r="J1639" s="197"/>
      <c r="K1639" s="197"/>
      <c r="L1639" s="203"/>
      <c r="M1639" s="204"/>
      <c r="N1639" s="205"/>
      <c r="O1639" s="205"/>
      <c r="P1639" s="205"/>
      <c r="Q1639" s="205"/>
      <c r="R1639" s="205"/>
      <c r="S1639" s="205"/>
      <c r="T1639" s="206"/>
      <c r="AT1639" s="207" t="s">
        <v>169</v>
      </c>
      <c r="AU1639" s="207" t="s">
        <v>81</v>
      </c>
      <c r="AV1639" s="11" t="s">
        <v>22</v>
      </c>
      <c r="AW1639" s="11" t="s">
        <v>37</v>
      </c>
      <c r="AX1639" s="11" t="s">
        <v>73</v>
      </c>
      <c r="AY1639" s="207" t="s">
        <v>162</v>
      </c>
    </row>
    <row r="1640" spans="2:51" s="12" customFormat="1" ht="13.5">
      <c r="B1640" s="208"/>
      <c r="C1640" s="209"/>
      <c r="D1640" s="198" t="s">
        <v>169</v>
      </c>
      <c r="E1640" s="210" t="s">
        <v>20</v>
      </c>
      <c r="F1640" s="211" t="s">
        <v>1487</v>
      </c>
      <c r="G1640" s="209"/>
      <c r="H1640" s="212">
        <v>2</v>
      </c>
      <c r="I1640" s="213"/>
      <c r="J1640" s="209"/>
      <c r="K1640" s="209"/>
      <c r="L1640" s="214"/>
      <c r="M1640" s="215"/>
      <c r="N1640" s="216"/>
      <c r="O1640" s="216"/>
      <c r="P1640" s="216"/>
      <c r="Q1640" s="216"/>
      <c r="R1640" s="216"/>
      <c r="S1640" s="216"/>
      <c r="T1640" s="217"/>
      <c r="AT1640" s="218" t="s">
        <v>169</v>
      </c>
      <c r="AU1640" s="218" t="s">
        <v>81</v>
      </c>
      <c r="AV1640" s="12" t="s">
        <v>81</v>
      </c>
      <c r="AW1640" s="12" t="s">
        <v>37</v>
      </c>
      <c r="AX1640" s="12" t="s">
        <v>73</v>
      </c>
      <c r="AY1640" s="218" t="s">
        <v>162</v>
      </c>
    </row>
    <row r="1641" spans="2:51" s="13" customFormat="1" ht="13.5">
      <c r="B1641" s="219"/>
      <c r="C1641" s="220"/>
      <c r="D1641" s="221" t="s">
        <v>169</v>
      </c>
      <c r="E1641" s="222" t="s">
        <v>20</v>
      </c>
      <c r="F1641" s="223" t="s">
        <v>174</v>
      </c>
      <c r="G1641" s="220"/>
      <c r="H1641" s="224">
        <v>114.4</v>
      </c>
      <c r="I1641" s="225"/>
      <c r="J1641" s="220"/>
      <c r="K1641" s="220"/>
      <c r="L1641" s="226"/>
      <c r="M1641" s="227"/>
      <c r="N1641" s="228"/>
      <c r="O1641" s="228"/>
      <c r="P1641" s="228"/>
      <c r="Q1641" s="228"/>
      <c r="R1641" s="228"/>
      <c r="S1641" s="228"/>
      <c r="T1641" s="229"/>
      <c r="AT1641" s="230" t="s">
        <v>169</v>
      </c>
      <c r="AU1641" s="230" t="s">
        <v>81</v>
      </c>
      <c r="AV1641" s="13" t="s">
        <v>168</v>
      </c>
      <c r="AW1641" s="13" t="s">
        <v>37</v>
      </c>
      <c r="AX1641" s="13" t="s">
        <v>22</v>
      </c>
      <c r="AY1641" s="230" t="s">
        <v>162</v>
      </c>
    </row>
    <row r="1642" spans="2:65" s="1" customFormat="1" ht="22.5" customHeight="1">
      <c r="B1642" s="36"/>
      <c r="C1642" s="184" t="s">
        <v>1488</v>
      </c>
      <c r="D1642" s="184" t="s">
        <v>164</v>
      </c>
      <c r="E1642" s="185" t="s">
        <v>1489</v>
      </c>
      <c r="F1642" s="186" t="s">
        <v>1490</v>
      </c>
      <c r="G1642" s="187" t="s">
        <v>312</v>
      </c>
      <c r="H1642" s="188">
        <v>2</v>
      </c>
      <c r="I1642" s="189"/>
      <c r="J1642" s="190">
        <f>ROUND(I1642*H1642,2)</f>
        <v>0</v>
      </c>
      <c r="K1642" s="186" t="s">
        <v>20</v>
      </c>
      <c r="L1642" s="56"/>
      <c r="M1642" s="191" t="s">
        <v>20</v>
      </c>
      <c r="N1642" s="192" t="s">
        <v>44</v>
      </c>
      <c r="O1642" s="37"/>
      <c r="P1642" s="193">
        <f>O1642*H1642</f>
        <v>0</v>
      </c>
      <c r="Q1642" s="193">
        <v>0</v>
      </c>
      <c r="R1642" s="193">
        <f>Q1642*H1642</f>
        <v>0</v>
      </c>
      <c r="S1642" s="193">
        <v>0</v>
      </c>
      <c r="T1642" s="194">
        <f>S1642*H1642</f>
        <v>0</v>
      </c>
      <c r="AR1642" s="19" t="s">
        <v>168</v>
      </c>
      <c r="AT1642" s="19" t="s">
        <v>164</v>
      </c>
      <c r="AU1642" s="19" t="s">
        <v>81</v>
      </c>
      <c r="AY1642" s="19" t="s">
        <v>162</v>
      </c>
      <c r="BE1642" s="195">
        <f>IF(N1642="základní",J1642,0)</f>
        <v>0</v>
      </c>
      <c r="BF1642" s="195">
        <f>IF(N1642="snížená",J1642,0)</f>
        <v>0</v>
      </c>
      <c r="BG1642" s="195">
        <f>IF(N1642="zákl. přenesená",J1642,0)</f>
        <v>0</v>
      </c>
      <c r="BH1642" s="195">
        <f>IF(N1642="sníž. přenesená",J1642,0)</f>
        <v>0</v>
      </c>
      <c r="BI1642" s="195">
        <f>IF(N1642="nulová",J1642,0)</f>
        <v>0</v>
      </c>
      <c r="BJ1642" s="19" t="s">
        <v>22</v>
      </c>
      <c r="BK1642" s="195">
        <f>ROUND(I1642*H1642,2)</f>
        <v>0</v>
      </c>
      <c r="BL1642" s="19" t="s">
        <v>168</v>
      </c>
      <c r="BM1642" s="19" t="s">
        <v>1488</v>
      </c>
    </row>
    <row r="1643" spans="2:51" s="11" customFormat="1" ht="13.5">
      <c r="B1643" s="196"/>
      <c r="C1643" s="197"/>
      <c r="D1643" s="198" t="s">
        <v>169</v>
      </c>
      <c r="E1643" s="199" t="s">
        <v>20</v>
      </c>
      <c r="F1643" s="200" t="s">
        <v>1491</v>
      </c>
      <c r="G1643" s="197"/>
      <c r="H1643" s="201" t="s">
        <v>20</v>
      </c>
      <c r="I1643" s="202"/>
      <c r="J1643" s="197"/>
      <c r="K1643" s="197"/>
      <c r="L1643" s="203"/>
      <c r="M1643" s="204"/>
      <c r="N1643" s="205"/>
      <c r="O1643" s="205"/>
      <c r="P1643" s="205"/>
      <c r="Q1643" s="205"/>
      <c r="R1643" s="205"/>
      <c r="S1643" s="205"/>
      <c r="T1643" s="206"/>
      <c r="AT1643" s="207" t="s">
        <v>169</v>
      </c>
      <c r="AU1643" s="207" t="s">
        <v>81</v>
      </c>
      <c r="AV1643" s="11" t="s">
        <v>22</v>
      </c>
      <c r="AW1643" s="11" t="s">
        <v>37</v>
      </c>
      <c r="AX1643" s="11" t="s">
        <v>73</v>
      </c>
      <c r="AY1643" s="207" t="s">
        <v>162</v>
      </c>
    </row>
    <row r="1644" spans="2:51" s="12" customFormat="1" ht="13.5">
      <c r="B1644" s="208"/>
      <c r="C1644" s="209"/>
      <c r="D1644" s="198" t="s">
        <v>169</v>
      </c>
      <c r="E1644" s="210" t="s">
        <v>20</v>
      </c>
      <c r="F1644" s="211" t="s">
        <v>22</v>
      </c>
      <c r="G1644" s="209"/>
      <c r="H1644" s="212">
        <v>1</v>
      </c>
      <c r="I1644" s="213"/>
      <c r="J1644" s="209"/>
      <c r="K1644" s="209"/>
      <c r="L1644" s="214"/>
      <c r="M1644" s="215"/>
      <c r="N1644" s="216"/>
      <c r="O1644" s="216"/>
      <c r="P1644" s="216"/>
      <c r="Q1644" s="216"/>
      <c r="R1644" s="216"/>
      <c r="S1644" s="216"/>
      <c r="T1644" s="217"/>
      <c r="AT1644" s="218" t="s">
        <v>169</v>
      </c>
      <c r="AU1644" s="218" t="s">
        <v>81</v>
      </c>
      <c r="AV1644" s="12" t="s">
        <v>81</v>
      </c>
      <c r="AW1644" s="12" t="s">
        <v>37</v>
      </c>
      <c r="AX1644" s="12" t="s">
        <v>73</v>
      </c>
      <c r="AY1644" s="218" t="s">
        <v>162</v>
      </c>
    </row>
    <row r="1645" spans="2:51" s="11" customFormat="1" ht="13.5">
      <c r="B1645" s="196"/>
      <c r="C1645" s="197"/>
      <c r="D1645" s="198" t="s">
        <v>169</v>
      </c>
      <c r="E1645" s="199" t="s">
        <v>20</v>
      </c>
      <c r="F1645" s="200" t="s">
        <v>1492</v>
      </c>
      <c r="G1645" s="197"/>
      <c r="H1645" s="201" t="s">
        <v>20</v>
      </c>
      <c r="I1645" s="202"/>
      <c r="J1645" s="197"/>
      <c r="K1645" s="197"/>
      <c r="L1645" s="203"/>
      <c r="M1645" s="204"/>
      <c r="N1645" s="205"/>
      <c r="O1645" s="205"/>
      <c r="P1645" s="205"/>
      <c r="Q1645" s="205"/>
      <c r="R1645" s="205"/>
      <c r="S1645" s="205"/>
      <c r="T1645" s="206"/>
      <c r="AT1645" s="207" t="s">
        <v>169</v>
      </c>
      <c r="AU1645" s="207" t="s">
        <v>81</v>
      </c>
      <c r="AV1645" s="11" t="s">
        <v>22</v>
      </c>
      <c r="AW1645" s="11" t="s">
        <v>37</v>
      </c>
      <c r="AX1645" s="11" t="s">
        <v>73</v>
      </c>
      <c r="AY1645" s="207" t="s">
        <v>162</v>
      </c>
    </row>
    <row r="1646" spans="2:51" s="12" customFormat="1" ht="13.5">
      <c r="B1646" s="208"/>
      <c r="C1646" s="209"/>
      <c r="D1646" s="198" t="s">
        <v>169</v>
      </c>
      <c r="E1646" s="210" t="s">
        <v>20</v>
      </c>
      <c r="F1646" s="211" t="s">
        <v>22</v>
      </c>
      <c r="G1646" s="209"/>
      <c r="H1646" s="212">
        <v>1</v>
      </c>
      <c r="I1646" s="213"/>
      <c r="J1646" s="209"/>
      <c r="K1646" s="209"/>
      <c r="L1646" s="214"/>
      <c r="M1646" s="215"/>
      <c r="N1646" s="216"/>
      <c r="O1646" s="216"/>
      <c r="P1646" s="216"/>
      <c r="Q1646" s="216"/>
      <c r="R1646" s="216"/>
      <c r="S1646" s="216"/>
      <c r="T1646" s="217"/>
      <c r="AT1646" s="218" t="s">
        <v>169</v>
      </c>
      <c r="AU1646" s="218" t="s">
        <v>81</v>
      </c>
      <c r="AV1646" s="12" t="s">
        <v>81</v>
      </c>
      <c r="AW1646" s="12" t="s">
        <v>37</v>
      </c>
      <c r="AX1646" s="12" t="s">
        <v>73</v>
      </c>
      <c r="AY1646" s="218" t="s">
        <v>162</v>
      </c>
    </row>
    <row r="1647" spans="2:51" s="13" customFormat="1" ht="13.5">
      <c r="B1647" s="219"/>
      <c r="C1647" s="220"/>
      <c r="D1647" s="221" t="s">
        <v>169</v>
      </c>
      <c r="E1647" s="222" t="s">
        <v>20</v>
      </c>
      <c r="F1647" s="223" t="s">
        <v>174</v>
      </c>
      <c r="G1647" s="220"/>
      <c r="H1647" s="224">
        <v>2</v>
      </c>
      <c r="I1647" s="225"/>
      <c r="J1647" s="220"/>
      <c r="K1647" s="220"/>
      <c r="L1647" s="226"/>
      <c r="M1647" s="227"/>
      <c r="N1647" s="228"/>
      <c r="O1647" s="228"/>
      <c r="P1647" s="228"/>
      <c r="Q1647" s="228"/>
      <c r="R1647" s="228"/>
      <c r="S1647" s="228"/>
      <c r="T1647" s="229"/>
      <c r="AT1647" s="230" t="s">
        <v>169</v>
      </c>
      <c r="AU1647" s="230" t="s">
        <v>81</v>
      </c>
      <c r="AV1647" s="13" t="s">
        <v>168</v>
      </c>
      <c r="AW1647" s="13" t="s">
        <v>37</v>
      </c>
      <c r="AX1647" s="13" t="s">
        <v>22</v>
      </c>
      <c r="AY1647" s="230" t="s">
        <v>162</v>
      </c>
    </row>
    <row r="1648" spans="2:65" s="1" customFormat="1" ht="22.5" customHeight="1">
      <c r="B1648" s="36"/>
      <c r="C1648" s="184" t="s">
        <v>1493</v>
      </c>
      <c r="D1648" s="184" t="s">
        <v>164</v>
      </c>
      <c r="E1648" s="185" t="s">
        <v>1494</v>
      </c>
      <c r="F1648" s="186" t="s">
        <v>1495</v>
      </c>
      <c r="G1648" s="187" t="s">
        <v>218</v>
      </c>
      <c r="H1648" s="188">
        <v>9.635</v>
      </c>
      <c r="I1648" s="189"/>
      <c r="J1648" s="190">
        <f>ROUND(I1648*H1648,2)</f>
        <v>0</v>
      </c>
      <c r="K1648" s="186" t="s">
        <v>20</v>
      </c>
      <c r="L1648" s="56"/>
      <c r="M1648" s="191" t="s">
        <v>20</v>
      </c>
      <c r="N1648" s="192" t="s">
        <v>44</v>
      </c>
      <c r="O1648" s="37"/>
      <c r="P1648" s="193">
        <f>O1648*H1648</f>
        <v>0</v>
      </c>
      <c r="Q1648" s="193">
        <v>0</v>
      </c>
      <c r="R1648" s="193">
        <f>Q1648*H1648</f>
        <v>0</v>
      </c>
      <c r="S1648" s="193">
        <v>0</v>
      </c>
      <c r="T1648" s="194">
        <f>S1648*H1648</f>
        <v>0</v>
      </c>
      <c r="AR1648" s="19" t="s">
        <v>168</v>
      </c>
      <c r="AT1648" s="19" t="s">
        <v>164</v>
      </c>
      <c r="AU1648" s="19" t="s">
        <v>81</v>
      </c>
      <c r="AY1648" s="19" t="s">
        <v>162</v>
      </c>
      <c r="BE1648" s="195">
        <f>IF(N1648="základní",J1648,0)</f>
        <v>0</v>
      </c>
      <c r="BF1648" s="195">
        <f>IF(N1648="snížená",J1648,0)</f>
        <v>0</v>
      </c>
      <c r="BG1648" s="195">
        <f>IF(N1648="zákl. přenesená",J1648,0)</f>
        <v>0</v>
      </c>
      <c r="BH1648" s="195">
        <f>IF(N1648="sníž. přenesená",J1648,0)</f>
        <v>0</v>
      </c>
      <c r="BI1648" s="195">
        <f>IF(N1648="nulová",J1648,0)</f>
        <v>0</v>
      </c>
      <c r="BJ1648" s="19" t="s">
        <v>22</v>
      </c>
      <c r="BK1648" s="195">
        <f>ROUND(I1648*H1648,2)</f>
        <v>0</v>
      </c>
      <c r="BL1648" s="19" t="s">
        <v>168</v>
      </c>
      <c r="BM1648" s="19" t="s">
        <v>1493</v>
      </c>
    </row>
    <row r="1649" spans="2:51" s="11" customFormat="1" ht="13.5">
      <c r="B1649" s="196"/>
      <c r="C1649" s="197"/>
      <c r="D1649" s="198" t="s">
        <v>169</v>
      </c>
      <c r="E1649" s="199" t="s">
        <v>20</v>
      </c>
      <c r="F1649" s="200" t="s">
        <v>1143</v>
      </c>
      <c r="G1649" s="197"/>
      <c r="H1649" s="201" t="s">
        <v>20</v>
      </c>
      <c r="I1649" s="202"/>
      <c r="J1649" s="197"/>
      <c r="K1649" s="197"/>
      <c r="L1649" s="203"/>
      <c r="M1649" s="204"/>
      <c r="N1649" s="205"/>
      <c r="O1649" s="205"/>
      <c r="P1649" s="205"/>
      <c r="Q1649" s="205"/>
      <c r="R1649" s="205"/>
      <c r="S1649" s="205"/>
      <c r="T1649" s="206"/>
      <c r="AT1649" s="207" t="s">
        <v>169</v>
      </c>
      <c r="AU1649" s="207" t="s">
        <v>81</v>
      </c>
      <c r="AV1649" s="11" t="s">
        <v>22</v>
      </c>
      <c r="AW1649" s="11" t="s">
        <v>37</v>
      </c>
      <c r="AX1649" s="11" t="s">
        <v>73</v>
      </c>
      <c r="AY1649" s="207" t="s">
        <v>162</v>
      </c>
    </row>
    <row r="1650" spans="2:51" s="12" customFormat="1" ht="13.5">
      <c r="B1650" s="208"/>
      <c r="C1650" s="209"/>
      <c r="D1650" s="198" t="s">
        <v>169</v>
      </c>
      <c r="E1650" s="210" t="s">
        <v>20</v>
      </c>
      <c r="F1650" s="211" t="s">
        <v>1496</v>
      </c>
      <c r="G1650" s="209"/>
      <c r="H1650" s="212">
        <v>1.374</v>
      </c>
      <c r="I1650" s="213"/>
      <c r="J1650" s="209"/>
      <c r="K1650" s="209"/>
      <c r="L1650" s="214"/>
      <c r="M1650" s="215"/>
      <c r="N1650" s="216"/>
      <c r="O1650" s="216"/>
      <c r="P1650" s="216"/>
      <c r="Q1650" s="216"/>
      <c r="R1650" s="216"/>
      <c r="S1650" s="216"/>
      <c r="T1650" s="217"/>
      <c r="AT1650" s="218" t="s">
        <v>169</v>
      </c>
      <c r="AU1650" s="218" t="s">
        <v>81</v>
      </c>
      <c r="AV1650" s="12" t="s">
        <v>81</v>
      </c>
      <c r="AW1650" s="12" t="s">
        <v>37</v>
      </c>
      <c r="AX1650" s="12" t="s">
        <v>73</v>
      </c>
      <c r="AY1650" s="218" t="s">
        <v>162</v>
      </c>
    </row>
    <row r="1651" spans="2:51" s="11" customFormat="1" ht="13.5">
      <c r="B1651" s="196"/>
      <c r="C1651" s="197"/>
      <c r="D1651" s="198" t="s">
        <v>169</v>
      </c>
      <c r="E1651" s="199" t="s">
        <v>20</v>
      </c>
      <c r="F1651" s="200" t="s">
        <v>1145</v>
      </c>
      <c r="G1651" s="197"/>
      <c r="H1651" s="201" t="s">
        <v>20</v>
      </c>
      <c r="I1651" s="202"/>
      <c r="J1651" s="197"/>
      <c r="K1651" s="197"/>
      <c r="L1651" s="203"/>
      <c r="M1651" s="204"/>
      <c r="N1651" s="205"/>
      <c r="O1651" s="205"/>
      <c r="P1651" s="205"/>
      <c r="Q1651" s="205"/>
      <c r="R1651" s="205"/>
      <c r="S1651" s="205"/>
      <c r="T1651" s="206"/>
      <c r="AT1651" s="207" t="s">
        <v>169</v>
      </c>
      <c r="AU1651" s="207" t="s">
        <v>81</v>
      </c>
      <c r="AV1651" s="11" t="s">
        <v>22</v>
      </c>
      <c r="AW1651" s="11" t="s">
        <v>37</v>
      </c>
      <c r="AX1651" s="11" t="s">
        <v>73</v>
      </c>
      <c r="AY1651" s="207" t="s">
        <v>162</v>
      </c>
    </row>
    <row r="1652" spans="2:51" s="12" customFormat="1" ht="13.5">
      <c r="B1652" s="208"/>
      <c r="C1652" s="209"/>
      <c r="D1652" s="198" t="s">
        <v>169</v>
      </c>
      <c r="E1652" s="210" t="s">
        <v>20</v>
      </c>
      <c r="F1652" s="211" t="s">
        <v>1497</v>
      </c>
      <c r="G1652" s="209"/>
      <c r="H1652" s="212">
        <v>2.109</v>
      </c>
      <c r="I1652" s="213"/>
      <c r="J1652" s="209"/>
      <c r="K1652" s="209"/>
      <c r="L1652" s="214"/>
      <c r="M1652" s="215"/>
      <c r="N1652" s="216"/>
      <c r="O1652" s="216"/>
      <c r="P1652" s="216"/>
      <c r="Q1652" s="216"/>
      <c r="R1652" s="216"/>
      <c r="S1652" s="216"/>
      <c r="T1652" s="217"/>
      <c r="AT1652" s="218" t="s">
        <v>169</v>
      </c>
      <c r="AU1652" s="218" t="s">
        <v>81</v>
      </c>
      <c r="AV1652" s="12" t="s">
        <v>81</v>
      </c>
      <c r="AW1652" s="12" t="s">
        <v>37</v>
      </c>
      <c r="AX1652" s="12" t="s">
        <v>73</v>
      </c>
      <c r="AY1652" s="218" t="s">
        <v>162</v>
      </c>
    </row>
    <row r="1653" spans="2:51" s="11" customFormat="1" ht="13.5">
      <c r="B1653" s="196"/>
      <c r="C1653" s="197"/>
      <c r="D1653" s="198" t="s">
        <v>169</v>
      </c>
      <c r="E1653" s="199" t="s">
        <v>20</v>
      </c>
      <c r="F1653" s="200" t="s">
        <v>1171</v>
      </c>
      <c r="G1653" s="197"/>
      <c r="H1653" s="201" t="s">
        <v>20</v>
      </c>
      <c r="I1653" s="202"/>
      <c r="J1653" s="197"/>
      <c r="K1653" s="197"/>
      <c r="L1653" s="203"/>
      <c r="M1653" s="204"/>
      <c r="N1653" s="205"/>
      <c r="O1653" s="205"/>
      <c r="P1653" s="205"/>
      <c r="Q1653" s="205"/>
      <c r="R1653" s="205"/>
      <c r="S1653" s="205"/>
      <c r="T1653" s="206"/>
      <c r="AT1653" s="207" t="s">
        <v>169</v>
      </c>
      <c r="AU1653" s="207" t="s">
        <v>81</v>
      </c>
      <c r="AV1653" s="11" t="s">
        <v>22</v>
      </c>
      <c r="AW1653" s="11" t="s">
        <v>37</v>
      </c>
      <c r="AX1653" s="11" t="s">
        <v>73</v>
      </c>
      <c r="AY1653" s="207" t="s">
        <v>162</v>
      </c>
    </row>
    <row r="1654" spans="2:51" s="12" customFormat="1" ht="13.5">
      <c r="B1654" s="208"/>
      <c r="C1654" s="209"/>
      <c r="D1654" s="198" t="s">
        <v>169</v>
      </c>
      <c r="E1654" s="210" t="s">
        <v>20</v>
      </c>
      <c r="F1654" s="211" t="s">
        <v>1498</v>
      </c>
      <c r="G1654" s="209"/>
      <c r="H1654" s="212">
        <v>1.432</v>
      </c>
      <c r="I1654" s="213"/>
      <c r="J1654" s="209"/>
      <c r="K1654" s="209"/>
      <c r="L1654" s="214"/>
      <c r="M1654" s="215"/>
      <c r="N1654" s="216"/>
      <c r="O1654" s="216"/>
      <c r="P1654" s="216"/>
      <c r="Q1654" s="216"/>
      <c r="R1654" s="216"/>
      <c r="S1654" s="216"/>
      <c r="T1654" s="217"/>
      <c r="AT1654" s="218" t="s">
        <v>169</v>
      </c>
      <c r="AU1654" s="218" t="s">
        <v>81</v>
      </c>
      <c r="AV1654" s="12" t="s">
        <v>81</v>
      </c>
      <c r="AW1654" s="12" t="s">
        <v>37</v>
      </c>
      <c r="AX1654" s="12" t="s">
        <v>73</v>
      </c>
      <c r="AY1654" s="218" t="s">
        <v>162</v>
      </c>
    </row>
    <row r="1655" spans="2:51" s="11" customFormat="1" ht="13.5">
      <c r="B1655" s="196"/>
      <c r="C1655" s="197"/>
      <c r="D1655" s="198" t="s">
        <v>169</v>
      </c>
      <c r="E1655" s="199" t="s">
        <v>20</v>
      </c>
      <c r="F1655" s="200" t="s">
        <v>1211</v>
      </c>
      <c r="G1655" s="197"/>
      <c r="H1655" s="201" t="s">
        <v>20</v>
      </c>
      <c r="I1655" s="202"/>
      <c r="J1655" s="197"/>
      <c r="K1655" s="197"/>
      <c r="L1655" s="203"/>
      <c r="M1655" s="204"/>
      <c r="N1655" s="205"/>
      <c r="O1655" s="205"/>
      <c r="P1655" s="205"/>
      <c r="Q1655" s="205"/>
      <c r="R1655" s="205"/>
      <c r="S1655" s="205"/>
      <c r="T1655" s="206"/>
      <c r="AT1655" s="207" t="s">
        <v>169</v>
      </c>
      <c r="AU1655" s="207" t="s">
        <v>81</v>
      </c>
      <c r="AV1655" s="11" t="s">
        <v>22</v>
      </c>
      <c r="AW1655" s="11" t="s">
        <v>37</v>
      </c>
      <c r="AX1655" s="11" t="s">
        <v>73</v>
      </c>
      <c r="AY1655" s="207" t="s">
        <v>162</v>
      </c>
    </row>
    <row r="1656" spans="2:51" s="12" customFormat="1" ht="13.5">
      <c r="B1656" s="208"/>
      <c r="C1656" s="209"/>
      <c r="D1656" s="198" t="s">
        <v>169</v>
      </c>
      <c r="E1656" s="210" t="s">
        <v>20</v>
      </c>
      <c r="F1656" s="211" t="s">
        <v>1499</v>
      </c>
      <c r="G1656" s="209"/>
      <c r="H1656" s="212">
        <v>2.07</v>
      </c>
      <c r="I1656" s="213"/>
      <c r="J1656" s="209"/>
      <c r="K1656" s="209"/>
      <c r="L1656" s="214"/>
      <c r="M1656" s="215"/>
      <c r="N1656" s="216"/>
      <c r="O1656" s="216"/>
      <c r="P1656" s="216"/>
      <c r="Q1656" s="216"/>
      <c r="R1656" s="216"/>
      <c r="S1656" s="216"/>
      <c r="T1656" s="217"/>
      <c r="AT1656" s="218" t="s">
        <v>169</v>
      </c>
      <c r="AU1656" s="218" t="s">
        <v>81</v>
      </c>
      <c r="AV1656" s="12" t="s">
        <v>81</v>
      </c>
      <c r="AW1656" s="12" t="s">
        <v>37</v>
      </c>
      <c r="AX1656" s="12" t="s">
        <v>73</v>
      </c>
      <c r="AY1656" s="218" t="s">
        <v>162</v>
      </c>
    </row>
    <row r="1657" spans="2:51" s="11" customFormat="1" ht="13.5">
      <c r="B1657" s="196"/>
      <c r="C1657" s="197"/>
      <c r="D1657" s="198" t="s">
        <v>169</v>
      </c>
      <c r="E1657" s="199" t="s">
        <v>20</v>
      </c>
      <c r="F1657" s="200" t="s">
        <v>1500</v>
      </c>
      <c r="G1657" s="197"/>
      <c r="H1657" s="201" t="s">
        <v>20</v>
      </c>
      <c r="I1657" s="202"/>
      <c r="J1657" s="197"/>
      <c r="K1657" s="197"/>
      <c r="L1657" s="203"/>
      <c r="M1657" s="204"/>
      <c r="N1657" s="205"/>
      <c r="O1657" s="205"/>
      <c r="P1657" s="205"/>
      <c r="Q1657" s="205"/>
      <c r="R1657" s="205"/>
      <c r="S1657" s="205"/>
      <c r="T1657" s="206"/>
      <c r="AT1657" s="207" t="s">
        <v>169</v>
      </c>
      <c r="AU1657" s="207" t="s">
        <v>81</v>
      </c>
      <c r="AV1657" s="11" t="s">
        <v>22</v>
      </c>
      <c r="AW1657" s="11" t="s">
        <v>37</v>
      </c>
      <c r="AX1657" s="11" t="s">
        <v>73</v>
      </c>
      <c r="AY1657" s="207" t="s">
        <v>162</v>
      </c>
    </row>
    <row r="1658" spans="2:51" s="12" customFormat="1" ht="13.5">
      <c r="B1658" s="208"/>
      <c r="C1658" s="209"/>
      <c r="D1658" s="198" t="s">
        <v>169</v>
      </c>
      <c r="E1658" s="210" t="s">
        <v>20</v>
      </c>
      <c r="F1658" s="211" t="s">
        <v>1501</v>
      </c>
      <c r="G1658" s="209"/>
      <c r="H1658" s="212">
        <v>2.65</v>
      </c>
      <c r="I1658" s="213"/>
      <c r="J1658" s="209"/>
      <c r="K1658" s="209"/>
      <c r="L1658" s="214"/>
      <c r="M1658" s="215"/>
      <c r="N1658" s="216"/>
      <c r="O1658" s="216"/>
      <c r="P1658" s="216"/>
      <c r="Q1658" s="216"/>
      <c r="R1658" s="216"/>
      <c r="S1658" s="216"/>
      <c r="T1658" s="217"/>
      <c r="AT1658" s="218" t="s">
        <v>169</v>
      </c>
      <c r="AU1658" s="218" t="s">
        <v>81</v>
      </c>
      <c r="AV1658" s="12" t="s">
        <v>81</v>
      </c>
      <c r="AW1658" s="12" t="s">
        <v>37</v>
      </c>
      <c r="AX1658" s="12" t="s">
        <v>73</v>
      </c>
      <c r="AY1658" s="218" t="s">
        <v>162</v>
      </c>
    </row>
    <row r="1659" spans="2:51" s="13" customFormat="1" ht="13.5">
      <c r="B1659" s="219"/>
      <c r="C1659" s="220"/>
      <c r="D1659" s="221" t="s">
        <v>169</v>
      </c>
      <c r="E1659" s="222" t="s">
        <v>20</v>
      </c>
      <c r="F1659" s="223" t="s">
        <v>174</v>
      </c>
      <c r="G1659" s="220"/>
      <c r="H1659" s="224">
        <v>9.635</v>
      </c>
      <c r="I1659" s="225"/>
      <c r="J1659" s="220"/>
      <c r="K1659" s="220"/>
      <c r="L1659" s="226"/>
      <c r="M1659" s="227"/>
      <c r="N1659" s="228"/>
      <c r="O1659" s="228"/>
      <c r="P1659" s="228"/>
      <c r="Q1659" s="228"/>
      <c r="R1659" s="228"/>
      <c r="S1659" s="228"/>
      <c r="T1659" s="229"/>
      <c r="AT1659" s="230" t="s">
        <v>169</v>
      </c>
      <c r="AU1659" s="230" t="s">
        <v>81</v>
      </c>
      <c r="AV1659" s="13" t="s">
        <v>168</v>
      </c>
      <c r="AW1659" s="13" t="s">
        <v>37</v>
      </c>
      <c r="AX1659" s="13" t="s">
        <v>22</v>
      </c>
      <c r="AY1659" s="230" t="s">
        <v>162</v>
      </c>
    </row>
    <row r="1660" spans="2:65" s="1" customFormat="1" ht="22.5" customHeight="1">
      <c r="B1660" s="36"/>
      <c r="C1660" s="184" t="s">
        <v>1502</v>
      </c>
      <c r="D1660" s="184" t="s">
        <v>164</v>
      </c>
      <c r="E1660" s="185" t="s">
        <v>1503</v>
      </c>
      <c r="F1660" s="186" t="s">
        <v>1504</v>
      </c>
      <c r="G1660" s="187" t="s">
        <v>167</v>
      </c>
      <c r="H1660" s="188">
        <v>4.006</v>
      </c>
      <c r="I1660" s="189"/>
      <c r="J1660" s="190">
        <f>ROUND(I1660*H1660,2)</f>
        <v>0</v>
      </c>
      <c r="K1660" s="186" t="s">
        <v>20</v>
      </c>
      <c r="L1660" s="56"/>
      <c r="M1660" s="191" t="s">
        <v>20</v>
      </c>
      <c r="N1660" s="192" t="s">
        <v>44</v>
      </c>
      <c r="O1660" s="37"/>
      <c r="P1660" s="193">
        <f>O1660*H1660</f>
        <v>0</v>
      </c>
      <c r="Q1660" s="193">
        <v>0</v>
      </c>
      <c r="R1660" s="193">
        <f>Q1660*H1660</f>
        <v>0</v>
      </c>
      <c r="S1660" s="193">
        <v>0</v>
      </c>
      <c r="T1660" s="194">
        <f>S1660*H1660</f>
        <v>0</v>
      </c>
      <c r="AR1660" s="19" t="s">
        <v>168</v>
      </c>
      <c r="AT1660" s="19" t="s">
        <v>164</v>
      </c>
      <c r="AU1660" s="19" t="s">
        <v>81</v>
      </c>
      <c r="AY1660" s="19" t="s">
        <v>162</v>
      </c>
      <c r="BE1660" s="195">
        <f>IF(N1660="základní",J1660,0)</f>
        <v>0</v>
      </c>
      <c r="BF1660" s="195">
        <f>IF(N1660="snížená",J1660,0)</f>
        <v>0</v>
      </c>
      <c r="BG1660" s="195">
        <f>IF(N1660="zákl. přenesená",J1660,0)</f>
        <v>0</v>
      </c>
      <c r="BH1660" s="195">
        <f>IF(N1660="sníž. přenesená",J1660,0)</f>
        <v>0</v>
      </c>
      <c r="BI1660" s="195">
        <f>IF(N1660="nulová",J1660,0)</f>
        <v>0</v>
      </c>
      <c r="BJ1660" s="19" t="s">
        <v>22</v>
      </c>
      <c r="BK1660" s="195">
        <f>ROUND(I1660*H1660,2)</f>
        <v>0</v>
      </c>
      <c r="BL1660" s="19" t="s">
        <v>168</v>
      </c>
      <c r="BM1660" s="19" t="s">
        <v>1502</v>
      </c>
    </row>
    <row r="1661" spans="2:51" s="11" customFormat="1" ht="13.5">
      <c r="B1661" s="196"/>
      <c r="C1661" s="197"/>
      <c r="D1661" s="198" t="s">
        <v>169</v>
      </c>
      <c r="E1661" s="199" t="s">
        <v>20</v>
      </c>
      <c r="F1661" s="200" t="s">
        <v>1123</v>
      </c>
      <c r="G1661" s="197"/>
      <c r="H1661" s="201" t="s">
        <v>20</v>
      </c>
      <c r="I1661" s="202"/>
      <c r="J1661" s="197"/>
      <c r="K1661" s="197"/>
      <c r="L1661" s="203"/>
      <c r="M1661" s="204"/>
      <c r="N1661" s="205"/>
      <c r="O1661" s="205"/>
      <c r="P1661" s="205"/>
      <c r="Q1661" s="205"/>
      <c r="R1661" s="205"/>
      <c r="S1661" s="205"/>
      <c r="T1661" s="206"/>
      <c r="AT1661" s="207" t="s">
        <v>169</v>
      </c>
      <c r="AU1661" s="207" t="s">
        <v>81</v>
      </c>
      <c r="AV1661" s="11" t="s">
        <v>22</v>
      </c>
      <c r="AW1661" s="11" t="s">
        <v>37</v>
      </c>
      <c r="AX1661" s="11" t="s">
        <v>73</v>
      </c>
      <c r="AY1661" s="207" t="s">
        <v>162</v>
      </c>
    </row>
    <row r="1662" spans="2:51" s="12" customFormat="1" ht="13.5">
      <c r="B1662" s="208"/>
      <c r="C1662" s="209"/>
      <c r="D1662" s="198" t="s">
        <v>169</v>
      </c>
      <c r="E1662" s="210" t="s">
        <v>20</v>
      </c>
      <c r="F1662" s="211" t="s">
        <v>1505</v>
      </c>
      <c r="G1662" s="209"/>
      <c r="H1662" s="212">
        <v>2.668</v>
      </c>
      <c r="I1662" s="213"/>
      <c r="J1662" s="209"/>
      <c r="K1662" s="209"/>
      <c r="L1662" s="214"/>
      <c r="M1662" s="215"/>
      <c r="N1662" s="216"/>
      <c r="O1662" s="216"/>
      <c r="P1662" s="216"/>
      <c r="Q1662" s="216"/>
      <c r="R1662" s="216"/>
      <c r="S1662" s="216"/>
      <c r="T1662" s="217"/>
      <c r="AT1662" s="218" t="s">
        <v>169</v>
      </c>
      <c r="AU1662" s="218" t="s">
        <v>81</v>
      </c>
      <c r="AV1662" s="12" t="s">
        <v>81</v>
      </c>
      <c r="AW1662" s="12" t="s">
        <v>37</v>
      </c>
      <c r="AX1662" s="12" t="s">
        <v>73</v>
      </c>
      <c r="AY1662" s="218" t="s">
        <v>162</v>
      </c>
    </row>
    <row r="1663" spans="2:51" s="11" customFormat="1" ht="13.5">
      <c r="B1663" s="196"/>
      <c r="C1663" s="197"/>
      <c r="D1663" s="198" t="s">
        <v>169</v>
      </c>
      <c r="E1663" s="199" t="s">
        <v>20</v>
      </c>
      <c r="F1663" s="200" t="s">
        <v>1147</v>
      </c>
      <c r="G1663" s="197"/>
      <c r="H1663" s="201" t="s">
        <v>20</v>
      </c>
      <c r="I1663" s="202"/>
      <c r="J1663" s="197"/>
      <c r="K1663" s="197"/>
      <c r="L1663" s="203"/>
      <c r="M1663" s="204"/>
      <c r="N1663" s="205"/>
      <c r="O1663" s="205"/>
      <c r="P1663" s="205"/>
      <c r="Q1663" s="205"/>
      <c r="R1663" s="205"/>
      <c r="S1663" s="205"/>
      <c r="T1663" s="206"/>
      <c r="AT1663" s="207" t="s">
        <v>169</v>
      </c>
      <c r="AU1663" s="207" t="s">
        <v>81</v>
      </c>
      <c r="AV1663" s="11" t="s">
        <v>22</v>
      </c>
      <c r="AW1663" s="11" t="s">
        <v>37</v>
      </c>
      <c r="AX1663" s="11" t="s">
        <v>73</v>
      </c>
      <c r="AY1663" s="207" t="s">
        <v>162</v>
      </c>
    </row>
    <row r="1664" spans="2:51" s="12" customFormat="1" ht="13.5">
      <c r="B1664" s="208"/>
      <c r="C1664" s="209"/>
      <c r="D1664" s="198" t="s">
        <v>169</v>
      </c>
      <c r="E1664" s="210" t="s">
        <v>20</v>
      </c>
      <c r="F1664" s="211" t="s">
        <v>1506</v>
      </c>
      <c r="G1664" s="209"/>
      <c r="H1664" s="212">
        <v>1.007</v>
      </c>
      <c r="I1664" s="213"/>
      <c r="J1664" s="209"/>
      <c r="K1664" s="209"/>
      <c r="L1664" s="214"/>
      <c r="M1664" s="215"/>
      <c r="N1664" s="216"/>
      <c r="O1664" s="216"/>
      <c r="P1664" s="216"/>
      <c r="Q1664" s="216"/>
      <c r="R1664" s="216"/>
      <c r="S1664" s="216"/>
      <c r="T1664" s="217"/>
      <c r="AT1664" s="218" t="s">
        <v>169</v>
      </c>
      <c r="AU1664" s="218" t="s">
        <v>81</v>
      </c>
      <c r="AV1664" s="12" t="s">
        <v>81</v>
      </c>
      <c r="AW1664" s="12" t="s">
        <v>37</v>
      </c>
      <c r="AX1664" s="12" t="s">
        <v>73</v>
      </c>
      <c r="AY1664" s="218" t="s">
        <v>162</v>
      </c>
    </row>
    <row r="1665" spans="2:51" s="11" customFormat="1" ht="13.5">
      <c r="B1665" s="196"/>
      <c r="C1665" s="197"/>
      <c r="D1665" s="198" t="s">
        <v>169</v>
      </c>
      <c r="E1665" s="199" t="s">
        <v>20</v>
      </c>
      <c r="F1665" s="200" t="s">
        <v>1211</v>
      </c>
      <c r="G1665" s="197"/>
      <c r="H1665" s="201" t="s">
        <v>20</v>
      </c>
      <c r="I1665" s="202"/>
      <c r="J1665" s="197"/>
      <c r="K1665" s="197"/>
      <c r="L1665" s="203"/>
      <c r="M1665" s="204"/>
      <c r="N1665" s="205"/>
      <c r="O1665" s="205"/>
      <c r="P1665" s="205"/>
      <c r="Q1665" s="205"/>
      <c r="R1665" s="205"/>
      <c r="S1665" s="205"/>
      <c r="T1665" s="206"/>
      <c r="AT1665" s="207" t="s">
        <v>169</v>
      </c>
      <c r="AU1665" s="207" t="s">
        <v>81</v>
      </c>
      <c r="AV1665" s="11" t="s">
        <v>22</v>
      </c>
      <c r="AW1665" s="11" t="s">
        <v>37</v>
      </c>
      <c r="AX1665" s="11" t="s">
        <v>73</v>
      </c>
      <c r="AY1665" s="207" t="s">
        <v>162</v>
      </c>
    </row>
    <row r="1666" spans="2:51" s="12" customFormat="1" ht="13.5">
      <c r="B1666" s="208"/>
      <c r="C1666" s="209"/>
      <c r="D1666" s="198" t="s">
        <v>169</v>
      </c>
      <c r="E1666" s="210" t="s">
        <v>20</v>
      </c>
      <c r="F1666" s="211" t="s">
        <v>1507</v>
      </c>
      <c r="G1666" s="209"/>
      <c r="H1666" s="212">
        <v>0.331</v>
      </c>
      <c r="I1666" s="213"/>
      <c r="J1666" s="209"/>
      <c r="K1666" s="209"/>
      <c r="L1666" s="214"/>
      <c r="M1666" s="215"/>
      <c r="N1666" s="216"/>
      <c r="O1666" s="216"/>
      <c r="P1666" s="216"/>
      <c r="Q1666" s="216"/>
      <c r="R1666" s="216"/>
      <c r="S1666" s="216"/>
      <c r="T1666" s="217"/>
      <c r="AT1666" s="218" t="s">
        <v>169</v>
      </c>
      <c r="AU1666" s="218" t="s">
        <v>81</v>
      </c>
      <c r="AV1666" s="12" t="s">
        <v>81</v>
      </c>
      <c r="AW1666" s="12" t="s">
        <v>37</v>
      </c>
      <c r="AX1666" s="12" t="s">
        <v>73</v>
      </c>
      <c r="AY1666" s="218" t="s">
        <v>162</v>
      </c>
    </row>
    <row r="1667" spans="2:51" s="13" customFormat="1" ht="13.5">
      <c r="B1667" s="219"/>
      <c r="C1667" s="220"/>
      <c r="D1667" s="221" t="s">
        <v>169</v>
      </c>
      <c r="E1667" s="222" t="s">
        <v>20</v>
      </c>
      <c r="F1667" s="223" t="s">
        <v>174</v>
      </c>
      <c r="G1667" s="220"/>
      <c r="H1667" s="224">
        <v>4.006</v>
      </c>
      <c r="I1667" s="225"/>
      <c r="J1667" s="220"/>
      <c r="K1667" s="220"/>
      <c r="L1667" s="226"/>
      <c r="M1667" s="227"/>
      <c r="N1667" s="228"/>
      <c r="O1667" s="228"/>
      <c r="P1667" s="228"/>
      <c r="Q1667" s="228"/>
      <c r="R1667" s="228"/>
      <c r="S1667" s="228"/>
      <c r="T1667" s="229"/>
      <c r="AT1667" s="230" t="s">
        <v>169</v>
      </c>
      <c r="AU1667" s="230" t="s">
        <v>81</v>
      </c>
      <c r="AV1667" s="13" t="s">
        <v>168</v>
      </c>
      <c r="AW1667" s="13" t="s">
        <v>37</v>
      </c>
      <c r="AX1667" s="13" t="s">
        <v>22</v>
      </c>
      <c r="AY1667" s="230" t="s">
        <v>162</v>
      </c>
    </row>
    <row r="1668" spans="2:65" s="1" customFormat="1" ht="22.5" customHeight="1">
      <c r="B1668" s="36"/>
      <c r="C1668" s="184" t="s">
        <v>1508</v>
      </c>
      <c r="D1668" s="184" t="s">
        <v>164</v>
      </c>
      <c r="E1668" s="185" t="s">
        <v>1509</v>
      </c>
      <c r="F1668" s="186" t="s">
        <v>1510</v>
      </c>
      <c r="G1668" s="187" t="s">
        <v>167</v>
      </c>
      <c r="H1668" s="188">
        <v>2.165</v>
      </c>
      <c r="I1668" s="189"/>
      <c r="J1668" s="190">
        <f>ROUND(I1668*H1668,2)</f>
        <v>0</v>
      </c>
      <c r="K1668" s="186" t="s">
        <v>20</v>
      </c>
      <c r="L1668" s="56"/>
      <c r="M1668" s="191" t="s">
        <v>20</v>
      </c>
      <c r="N1668" s="192" t="s">
        <v>44</v>
      </c>
      <c r="O1668" s="37"/>
      <c r="P1668" s="193">
        <f>O1668*H1668</f>
        <v>0</v>
      </c>
      <c r="Q1668" s="193">
        <v>0</v>
      </c>
      <c r="R1668" s="193">
        <f>Q1668*H1668</f>
        <v>0</v>
      </c>
      <c r="S1668" s="193">
        <v>0</v>
      </c>
      <c r="T1668" s="194">
        <f>S1668*H1668</f>
        <v>0</v>
      </c>
      <c r="AR1668" s="19" t="s">
        <v>168</v>
      </c>
      <c r="AT1668" s="19" t="s">
        <v>164</v>
      </c>
      <c r="AU1668" s="19" t="s">
        <v>81</v>
      </c>
      <c r="AY1668" s="19" t="s">
        <v>162</v>
      </c>
      <c r="BE1668" s="195">
        <f>IF(N1668="základní",J1668,0)</f>
        <v>0</v>
      </c>
      <c r="BF1668" s="195">
        <f>IF(N1668="snížená",J1668,0)</f>
        <v>0</v>
      </c>
      <c r="BG1668" s="195">
        <f>IF(N1668="zákl. přenesená",J1668,0)</f>
        <v>0</v>
      </c>
      <c r="BH1668" s="195">
        <f>IF(N1668="sníž. přenesená",J1668,0)</f>
        <v>0</v>
      </c>
      <c r="BI1668" s="195">
        <f>IF(N1668="nulová",J1668,0)</f>
        <v>0</v>
      </c>
      <c r="BJ1668" s="19" t="s">
        <v>22</v>
      </c>
      <c r="BK1668" s="195">
        <f>ROUND(I1668*H1668,2)</f>
        <v>0</v>
      </c>
      <c r="BL1668" s="19" t="s">
        <v>168</v>
      </c>
      <c r="BM1668" s="19" t="s">
        <v>1508</v>
      </c>
    </row>
    <row r="1669" spans="2:51" s="11" customFormat="1" ht="13.5">
      <c r="B1669" s="196"/>
      <c r="C1669" s="197"/>
      <c r="D1669" s="198" t="s">
        <v>169</v>
      </c>
      <c r="E1669" s="199" t="s">
        <v>20</v>
      </c>
      <c r="F1669" s="200" t="s">
        <v>1196</v>
      </c>
      <c r="G1669" s="197"/>
      <c r="H1669" s="201" t="s">
        <v>20</v>
      </c>
      <c r="I1669" s="202"/>
      <c r="J1669" s="197"/>
      <c r="K1669" s="197"/>
      <c r="L1669" s="203"/>
      <c r="M1669" s="204"/>
      <c r="N1669" s="205"/>
      <c r="O1669" s="205"/>
      <c r="P1669" s="205"/>
      <c r="Q1669" s="205"/>
      <c r="R1669" s="205"/>
      <c r="S1669" s="205"/>
      <c r="T1669" s="206"/>
      <c r="AT1669" s="207" t="s">
        <v>169</v>
      </c>
      <c r="AU1669" s="207" t="s">
        <v>81</v>
      </c>
      <c r="AV1669" s="11" t="s">
        <v>22</v>
      </c>
      <c r="AW1669" s="11" t="s">
        <v>37</v>
      </c>
      <c r="AX1669" s="11" t="s">
        <v>73</v>
      </c>
      <c r="AY1669" s="207" t="s">
        <v>162</v>
      </c>
    </row>
    <row r="1670" spans="2:51" s="12" customFormat="1" ht="13.5">
      <c r="B1670" s="208"/>
      <c r="C1670" s="209"/>
      <c r="D1670" s="198" t="s">
        <v>169</v>
      </c>
      <c r="E1670" s="210" t="s">
        <v>20</v>
      </c>
      <c r="F1670" s="211" t="s">
        <v>1511</v>
      </c>
      <c r="G1670" s="209"/>
      <c r="H1670" s="212">
        <v>0.772</v>
      </c>
      <c r="I1670" s="213"/>
      <c r="J1670" s="209"/>
      <c r="K1670" s="209"/>
      <c r="L1670" s="214"/>
      <c r="M1670" s="215"/>
      <c r="N1670" s="216"/>
      <c r="O1670" s="216"/>
      <c r="P1670" s="216"/>
      <c r="Q1670" s="216"/>
      <c r="R1670" s="216"/>
      <c r="S1670" s="216"/>
      <c r="T1670" s="217"/>
      <c r="AT1670" s="218" t="s">
        <v>169</v>
      </c>
      <c r="AU1670" s="218" t="s">
        <v>81</v>
      </c>
      <c r="AV1670" s="12" t="s">
        <v>81</v>
      </c>
      <c r="AW1670" s="12" t="s">
        <v>37</v>
      </c>
      <c r="AX1670" s="12" t="s">
        <v>73</v>
      </c>
      <c r="AY1670" s="218" t="s">
        <v>162</v>
      </c>
    </row>
    <row r="1671" spans="2:51" s="11" customFormat="1" ht="13.5">
      <c r="B1671" s="196"/>
      <c r="C1671" s="197"/>
      <c r="D1671" s="198" t="s">
        <v>169</v>
      </c>
      <c r="E1671" s="199" t="s">
        <v>20</v>
      </c>
      <c r="F1671" s="200" t="s">
        <v>1211</v>
      </c>
      <c r="G1671" s="197"/>
      <c r="H1671" s="201" t="s">
        <v>20</v>
      </c>
      <c r="I1671" s="202"/>
      <c r="J1671" s="197"/>
      <c r="K1671" s="197"/>
      <c r="L1671" s="203"/>
      <c r="M1671" s="204"/>
      <c r="N1671" s="205"/>
      <c r="O1671" s="205"/>
      <c r="P1671" s="205"/>
      <c r="Q1671" s="205"/>
      <c r="R1671" s="205"/>
      <c r="S1671" s="205"/>
      <c r="T1671" s="206"/>
      <c r="AT1671" s="207" t="s">
        <v>169</v>
      </c>
      <c r="AU1671" s="207" t="s">
        <v>81</v>
      </c>
      <c r="AV1671" s="11" t="s">
        <v>22</v>
      </c>
      <c r="AW1671" s="11" t="s">
        <v>37</v>
      </c>
      <c r="AX1671" s="11" t="s">
        <v>73</v>
      </c>
      <c r="AY1671" s="207" t="s">
        <v>162</v>
      </c>
    </row>
    <row r="1672" spans="2:51" s="12" customFormat="1" ht="13.5">
      <c r="B1672" s="208"/>
      <c r="C1672" s="209"/>
      <c r="D1672" s="198" t="s">
        <v>169</v>
      </c>
      <c r="E1672" s="210" t="s">
        <v>20</v>
      </c>
      <c r="F1672" s="211" t="s">
        <v>1512</v>
      </c>
      <c r="G1672" s="209"/>
      <c r="H1672" s="212">
        <v>1.393</v>
      </c>
      <c r="I1672" s="213"/>
      <c r="J1672" s="209"/>
      <c r="K1672" s="209"/>
      <c r="L1672" s="214"/>
      <c r="M1672" s="215"/>
      <c r="N1672" s="216"/>
      <c r="O1672" s="216"/>
      <c r="P1672" s="216"/>
      <c r="Q1672" s="216"/>
      <c r="R1672" s="216"/>
      <c r="S1672" s="216"/>
      <c r="T1672" s="217"/>
      <c r="AT1672" s="218" t="s">
        <v>169</v>
      </c>
      <c r="AU1672" s="218" t="s">
        <v>81</v>
      </c>
      <c r="AV1672" s="12" t="s">
        <v>81</v>
      </c>
      <c r="AW1672" s="12" t="s">
        <v>37</v>
      </c>
      <c r="AX1672" s="12" t="s">
        <v>73</v>
      </c>
      <c r="AY1672" s="218" t="s">
        <v>162</v>
      </c>
    </row>
    <row r="1673" spans="2:51" s="13" customFormat="1" ht="13.5">
      <c r="B1673" s="219"/>
      <c r="C1673" s="220"/>
      <c r="D1673" s="221" t="s">
        <v>169</v>
      </c>
      <c r="E1673" s="222" t="s">
        <v>20</v>
      </c>
      <c r="F1673" s="223" t="s">
        <v>174</v>
      </c>
      <c r="G1673" s="220"/>
      <c r="H1673" s="224">
        <v>2.165</v>
      </c>
      <c r="I1673" s="225"/>
      <c r="J1673" s="220"/>
      <c r="K1673" s="220"/>
      <c r="L1673" s="226"/>
      <c r="M1673" s="227"/>
      <c r="N1673" s="228"/>
      <c r="O1673" s="228"/>
      <c r="P1673" s="228"/>
      <c r="Q1673" s="228"/>
      <c r="R1673" s="228"/>
      <c r="S1673" s="228"/>
      <c r="T1673" s="229"/>
      <c r="AT1673" s="230" t="s">
        <v>169</v>
      </c>
      <c r="AU1673" s="230" t="s">
        <v>81</v>
      </c>
      <c r="AV1673" s="13" t="s">
        <v>168</v>
      </c>
      <c r="AW1673" s="13" t="s">
        <v>37</v>
      </c>
      <c r="AX1673" s="13" t="s">
        <v>22</v>
      </c>
      <c r="AY1673" s="230" t="s">
        <v>162</v>
      </c>
    </row>
    <row r="1674" spans="2:65" s="1" customFormat="1" ht="22.5" customHeight="1">
      <c r="B1674" s="36"/>
      <c r="C1674" s="184" t="s">
        <v>1513</v>
      </c>
      <c r="D1674" s="184" t="s">
        <v>164</v>
      </c>
      <c r="E1674" s="185" t="s">
        <v>1514</v>
      </c>
      <c r="F1674" s="186" t="s">
        <v>1515</v>
      </c>
      <c r="G1674" s="187" t="s">
        <v>312</v>
      </c>
      <c r="H1674" s="188">
        <v>2</v>
      </c>
      <c r="I1674" s="189"/>
      <c r="J1674" s="190">
        <f>ROUND(I1674*H1674,2)</f>
        <v>0</v>
      </c>
      <c r="K1674" s="186" t="s">
        <v>20</v>
      </c>
      <c r="L1674" s="56"/>
      <c r="M1674" s="191" t="s">
        <v>20</v>
      </c>
      <c r="N1674" s="192" t="s">
        <v>44</v>
      </c>
      <c r="O1674" s="37"/>
      <c r="P1674" s="193">
        <f>O1674*H1674</f>
        <v>0</v>
      </c>
      <c r="Q1674" s="193">
        <v>0</v>
      </c>
      <c r="R1674" s="193">
        <f>Q1674*H1674</f>
        <v>0</v>
      </c>
      <c r="S1674" s="193">
        <v>0</v>
      </c>
      <c r="T1674" s="194">
        <f>S1674*H1674</f>
        <v>0</v>
      </c>
      <c r="AR1674" s="19" t="s">
        <v>168</v>
      </c>
      <c r="AT1674" s="19" t="s">
        <v>164</v>
      </c>
      <c r="AU1674" s="19" t="s">
        <v>81</v>
      </c>
      <c r="AY1674" s="19" t="s">
        <v>162</v>
      </c>
      <c r="BE1674" s="195">
        <f>IF(N1674="základní",J1674,0)</f>
        <v>0</v>
      </c>
      <c r="BF1674" s="195">
        <f>IF(N1674="snížená",J1674,0)</f>
        <v>0</v>
      </c>
      <c r="BG1674" s="195">
        <f>IF(N1674="zákl. přenesená",J1674,0)</f>
        <v>0</v>
      </c>
      <c r="BH1674" s="195">
        <f>IF(N1674="sníž. přenesená",J1674,0)</f>
        <v>0</v>
      </c>
      <c r="BI1674" s="195">
        <f>IF(N1674="nulová",J1674,0)</f>
        <v>0</v>
      </c>
      <c r="BJ1674" s="19" t="s">
        <v>22</v>
      </c>
      <c r="BK1674" s="195">
        <f>ROUND(I1674*H1674,2)</f>
        <v>0</v>
      </c>
      <c r="BL1674" s="19" t="s">
        <v>168</v>
      </c>
      <c r="BM1674" s="19" t="s">
        <v>1513</v>
      </c>
    </row>
    <row r="1675" spans="2:51" s="11" customFormat="1" ht="13.5">
      <c r="B1675" s="196"/>
      <c r="C1675" s="197"/>
      <c r="D1675" s="198" t="s">
        <v>169</v>
      </c>
      <c r="E1675" s="199" t="s">
        <v>20</v>
      </c>
      <c r="F1675" s="200" t="s">
        <v>1415</v>
      </c>
      <c r="G1675" s="197"/>
      <c r="H1675" s="201" t="s">
        <v>20</v>
      </c>
      <c r="I1675" s="202"/>
      <c r="J1675" s="197"/>
      <c r="K1675" s="197"/>
      <c r="L1675" s="203"/>
      <c r="M1675" s="204"/>
      <c r="N1675" s="205"/>
      <c r="O1675" s="205"/>
      <c r="P1675" s="205"/>
      <c r="Q1675" s="205"/>
      <c r="R1675" s="205"/>
      <c r="S1675" s="205"/>
      <c r="T1675" s="206"/>
      <c r="AT1675" s="207" t="s">
        <v>169</v>
      </c>
      <c r="AU1675" s="207" t="s">
        <v>81</v>
      </c>
      <c r="AV1675" s="11" t="s">
        <v>22</v>
      </c>
      <c r="AW1675" s="11" t="s">
        <v>37</v>
      </c>
      <c r="AX1675" s="11" t="s">
        <v>73</v>
      </c>
      <c r="AY1675" s="207" t="s">
        <v>162</v>
      </c>
    </row>
    <row r="1676" spans="2:51" s="12" customFormat="1" ht="13.5">
      <c r="B1676" s="208"/>
      <c r="C1676" s="209"/>
      <c r="D1676" s="198" t="s">
        <v>169</v>
      </c>
      <c r="E1676" s="210" t="s">
        <v>20</v>
      </c>
      <c r="F1676" s="211" t="s">
        <v>81</v>
      </c>
      <c r="G1676" s="209"/>
      <c r="H1676" s="212">
        <v>2</v>
      </c>
      <c r="I1676" s="213"/>
      <c r="J1676" s="209"/>
      <c r="K1676" s="209"/>
      <c r="L1676" s="214"/>
      <c r="M1676" s="215"/>
      <c r="N1676" s="216"/>
      <c r="O1676" s="216"/>
      <c r="P1676" s="216"/>
      <c r="Q1676" s="216"/>
      <c r="R1676" s="216"/>
      <c r="S1676" s="216"/>
      <c r="T1676" s="217"/>
      <c r="AT1676" s="218" t="s">
        <v>169</v>
      </c>
      <c r="AU1676" s="218" t="s">
        <v>81</v>
      </c>
      <c r="AV1676" s="12" t="s">
        <v>81</v>
      </c>
      <c r="AW1676" s="12" t="s">
        <v>37</v>
      </c>
      <c r="AX1676" s="12" t="s">
        <v>73</v>
      </c>
      <c r="AY1676" s="218" t="s">
        <v>162</v>
      </c>
    </row>
    <row r="1677" spans="2:51" s="13" customFormat="1" ht="13.5">
      <c r="B1677" s="219"/>
      <c r="C1677" s="220"/>
      <c r="D1677" s="221" t="s">
        <v>169</v>
      </c>
      <c r="E1677" s="222" t="s">
        <v>20</v>
      </c>
      <c r="F1677" s="223" t="s">
        <v>174</v>
      </c>
      <c r="G1677" s="220"/>
      <c r="H1677" s="224">
        <v>2</v>
      </c>
      <c r="I1677" s="225"/>
      <c r="J1677" s="220"/>
      <c r="K1677" s="220"/>
      <c r="L1677" s="226"/>
      <c r="M1677" s="227"/>
      <c r="N1677" s="228"/>
      <c r="O1677" s="228"/>
      <c r="P1677" s="228"/>
      <c r="Q1677" s="228"/>
      <c r="R1677" s="228"/>
      <c r="S1677" s="228"/>
      <c r="T1677" s="229"/>
      <c r="AT1677" s="230" t="s">
        <v>169</v>
      </c>
      <c r="AU1677" s="230" t="s">
        <v>81</v>
      </c>
      <c r="AV1677" s="13" t="s">
        <v>168</v>
      </c>
      <c r="AW1677" s="13" t="s">
        <v>37</v>
      </c>
      <c r="AX1677" s="13" t="s">
        <v>22</v>
      </c>
      <c r="AY1677" s="230" t="s">
        <v>162</v>
      </c>
    </row>
    <row r="1678" spans="2:65" s="1" customFormat="1" ht="22.5" customHeight="1">
      <c r="B1678" s="36"/>
      <c r="C1678" s="184" t="s">
        <v>1516</v>
      </c>
      <c r="D1678" s="184" t="s">
        <v>164</v>
      </c>
      <c r="E1678" s="185" t="s">
        <v>1517</v>
      </c>
      <c r="F1678" s="186" t="s">
        <v>1518</v>
      </c>
      <c r="G1678" s="187" t="s">
        <v>248</v>
      </c>
      <c r="H1678" s="188">
        <v>27</v>
      </c>
      <c r="I1678" s="189"/>
      <c r="J1678" s="190">
        <f>ROUND(I1678*H1678,2)</f>
        <v>0</v>
      </c>
      <c r="K1678" s="186" t="s">
        <v>20</v>
      </c>
      <c r="L1678" s="56"/>
      <c r="M1678" s="191" t="s">
        <v>20</v>
      </c>
      <c r="N1678" s="192" t="s">
        <v>44</v>
      </c>
      <c r="O1678" s="37"/>
      <c r="P1678" s="193">
        <f>O1678*H1678</f>
        <v>0</v>
      </c>
      <c r="Q1678" s="193">
        <v>0</v>
      </c>
      <c r="R1678" s="193">
        <f>Q1678*H1678</f>
        <v>0</v>
      </c>
      <c r="S1678" s="193">
        <v>0</v>
      </c>
      <c r="T1678" s="194">
        <f>S1678*H1678</f>
        <v>0</v>
      </c>
      <c r="AR1678" s="19" t="s">
        <v>168</v>
      </c>
      <c r="AT1678" s="19" t="s">
        <v>164</v>
      </c>
      <c r="AU1678" s="19" t="s">
        <v>81</v>
      </c>
      <c r="AY1678" s="19" t="s">
        <v>162</v>
      </c>
      <c r="BE1678" s="195">
        <f>IF(N1678="základní",J1678,0)</f>
        <v>0</v>
      </c>
      <c r="BF1678" s="195">
        <f>IF(N1678="snížená",J1678,0)</f>
        <v>0</v>
      </c>
      <c r="BG1678" s="195">
        <f>IF(N1678="zákl. přenesená",J1678,0)</f>
        <v>0</v>
      </c>
      <c r="BH1678" s="195">
        <f>IF(N1678="sníž. přenesená",J1678,0)</f>
        <v>0</v>
      </c>
      <c r="BI1678" s="195">
        <f>IF(N1678="nulová",J1678,0)</f>
        <v>0</v>
      </c>
      <c r="BJ1678" s="19" t="s">
        <v>22</v>
      </c>
      <c r="BK1678" s="195">
        <f>ROUND(I1678*H1678,2)</f>
        <v>0</v>
      </c>
      <c r="BL1678" s="19" t="s">
        <v>168</v>
      </c>
      <c r="BM1678" s="19" t="s">
        <v>1516</v>
      </c>
    </row>
    <row r="1679" spans="2:51" s="11" customFormat="1" ht="13.5">
      <c r="B1679" s="196"/>
      <c r="C1679" s="197"/>
      <c r="D1679" s="198" t="s">
        <v>169</v>
      </c>
      <c r="E1679" s="199" t="s">
        <v>20</v>
      </c>
      <c r="F1679" s="200" t="s">
        <v>703</v>
      </c>
      <c r="G1679" s="197"/>
      <c r="H1679" s="201" t="s">
        <v>20</v>
      </c>
      <c r="I1679" s="202"/>
      <c r="J1679" s="197"/>
      <c r="K1679" s="197"/>
      <c r="L1679" s="203"/>
      <c r="M1679" s="204"/>
      <c r="N1679" s="205"/>
      <c r="O1679" s="205"/>
      <c r="P1679" s="205"/>
      <c r="Q1679" s="205"/>
      <c r="R1679" s="205"/>
      <c r="S1679" s="205"/>
      <c r="T1679" s="206"/>
      <c r="AT1679" s="207" t="s">
        <v>169</v>
      </c>
      <c r="AU1679" s="207" t="s">
        <v>81</v>
      </c>
      <c r="AV1679" s="11" t="s">
        <v>22</v>
      </c>
      <c r="AW1679" s="11" t="s">
        <v>37</v>
      </c>
      <c r="AX1679" s="11" t="s">
        <v>73</v>
      </c>
      <c r="AY1679" s="207" t="s">
        <v>162</v>
      </c>
    </row>
    <row r="1680" spans="2:51" s="12" customFormat="1" ht="13.5">
      <c r="B1680" s="208"/>
      <c r="C1680" s="209"/>
      <c r="D1680" s="198" t="s">
        <v>169</v>
      </c>
      <c r="E1680" s="210" t="s">
        <v>20</v>
      </c>
      <c r="F1680" s="211" t="s">
        <v>196</v>
      </c>
      <c r="G1680" s="209"/>
      <c r="H1680" s="212">
        <v>27</v>
      </c>
      <c r="I1680" s="213"/>
      <c r="J1680" s="209"/>
      <c r="K1680" s="209"/>
      <c r="L1680" s="214"/>
      <c r="M1680" s="215"/>
      <c r="N1680" s="216"/>
      <c r="O1680" s="216"/>
      <c r="P1680" s="216"/>
      <c r="Q1680" s="216"/>
      <c r="R1680" s="216"/>
      <c r="S1680" s="216"/>
      <c r="T1680" s="217"/>
      <c r="AT1680" s="218" t="s">
        <v>169</v>
      </c>
      <c r="AU1680" s="218" t="s">
        <v>81</v>
      </c>
      <c r="AV1680" s="12" t="s">
        <v>81</v>
      </c>
      <c r="AW1680" s="12" t="s">
        <v>37</v>
      </c>
      <c r="AX1680" s="12" t="s">
        <v>73</v>
      </c>
      <c r="AY1680" s="218" t="s">
        <v>162</v>
      </c>
    </row>
    <row r="1681" spans="2:51" s="13" customFormat="1" ht="13.5">
      <c r="B1681" s="219"/>
      <c r="C1681" s="220"/>
      <c r="D1681" s="221" t="s">
        <v>169</v>
      </c>
      <c r="E1681" s="222" t="s">
        <v>20</v>
      </c>
      <c r="F1681" s="223" t="s">
        <v>174</v>
      </c>
      <c r="G1681" s="220"/>
      <c r="H1681" s="224">
        <v>27</v>
      </c>
      <c r="I1681" s="225"/>
      <c r="J1681" s="220"/>
      <c r="K1681" s="220"/>
      <c r="L1681" s="226"/>
      <c r="M1681" s="227"/>
      <c r="N1681" s="228"/>
      <c r="O1681" s="228"/>
      <c r="P1681" s="228"/>
      <c r="Q1681" s="228"/>
      <c r="R1681" s="228"/>
      <c r="S1681" s="228"/>
      <c r="T1681" s="229"/>
      <c r="AT1681" s="230" t="s">
        <v>169</v>
      </c>
      <c r="AU1681" s="230" t="s">
        <v>81</v>
      </c>
      <c r="AV1681" s="13" t="s">
        <v>168</v>
      </c>
      <c r="AW1681" s="13" t="s">
        <v>37</v>
      </c>
      <c r="AX1681" s="13" t="s">
        <v>22</v>
      </c>
      <c r="AY1681" s="230" t="s">
        <v>162</v>
      </c>
    </row>
    <row r="1682" spans="2:65" s="1" customFormat="1" ht="22.5" customHeight="1">
      <c r="B1682" s="36"/>
      <c r="C1682" s="184" t="s">
        <v>1519</v>
      </c>
      <c r="D1682" s="184" t="s">
        <v>164</v>
      </c>
      <c r="E1682" s="185" t="s">
        <v>1520</v>
      </c>
      <c r="F1682" s="186" t="s">
        <v>1521</v>
      </c>
      <c r="G1682" s="187" t="s">
        <v>248</v>
      </c>
      <c r="H1682" s="188">
        <v>47</v>
      </c>
      <c r="I1682" s="189"/>
      <c r="J1682" s="190">
        <f>ROUND(I1682*H1682,2)</f>
        <v>0</v>
      </c>
      <c r="K1682" s="186" t="s">
        <v>20</v>
      </c>
      <c r="L1682" s="56"/>
      <c r="M1682" s="191" t="s">
        <v>20</v>
      </c>
      <c r="N1682" s="192" t="s">
        <v>44</v>
      </c>
      <c r="O1682" s="37"/>
      <c r="P1682" s="193">
        <f>O1682*H1682</f>
        <v>0</v>
      </c>
      <c r="Q1682" s="193">
        <v>0</v>
      </c>
      <c r="R1682" s="193">
        <f>Q1682*H1682</f>
        <v>0</v>
      </c>
      <c r="S1682" s="193">
        <v>0</v>
      </c>
      <c r="T1682" s="194">
        <f>S1682*H1682</f>
        <v>0</v>
      </c>
      <c r="AR1682" s="19" t="s">
        <v>168</v>
      </c>
      <c r="AT1682" s="19" t="s">
        <v>164</v>
      </c>
      <c r="AU1682" s="19" t="s">
        <v>81</v>
      </c>
      <c r="AY1682" s="19" t="s">
        <v>162</v>
      </c>
      <c r="BE1682" s="195">
        <f>IF(N1682="základní",J1682,0)</f>
        <v>0</v>
      </c>
      <c r="BF1682" s="195">
        <f>IF(N1682="snížená",J1682,0)</f>
        <v>0</v>
      </c>
      <c r="BG1682" s="195">
        <f>IF(N1682="zákl. přenesená",J1682,0)</f>
        <v>0</v>
      </c>
      <c r="BH1682" s="195">
        <f>IF(N1682="sníž. přenesená",J1682,0)</f>
        <v>0</v>
      </c>
      <c r="BI1682" s="195">
        <f>IF(N1682="nulová",J1682,0)</f>
        <v>0</v>
      </c>
      <c r="BJ1682" s="19" t="s">
        <v>22</v>
      </c>
      <c r="BK1682" s="195">
        <f>ROUND(I1682*H1682,2)</f>
        <v>0</v>
      </c>
      <c r="BL1682" s="19" t="s">
        <v>168</v>
      </c>
      <c r="BM1682" s="19" t="s">
        <v>1519</v>
      </c>
    </row>
    <row r="1683" spans="2:51" s="11" customFormat="1" ht="13.5">
      <c r="B1683" s="196"/>
      <c r="C1683" s="197"/>
      <c r="D1683" s="198" t="s">
        <v>169</v>
      </c>
      <c r="E1683" s="199" t="s">
        <v>20</v>
      </c>
      <c r="F1683" s="200" t="s">
        <v>701</v>
      </c>
      <c r="G1683" s="197"/>
      <c r="H1683" s="201" t="s">
        <v>20</v>
      </c>
      <c r="I1683" s="202"/>
      <c r="J1683" s="197"/>
      <c r="K1683" s="197"/>
      <c r="L1683" s="203"/>
      <c r="M1683" s="204"/>
      <c r="N1683" s="205"/>
      <c r="O1683" s="205"/>
      <c r="P1683" s="205"/>
      <c r="Q1683" s="205"/>
      <c r="R1683" s="205"/>
      <c r="S1683" s="205"/>
      <c r="T1683" s="206"/>
      <c r="AT1683" s="207" t="s">
        <v>169</v>
      </c>
      <c r="AU1683" s="207" t="s">
        <v>81</v>
      </c>
      <c r="AV1683" s="11" t="s">
        <v>22</v>
      </c>
      <c r="AW1683" s="11" t="s">
        <v>37</v>
      </c>
      <c r="AX1683" s="11" t="s">
        <v>73</v>
      </c>
      <c r="AY1683" s="207" t="s">
        <v>162</v>
      </c>
    </row>
    <row r="1684" spans="2:51" s="12" customFormat="1" ht="13.5">
      <c r="B1684" s="208"/>
      <c r="C1684" s="209"/>
      <c r="D1684" s="198" t="s">
        <v>169</v>
      </c>
      <c r="E1684" s="210" t="s">
        <v>20</v>
      </c>
      <c r="F1684" s="211" t="s">
        <v>460</v>
      </c>
      <c r="G1684" s="209"/>
      <c r="H1684" s="212">
        <v>47</v>
      </c>
      <c r="I1684" s="213"/>
      <c r="J1684" s="209"/>
      <c r="K1684" s="209"/>
      <c r="L1684" s="214"/>
      <c r="M1684" s="215"/>
      <c r="N1684" s="216"/>
      <c r="O1684" s="216"/>
      <c r="P1684" s="216"/>
      <c r="Q1684" s="216"/>
      <c r="R1684" s="216"/>
      <c r="S1684" s="216"/>
      <c r="T1684" s="217"/>
      <c r="AT1684" s="218" t="s">
        <v>169</v>
      </c>
      <c r="AU1684" s="218" t="s">
        <v>81</v>
      </c>
      <c r="AV1684" s="12" t="s">
        <v>81</v>
      </c>
      <c r="AW1684" s="12" t="s">
        <v>37</v>
      </c>
      <c r="AX1684" s="12" t="s">
        <v>73</v>
      </c>
      <c r="AY1684" s="218" t="s">
        <v>162</v>
      </c>
    </row>
    <row r="1685" spans="2:51" s="13" customFormat="1" ht="13.5">
      <c r="B1685" s="219"/>
      <c r="C1685" s="220"/>
      <c r="D1685" s="221" t="s">
        <v>169</v>
      </c>
      <c r="E1685" s="222" t="s">
        <v>20</v>
      </c>
      <c r="F1685" s="223" t="s">
        <v>174</v>
      </c>
      <c r="G1685" s="220"/>
      <c r="H1685" s="224">
        <v>47</v>
      </c>
      <c r="I1685" s="225"/>
      <c r="J1685" s="220"/>
      <c r="K1685" s="220"/>
      <c r="L1685" s="226"/>
      <c r="M1685" s="227"/>
      <c r="N1685" s="228"/>
      <c r="O1685" s="228"/>
      <c r="P1685" s="228"/>
      <c r="Q1685" s="228"/>
      <c r="R1685" s="228"/>
      <c r="S1685" s="228"/>
      <c r="T1685" s="229"/>
      <c r="AT1685" s="230" t="s">
        <v>169</v>
      </c>
      <c r="AU1685" s="230" t="s">
        <v>81</v>
      </c>
      <c r="AV1685" s="13" t="s">
        <v>168</v>
      </c>
      <c r="AW1685" s="13" t="s">
        <v>37</v>
      </c>
      <c r="AX1685" s="13" t="s">
        <v>22</v>
      </c>
      <c r="AY1685" s="230" t="s">
        <v>162</v>
      </c>
    </row>
    <row r="1686" spans="2:65" s="1" customFormat="1" ht="22.5" customHeight="1">
      <c r="B1686" s="36"/>
      <c r="C1686" s="184" t="s">
        <v>1522</v>
      </c>
      <c r="D1686" s="184" t="s">
        <v>164</v>
      </c>
      <c r="E1686" s="185" t="s">
        <v>1523</v>
      </c>
      <c r="F1686" s="186" t="s">
        <v>1524</v>
      </c>
      <c r="G1686" s="187" t="s">
        <v>248</v>
      </c>
      <c r="H1686" s="188">
        <v>21.8</v>
      </c>
      <c r="I1686" s="189"/>
      <c r="J1686" s="190">
        <f>ROUND(I1686*H1686,2)</f>
        <v>0</v>
      </c>
      <c r="K1686" s="186" t="s">
        <v>20</v>
      </c>
      <c r="L1686" s="56"/>
      <c r="M1686" s="191" t="s">
        <v>20</v>
      </c>
      <c r="N1686" s="192" t="s">
        <v>44</v>
      </c>
      <c r="O1686" s="37"/>
      <c r="P1686" s="193">
        <f>O1686*H1686</f>
        <v>0</v>
      </c>
      <c r="Q1686" s="193">
        <v>0</v>
      </c>
      <c r="R1686" s="193">
        <f>Q1686*H1686</f>
        <v>0</v>
      </c>
      <c r="S1686" s="193">
        <v>0</v>
      </c>
      <c r="T1686" s="194">
        <f>S1686*H1686</f>
        <v>0</v>
      </c>
      <c r="AR1686" s="19" t="s">
        <v>168</v>
      </c>
      <c r="AT1686" s="19" t="s">
        <v>164</v>
      </c>
      <c r="AU1686" s="19" t="s">
        <v>81</v>
      </c>
      <c r="AY1686" s="19" t="s">
        <v>162</v>
      </c>
      <c r="BE1686" s="195">
        <f>IF(N1686="základní",J1686,0)</f>
        <v>0</v>
      </c>
      <c r="BF1686" s="195">
        <f>IF(N1686="snížená",J1686,0)</f>
        <v>0</v>
      </c>
      <c r="BG1686" s="195">
        <f>IF(N1686="zákl. přenesená",J1686,0)</f>
        <v>0</v>
      </c>
      <c r="BH1686" s="195">
        <f>IF(N1686="sníž. přenesená",J1686,0)</f>
        <v>0</v>
      </c>
      <c r="BI1686" s="195">
        <f>IF(N1686="nulová",J1686,0)</f>
        <v>0</v>
      </c>
      <c r="BJ1686" s="19" t="s">
        <v>22</v>
      </c>
      <c r="BK1686" s="195">
        <f>ROUND(I1686*H1686,2)</f>
        <v>0</v>
      </c>
      <c r="BL1686" s="19" t="s">
        <v>168</v>
      </c>
      <c r="BM1686" s="19" t="s">
        <v>1522</v>
      </c>
    </row>
    <row r="1687" spans="2:51" s="11" customFormat="1" ht="13.5">
      <c r="B1687" s="196"/>
      <c r="C1687" s="197"/>
      <c r="D1687" s="198" t="s">
        <v>169</v>
      </c>
      <c r="E1687" s="199" t="s">
        <v>20</v>
      </c>
      <c r="F1687" s="200" t="s">
        <v>417</v>
      </c>
      <c r="G1687" s="197"/>
      <c r="H1687" s="201" t="s">
        <v>20</v>
      </c>
      <c r="I1687" s="202"/>
      <c r="J1687" s="197"/>
      <c r="K1687" s="197"/>
      <c r="L1687" s="203"/>
      <c r="M1687" s="204"/>
      <c r="N1687" s="205"/>
      <c r="O1687" s="205"/>
      <c r="P1687" s="205"/>
      <c r="Q1687" s="205"/>
      <c r="R1687" s="205"/>
      <c r="S1687" s="205"/>
      <c r="T1687" s="206"/>
      <c r="AT1687" s="207" t="s">
        <v>169</v>
      </c>
      <c r="AU1687" s="207" t="s">
        <v>81</v>
      </c>
      <c r="AV1687" s="11" t="s">
        <v>22</v>
      </c>
      <c r="AW1687" s="11" t="s">
        <v>37</v>
      </c>
      <c r="AX1687" s="11" t="s">
        <v>73</v>
      </c>
      <c r="AY1687" s="207" t="s">
        <v>162</v>
      </c>
    </row>
    <row r="1688" spans="2:51" s="11" customFormat="1" ht="13.5">
      <c r="B1688" s="196"/>
      <c r="C1688" s="197"/>
      <c r="D1688" s="198" t="s">
        <v>169</v>
      </c>
      <c r="E1688" s="199" t="s">
        <v>20</v>
      </c>
      <c r="F1688" s="200" t="s">
        <v>418</v>
      </c>
      <c r="G1688" s="197"/>
      <c r="H1688" s="201" t="s">
        <v>20</v>
      </c>
      <c r="I1688" s="202"/>
      <c r="J1688" s="197"/>
      <c r="K1688" s="197"/>
      <c r="L1688" s="203"/>
      <c r="M1688" s="204"/>
      <c r="N1688" s="205"/>
      <c r="O1688" s="205"/>
      <c r="P1688" s="205"/>
      <c r="Q1688" s="205"/>
      <c r="R1688" s="205"/>
      <c r="S1688" s="205"/>
      <c r="T1688" s="206"/>
      <c r="AT1688" s="207" t="s">
        <v>169</v>
      </c>
      <c r="AU1688" s="207" t="s">
        <v>81</v>
      </c>
      <c r="AV1688" s="11" t="s">
        <v>22</v>
      </c>
      <c r="AW1688" s="11" t="s">
        <v>37</v>
      </c>
      <c r="AX1688" s="11" t="s">
        <v>73</v>
      </c>
      <c r="AY1688" s="207" t="s">
        <v>162</v>
      </c>
    </row>
    <row r="1689" spans="2:51" s="12" customFormat="1" ht="13.5">
      <c r="B1689" s="208"/>
      <c r="C1689" s="209"/>
      <c r="D1689" s="198" t="s">
        <v>169</v>
      </c>
      <c r="E1689" s="210" t="s">
        <v>20</v>
      </c>
      <c r="F1689" s="211" t="s">
        <v>1525</v>
      </c>
      <c r="G1689" s="209"/>
      <c r="H1689" s="212">
        <v>7.2</v>
      </c>
      <c r="I1689" s="213"/>
      <c r="J1689" s="209"/>
      <c r="K1689" s="209"/>
      <c r="L1689" s="214"/>
      <c r="M1689" s="215"/>
      <c r="N1689" s="216"/>
      <c r="O1689" s="216"/>
      <c r="P1689" s="216"/>
      <c r="Q1689" s="216"/>
      <c r="R1689" s="216"/>
      <c r="S1689" s="216"/>
      <c r="T1689" s="217"/>
      <c r="AT1689" s="218" t="s">
        <v>169</v>
      </c>
      <c r="AU1689" s="218" t="s">
        <v>81</v>
      </c>
      <c r="AV1689" s="12" t="s">
        <v>81</v>
      </c>
      <c r="AW1689" s="12" t="s">
        <v>37</v>
      </c>
      <c r="AX1689" s="12" t="s">
        <v>73</v>
      </c>
      <c r="AY1689" s="218" t="s">
        <v>162</v>
      </c>
    </row>
    <row r="1690" spans="2:51" s="11" customFormat="1" ht="13.5">
      <c r="B1690" s="196"/>
      <c r="C1690" s="197"/>
      <c r="D1690" s="198" t="s">
        <v>169</v>
      </c>
      <c r="E1690" s="199" t="s">
        <v>20</v>
      </c>
      <c r="F1690" s="200" t="s">
        <v>420</v>
      </c>
      <c r="G1690" s="197"/>
      <c r="H1690" s="201" t="s">
        <v>20</v>
      </c>
      <c r="I1690" s="202"/>
      <c r="J1690" s="197"/>
      <c r="K1690" s="197"/>
      <c r="L1690" s="203"/>
      <c r="M1690" s="204"/>
      <c r="N1690" s="205"/>
      <c r="O1690" s="205"/>
      <c r="P1690" s="205"/>
      <c r="Q1690" s="205"/>
      <c r="R1690" s="205"/>
      <c r="S1690" s="205"/>
      <c r="T1690" s="206"/>
      <c r="AT1690" s="207" t="s">
        <v>169</v>
      </c>
      <c r="AU1690" s="207" t="s">
        <v>81</v>
      </c>
      <c r="AV1690" s="11" t="s">
        <v>22</v>
      </c>
      <c r="AW1690" s="11" t="s">
        <v>37</v>
      </c>
      <c r="AX1690" s="11" t="s">
        <v>73</v>
      </c>
      <c r="AY1690" s="207" t="s">
        <v>162</v>
      </c>
    </row>
    <row r="1691" spans="2:51" s="12" customFormat="1" ht="13.5">
      <c r="B1691" s="208"/>
      <c r="C1691" s="209"/>
      <c r="D1691" s="198" t="s">
        <v>169</v>
      </c>
      <c r="E1691" s="210" t="s">
        <v>20</v>
      </c>
      <c r="F1691" s="211" t="s">
        <v>1526</v>
      </c>
      <c r="G1691" s="209"/>
      <c r="H1691" s="212">
        <v>3.6</v>
      </c>
      <c r="I1691" s="213"/>
      <c r="J1691" s="209"/>
      <c r="K1691" s="209"/>
      <c r="L1691" s="214"/>
      <c r="M1691" s="215"/>
      <c r="N1691" s="216"/>
      <c r="O1691" s="216"/>
      <c r="P1691" s="216"/>
      <c r="Q1691" s="216"/>
      <c r="R1691" s="216"/>
      <c r="S1691" s="216"/>
      <c r="T1691" s="217"/>
      <c r="AT1691" s="218" t="s">
        <v>169</v>
      </c>
      <c r="AU1691" s="218" t="s">
        <v>81</v>
      </c>
      <c r="AV1691" s="12" t="s">
        <v>81</v>
      </c>
      <c r="AW1691" s="12" t="s">
        <v>37</v>
      </c>
      <c r="AX1691" s="12" t="s">
        <v>73</v>
      </c>
      <c r="AY1691" s="218" t="s">
        <v>162</v>
      </c>
    </row>
    <row r="1692" spans="2:51" s="11" customFormat="1" ht="13.5">
      <c r="B1692" s="196"/>
      <c r="C1692" s="197"/>
      <c r="D1692" s="198" t="s">
        <v>169</v>
      </c>
      <c r="E1692" s="199" t="s">
        <v>20</v>
      </c>
      <c r="F1692" s="200" t="s">
        <v>422</v>
      </c>
      <c r="G1692" s="197"/>
      <c r="H1692" s="201" t="s">
        <v>20</v>
      </c>
      <c r="I1692" s="202"/>
      <c r="J1692" s="197"/>
      <c r="K1692" s="197"/>
      <c r="L1692" s="203"/>
      <c r="M1692" s="204"/>
      <c r="N1692" s="205"/>
      <c r="O1692" s="205"/>
      <c r="P1692" s="205"/>
      <c r="Q1692" s="205"/>
      <c r="R1692" s="205"/>
      <c r="S1692" s="205"/>
      <c r="T1692" s="206"/>
      <c r="AT1692" s="207" t="s">
        <v>169</v>
      </c>
      <c r="AU1692" s="207" t="s">
        <v>81</v>
      </c>
      <c r="AV1692" s="11" t="s">
        <v>22</v>
      </c>
      <c r="AW1692" s="11" t="s">
        <v>37</v>
      </c>
      <c r="AX1692" s="11" t="s">
        <v>73</v>
      </c>
      <c r="AY1692" s="207" t="s">
        <v>162</v>
      </c>
    </row>
    <row r="1693" spans="2:51" s="12" customFormat="1" ht="13.5">
      <c r="B1693" s="208"/>
      <c r="C1693" s="209"/>
      <c r="D1693" s="198" t="s">
        <v>169</v>
      </c>
      <c r="E1693" s="210" t="s">
        <v>20</v>
      </c>
      <c r="F1693" s="211" t="s">
        <v>1527</v>
      </c>
      <c r="G1693" s="209"/>
      <c r="H1693" s="212">
        <v>4</v>
      </c>
      <c r="I1693" s="213"/>
      <c r="J1693" s="209"/>
      <c r="K1693" s="209"/>
      <c r="L1693" s="214"/>
      <c r="M1693" s="215"/>
      <c r="N1693" s="216"/>
      <c r="O1693" s="216"/>
      <c r="P1693" s="216"/>
      <c r="Q1693" s="216"/>
      <c r="R1693" s="216"/>
      <c r="S1693" s="216"/>
      <c r="T1693" s="217"/>
      <c r="AT1693" s="218" t="s">
        <v>169</v>
      </c>
      <c r="AU1693" s="218" t="s">
        <v>81</v>
      </c>
      <c r="AV1693" s="12" t="s">
        <v>81</v>
      </c>
      <c r="AW1693" s="12" t="s">
        <v>37</v>
      </c>
      <c r="AX1693" s="12" t="s">
        <v>73</v>
      </c>
      <c r="AY1693" s="218" t="s">
        <v>162</v>
      </c>
    </row>
    <row r="1694" spans="2:51" s="11" customFormat="1" ht="13.5">
      <c r="B1694" s="196"/>
      <c r="C1694" s="197"/>
      <c r="D1694" s="198" t="s">
        <v>169</v>
      </c>
      <c r="E1694" s="199" t="s">
        <v>20</v>
      </c>
      <c r="F1694" s="200" t="s">
        <v>424</v>
      </c>
      <c r="G1694" s="197"/>
      <c r="H1694" s="201" t="s">
        <v>20</v>
      </c>
      <c r="I1694" s="202"/>
      <c r="J1694" s="197"/>
      <c r="K1694" s="197"/>
      <c r="L1694" s="203"/>
      <c r="M1694" s="204"/>
      <c r="N1694" s="205"/>
      <c r="O1694" s="205"/>
      <c r="P1694" s="205"/>
      <c r="Q1694" s="205"/>
      <c r="R1694" s="205"/>
      <c r="S1694" s="205"/>
      <c r="T1694" s="206"/>
      <c r="AT1694" s="207" t="s">
        <v>169</v>
      </c>
      <c r="AU1694" s="207" t="s">
        <v>81</v>
      </c>
      <c r="AV1694" s="11" t="s">
        <v>22</v>
      </c>
      <c r="AW1694" s="11" t="s">
        <v>37</v>
      </c>
      <c r="AX1694" s="11" t="s">
        <v>73</v>
      </c>
      <c r="AY1694" s="207" t="s">
        <v>162</v>
      </c>
    </row>
    <row r="1695" spans="2:51" s="12" customFormat="1" ht="13.5">
      <c r="B1695" s="208"/>
      <c r="C1695" s="209"/>
      <c r="D1695" s="198" t="s">
        <v>169</v>
      </c>
      <c r="E1695" s="210" t="s">
        <v>20</v>
      </c>
      <c r="F1695" s="211" t="s">
        <v>1528</v>
      </c>
      <c r="G1695" s="209"/>
      <c r="H1695" s="212">
        <v>3</v>
      </c>
      <c r="I1695" s="213"/>
      <c r="J1695" s="209"/>
      <c r="K1695" s="209"/>
      <c r="L1695" s="214"/>
      <c r="M1695" s="215"/>
      <c r="N1695" s="216"/>
      <c r="O1695" s="216"/>
      <c r="P1695" s="216"/>
      <c r="Q1695" s="216"/>
      <c r="R1695" s="216"/>
      <c r="S1695" s="216"/>
      <c r="T1695" s="217"/>
      <c r="AT1695" s="218" t="s">
        <v>169</v>
      </c>
      <c r="AU1695" s="218" t="s">
        <v>81</v>
      </c>
      <c r="AV1695" s="12" t="s">
        <v>81</v>
      </c>
      <c r="AW1695" s="12" t="s">
        <v>37</v>
      </c>
      <c r="AX1695" s="12" t="s">
        <v>73</v>
      </c>
      <c r="AY1695" s="218" t="s">
        <v>162</v>
      </c>
    </row>
    <row r="1696" spans="2:51" s="11" customFormat="1" ht="13.5">
      <c r="B1696" s="196"/>
      <c r="C1696" s="197"/>
      <c r="D1696" s="198" t="s">
        <v>169</v>
      </c>
      <c r="E1696" s="199" t="s">
        <v>20</v>
      </c>
      <c r="F1696" s="200" t="s">
        <v>426</v>
      </c>
      <c r="G1696" s="197"/>
      <c r="H1696" s="201" t="s">
        <v>20</v>
      </c>
      <c r="I1696" s="202"/>
      <c r="J1696" s="197"/>
      <c r="K1696" s="197"/>
      <c r="L1696" s="203"/>
      <c r="M1696" s="204"/>
      <c r="N1696" s="205"/>
      <c r="O1696" s="205"/>
      <c r="P1696" s="205"/>
      <c r="Q1696" s="205"/>
      <c r="R1696" s="205"/>
      <c r="S1696" s="205"/>
      <c r="T1696" s="206"/>
      <c r="AT1696" s="207" t="s">
        <v>169</v>
      </c>
      <c r="AU1696" s="207" t="s">
        <v>81</v>
      </c>
      <c r="AV1696" s="11" t="s">
        <v>22</v>
      </c>
      <c r="AW1696" s="11" t="s">
        <v>37</v>
      </c>
      <c r="AX1696" s="11" t="s">
        <v>73</v>
      </c>
      <c r="AY1696" s="207" t="s">
        <v>162</v>
      </c>
    </row>
    <row r="1697" spans="2:51" s="12" customFormat="1" ht="13.5">
      <c r="B1697" s="208"/>
      <c r="C1697" s="209"/>
      <c r="D1697" s="198" t="s">
        <v>169</v>
      </c>
      <c r="E1697" s="210" t="s">
        <v>20</v>
      </c>
      <c r="F1697" s="211" t="s">
        <v>1529</v>
      </c>
      <c r="G1697" s="209"/>
      <c r="H1697" s="212">
        <v>4</v>
      </c>
      <c r="I1697" s="213"/>
      <c r="J1697" s="209"/>
      <c r="K1697" s="209"/>
      <c r="L1697" s="214"/>
      <c r="M1697" s="215"/>
      <c r="N1697" s="216"/>
      <c r="O1697" s="216"/>
      <c r="P1697" s="216"/>
      <c r="Q1697" s="216"/>
      <c r="R1697" s="216"/>
      <c r="S1697" s="216"/>
      <c r="T1697" s="217"/>
      <c r="AT1697" s="218" t="s">
        <v>169</v>
      </c>
      <c r="AU1697" s="218" t="s">
        <v>81</v>
      </c>
      <c r="AV1697" s="12" t="s">
        <v>81</v>
      </c>
      <c r="AW1697" s="12" t="s">
        <v>37</v>
      </c>
      <c r="AX1697" s="12" t="s">
        <v>73</v>
      </c>
      <c r="AY1697" s="218" t="s">
        <v>162</v>
      </c>
    </row>
    <row r="1698" spans="2:51" s="13" customFormat="1" ht="13.5">
      <c r="B1698" s="219"/>
      <c r="C1698" s="220"/>
      <c r="D1698" s="221" t="s">
        <v>169</v>
      </c>
      <c r="E1698" s="222" t="s">
        <v>20</v>
      </c>
      <c r="F1698" s="223" t="s">
        <v>174</v>
      </c>
      <c r="G1698" s="220"/>
      <c r="H1698" s="224">
        <v>21.8</v>
      </c>
      <c r="I1698" s="225"/>
      <c r="J1698" s="220"/>
      <c r="K1698" s="220"/>
      <c r="L1698" s="226"/>
      <c r="M1698" s="227"/>
      <c r="N1698" s="228"/>
      <c r="O1698" s="228"/>
      <c r="P1698" s="228"/>
      <c r="Q1698" s="228"/>
      <c r="R1698" s="228"/>
      <c r="S1698" s="228"/>
      <c r="T1698" s="229"/>
      <c r="AT1698" s="230" t="s">
        <v>169</v>
      </c>
      <c r="AU1698" s="230" t="s">
        <v>81</v>
      </c>
      <c r="AV1698" s="13" t="s">
        <v>168</v>
      </c>
      <c r="AW1698" s="13" t="s">
        <v>37</v>
      </c>
      <c r="AX1698" s="13" t="s">
        <v>22</v>
      </c>
      <c r="AY1698" s="230" t="s">
        <v>162</v>
      </c>
    </row>
    <row r="1699" spans="2:65" s="1" customFormat="1" ht="22.5" customHeight="1">
      <c r="B1699" s="36"/>
      <c r="C1699" s="184" t="s">
        <v>1530</v>
      </c>
      <c r="D1699" s="184" t="s">
        <v>164</v>
      </c>
      <c r="E1699" s="185" t="s">
        <v>1531</v>
      </c>
      <c r="F1699" s="186" t="s">
        <v>1532</v>
      </c>
      <c r="G1699" s="187" t="s">
        <v>248</v>
      </c>
      <c r="H1699" s="188">
        <v>10.08</v>
      </c>
      <c r="I1699" s="189"/>
      <c r="J1699" s="190">
        <f>ROUND(I1699*H1699,2)</f>
        <v>0</v>
      </c>
      <c r="K1699" s="186" t="s">
        <v>20</v>
      </c>
      <c r="L1699" s="56"/>
      <c r="M1699" s="191" t="s">
        <v>20</v>
      </c>
      <c r="N1699" s="192" t="s">
        <v>44</v>
      </c>
      <c r="O1699" s="37"/>
      <c r="P1699" s="193">
        <f>O1699*H1699</f>
        <v>0</v>
      </c>
      <c r="Q1699" s="193">
        <v>0</v>
      </c>
      <c r="R1699" s="193">
        <f>Q1699*H1699</f>
        <v>0</v>
      </c>
      <c r="S1699" s="193">
        <v>0</v>
      </c>
      <c r="T1699" s="194">
        <f>S1699*H1699</f>
        <v>0</v>
      </c>
      <c r="AR1699" s="19" t="s">
        <v>168</v>
      </c>
      <c r="AT1699" s="19" t="s">
        <v>164</v>
      </c>
      <c r="AU1699" s="19" t="s">
        <v>81</v>
      </c>
      <c r="AY1699" s="19" t="s">
        <v>162</v>
      </c>
      <c r="BE1699" s="195">
        <f>IF(N1699="základní",J1699,0)</f>
        <v>0</v>
      </c>
      <c r="BF1699" s="195">
        <f>IF(N1699="snížená",J1699,0)</f>
        <v>0</v>
      </c>
      <c r="BG1699" s="195">
        <f>IF(N1699="zákl. přenesená",J1699,0)</f>
        <v>0</v>
      </c>
      <c r="BH1699" s="195">
        <f>IF(N1699="sníž. přenesená",J1699,0)</f>
        <v>0</v>
      </c>
      <c r="BI1699" s="195">
        <f>IF(N1699="nulová",J1699,0)</f>
        <v>0</v>
      </c>
      <c r="BJ1699" s="19" t="s">
        <v>22</v>
      </c>
      <c r="BK1699" s="195">
        <f>ROUND(I1699*H1699,2)</f>
        <v>0</v>
      </c>
      <c r="BL1699" s="19" t="s">
        <v>168</v>
      </c>
      <c r="BM1699" s="19" t="s">
        <v>1530</v>
      </c>
    </row>
    <row r="1700" spans="2:51" s="11" customFormat="1" ht="13.5">
      <c r="B1700" s="196"/>
      <c r="C1700" s="197"/>
      <c r="D1700" s="198" t="s">
        <v>169</v>
      </c>
      <c r="E1700" s="199" t="s">
        <v>20</v>
      </c>
      <c r="F1700" s="200" t="s">
        <v>417</v>
      </c>
      <c r="G1700" s="197"/>
      <c r="H1700" s="201" t="s">
        <v>20</v>
      </c>
      <c r="I1700" s="202"/>
      <c r="J1700" s="197"/>
      <c r="K1700" s="197"/>
      <c r="L1700" s="203"/>
      <c r="M1700" s="204"/>
      <c r="N1700" s="205"/>
      <c r="O1700" s="205"/>
      <c r="P1700" s="205"/>
      <c r="Q1700" s="205"/>
      <c r="R1700" s="205"/>
      <c r="S1700" s="205"/>
      <c r="T1700" s="206"/>
      <c r="AT1700" s="207" t="s">
        <v>169</v>
      </c>
      <c r="AU1700" s="207" t="s">
        <v>81</v>
      </c>
      <c r="AV1700" s="11" t="s">
        <v>22</v>
      </c>
      <c r="AW1700" s="11" t="s">
        <v>37</v>
      </c>
      <c r="AX1700" s="11" t="s">
        <v>73</v>
      </c>
      <c r="AY1700" s="207" t="s">
        <v>162</v>
      </c>
    </row>
    <row r="1701" spans="2:51" s="11" customFormat="1" ht="13.5">
      <c r="B1701" s="196"/>
      <c r="C1701" s="197"/>
      <c r="D1701" s="198" t="s">
        <v>169</v>
      </c>
      <c r="E1701" s="199" t="s">
        <v>20</v>
      </c>
      <c r="F1701" s="200" t="s">
        <v>428</v>
      </c>
      <c r="G1701" s="197"/>
      <c r="H1701" s="201" t="s">
        <v>20</v>
      </c>
      <c r="I1701" s="202"/>
      <c r="J1701" s="197"/>
      <c r="K1701" s="197"/>
      <c r="L1701" s="203"/>
      <c r="M1701" s="204"/>
      <c r="N1701" s="205"/>
      <c r="O1701" s="205"/>
      <c r="P1701" s="205"/>
      <c r="Q1701" s="205"/>
      <c r="R1701" s="205"/>
      <c r="S1701" s="205"/>
      <c r="T1701" s="206"/>
      <c r="AT1701" s="207" t="s">
        <v>169</v>
      </c>
      <c r="AU1701" s="207" t="s">
        <v>81</v>
      </c>
      <c r="AV1701" s="11" t="s">
        <v>22</v>
      </c>
      <c r="AW1701" s="11" t="s">
        <v>37</v>
      </c>
      <c r="AX1701" s="11" t="s">
        <v>73</v>
      </c>
      <c r="AY1701" s="207" t="s">
        <v>162</v>
      </c>
    </row>
    <row r="1702" spans="2:51" s="12" customFormat="1" ht="13.5">
      <c r="B1702" s="208"/>
      <c r="C1702" s="209"/>
      <c r="D1702" s="198" t="s">
        <v>169</v>
      </c>
      <c r="E1702" s="210" t="s">
        <v>20</v>
      </c>
      <c r="F1702" s="211" t="s">
        <v>1533</v>
      </c>
      <c r="G1702" s="209"/>
      <c r="H1702" s="212">
        <v>10.08</v>
      </c>
      <c r="I1702" s="213"/>
      <c r="J1702" s="209"/>
      <c r="K1702" s="209"/>
      <c r="L1702" s="214"/>
      <c r="M1702" s="215"/>
      <c r="N1702" s="216"/>
      <c r="O1702" s="216"/>
      <c r="P1702" s="216"/>
      <c r="Q1702" s="216"/>
      <c r="R1702" s="216"/>
      <c r="S1702" s="216"/>
      <c r="T1702" s="217"/>
      <c r="AT1702" s="218" t="s">
        <v>169</v>
      </c>
      <c r="AU1702" s="218" t="s">
        <v>81</v>
      </c>
      <c r="AV1702" s="12" t="s">
        <v>81</v>
      </c>
      <c r="AW1702" s="12" t="s">
        <v>37</v>
      </c>
      <c r="AX1702" s="12" t="s">
        <v>73</v>
      </c>
      <c r="AY1702" s="218" t="s">
        <v>162</v>
      </c>
    </row>
    <row r="1703" spans="2:51" s="13" customFormat="1" ht="13.5">
      <c r="B1703" s="219"/>
      <c r="C1703" s="220"/>
      <c r="D1703" s="221" t="s">
        <v>169</v>
      </c>
      <c r="E1703" s="222" t="s">
        <v>20</v>
      </c>
      <c r="F1703" s="223" t="s">
        <v>174</v>
      </c>
      <c r="G1703" s="220"/>
      <c r="H1703" s="224">
        <v>10.08</v>
      </c>
      <c r="I1703" s="225"/>
      <c r="J1703" s="220"/>
      <c r="K1703" s="220"/>
      <c r="L1703" s="226"/>
      <c r="M1703" s="227"/>
      <c r="N1703" s="228"/>
      <c r="O1703" s="228"/>
      <c r="P1703" s="228"/>
      <c r="Q1703" s="228"/>
      <c r="R1703" s="228"/>
      <c r="S1703" s="228"/>
      <c r="T1703" s="229"/>
      <c r="AT1703" s="230" t="s">
        <v>169</v>
      </c>
      <c r="AU1703" s="230" t="s">
        <v>81</v>
      </c>
      <c r="AV1703" s="13" t="s">
        <v>168</v>
      </c>
      <c r="AW1703" s="13" t="s">
        <v>37</v>
      </c>
      <c r="AX1703" s="13" t="s">
        <v>22</v>
      </c>
      <c r="AY1703" s="230" t="s">
        <v>162</v>
      </c>
    </row>
    <row r="1704" spans="2:65" s="1" customFormat="1" ht="22.5" customHeight="1">
      <c r="B1704" s="36"/>
      <c r="C1704" s="184" t="s">
        <v>1534</v>
      </c>
      <c r="D1704" s="184" t="s">
        <v>164</v>
      </c>
      <c r="E1704" s="185" t="s">
        <v>1535</v>
      </c>
      <c r="F1704" s="186" t="s">
        <v>1536</v>
      </c>
      <c r="G1704" s="187" t="s">
        <v>248</v>
      </c>
      <c r="H1704" s="188">
        <v>12</v>
      </c>
      <c r="I1704" s="189"/>
      <c r="J1704" s="190">
        <f>ROUND(I1704*H1704,2)</f>
        <v>0</v>
      </c>
      <c r="K1704" s="186" t="s">
        <v>20</v>
      </c>
      <c r="L1704" s="56"/>
      <c r="M1704" s="191" t="s">
        <v>20</v>
      </c>
      <c r="N1704" s="192" t="s">
        <v>44</v>
      </c>
      <c r="O1704" s="37"/>
      <c r="P1704" s="193">
        <f>O1704*H1704</f>
        <v>0</v>
      </c>
      <c r="Q1704" s="193">
        <v>0</v>
      </c>
      <c r="R1704" s="193">
        <f>Q1704*H1704</f>
        <v>0</v>
      </c>
      <c r="S1704" s="193">
        <v>0</v>
      </c>
      <c r="T1704" s="194">
        <f>S1704*H1704</f>
        <v>0</v>
      </c>
      <c r="AR1704" s="19" t="s">
        <v>168</v>
      </c>
      <c r="AT1704" s="19" t="s">
        <v>164</v>
      </c>
      <c r="AU1704" s="19" t="s">
        <v>81</v>
      </c>
      <c r="AY1704" s="19" t="s">
        <v>162</v>
      </c>
      <c r="BE1704" s="195">
        <f>IF(N1704="základní",J1704,0)</f>
        <v>0</v>
      </c>
      <c r="BF1704" s="195">
        <f>IF(N1704="snížená",J1704,0)</f>
        <v>0</v>
      </c>
      <c r="BG1704" s="195">
        <f>IF(N1704="zákl. přenesená",J1704,0)</f>
        <v>0</v>
      </c>
      <c r="BH1704" s="195">
        <f>IF(N1704="sníž. přenesená",J1704,0)</f>
        <v>0</v>
      </c>
      <c r="BI1704" s="195">
        <f>IF(N1704="nulová",J1704,0)</f>
        <v>0</v>
      </c>
      <c r="BJ1704" s="19" t="s">
        <v>22</v>
      </c>
      <c r="BK1704" s="195">
        <f>ROUND(I1704*H1704,2)</f>
        <v>0</v>
      </c>
      <c r="BL1704" s="19" t="s">
        <v>168</v>
      </c>
      <c r="BM1704" s="19" t="s">
        <v>1534</v>
      </c>
    </row>
    <row r="1705" spans="2:51" s="11" customFormat="1" ht="13.5">
      <c r="B1705" s="196"/>
      <c r="C1705" s="197"/>
      <c r="D1705" s="198" t="s">
        <v>169</v>
      </c>
      <c r="E1705" s="199" t="s">
        <v>20</v>
      </c>
      <c r="F1705" s="200" t="s">
        <v>417</v>
      </c>
      <c r="G1705" s="197"/>
      <c r="H1705" s="201" t="s">
        <v>20</v>
      </c>
      <c r="I1705" s="202"/>
      <c r="J1705" s="197"/>
      <c r="K1705" s="197"/>
      <c r="L1705" s="203"/>
      <c r="M1705" s="204"/>
      <c r="N1705" s="205"/>
      <c r="O1705" s="205"/>
      <c r="P1705" s="205"/>
      <c r="Q1705" s="205"/>
      <c r="R1705" s="205"/>
      <c r="S1705" s="205"/>
      <c r="T1705" s="206"/>
      <c r="AT1705" s="207" t="s">
        <v>169</v>
      </c>
      <c r="AU1705" s="207" t="s">
        <v>81</v>
      </c>
      <c r="AV1705" s="11" t="s">
        <v>22</v>
      </c>
      <c r="AW1705" s="11" t="s">
        <v>37</v>
      </c>
      <c r="AX1705" s="11" t="s">
        <v>73</v>
      </c>
      <c r="AY1705" s="207" t="s">
        <v>162</v>
      </c>
    </row>
    <row r="1706" spans="2:51" s="11" customFormat="1" ht="13.5">
      <c r="B1706" s="196"/>
      <c r="C1706" s="197"/>
      <c r="D1706" s="198" t="s">
        <v>169</v>
      </c>
      <c r="E1706" s="199" t="s">
        <v>20</v>
      </c>
      <c r="F1706" s="200" t="s">
        <v>433</v>
      </c>
      <c r="G1706" s="197"/>
      <c r="H1706" s="201" t="s">
        <v>20</v>
      </c>
      <c r="I1706" s="202"/>
      <c r="J1706" s="197"/>
      <c r="K1706" s="197"/>
      <c r="L1706" s="203"/>
      <c r="M1706" s="204"/>
      <c r="N1706" s="205"/>
      <c r="O1706" s="205"/>
      <c r="P1706" s="205"/>
      <c r="Q1706" s="205"/>
      <c r="R1706" s="205"/>
      <c r="S1706" s="205"/>
      <c r="T1706" s="206"/>
      <c r="AT1706" s="207" t="s">
        <v>169</v>
      </c>
      <c r="AU1706" s="207" t="s">
        <v>81</v>
      </c>
      <c r="AV1706" s="11" t="s">
        <v>22</v>
      </c>
      <c r="AW1706" s="11" t="s">
        <v>37</v>
      </c>
      <c r="AX1706" s="11" t="s">
        <v>73</v>
      </c>
      <c r="AY1706" s="207" t="s">
        <v>162</v>
      </c>
    </row>
    <row r="1707" spans="2:51" s="12" customFormat="1" ht="13.5">
      <c r="B1707" s="208"/>
      <c r="C1707" s="209"/>
      <c r="D1707" s="198" t="s">
        <v>169</v>
      </c>
      <c r="E1707" s="210" t="s">
        <v>20</v>
      </c>
      <c r="F1707" s="211" t="s">
        <v>1537</v>
      </c>
      <c r="G1707" s="209"/>
      <c r="H1707" s="212">
        <v>12</v>
      </c>
      <c r="I1707" s="213"/>
      <c r="J1707" s="209"/>
      <c r="K1707" s="209"/>
      <c r="L1707" s="214"/>
      <c r="M1707" s="215"/>
      <c r="N1707" s="216"/>
      <c r="O1707" s="216"/>
      <c r="P1707" s="216"/>
      <c r="Q1707" s="216"/>
      <c r="R1707" s="216"/>
      <c r="S1707" s="216"/>
      <c r="T1707" s="217"/>
      <c r="AT1707" s="218" t="s">
        <v>169</v>
      </c>
      <c r="AU1707" s="218" t="s">
        <v>81</v>
      </c>
      <c r="AV1707" s="12" t="s">
        <v>81</v>
      </c>
      <c r="AW1707" s="12" t="s">
        <v>37</v>
      </c>
      <c r="AX1707" s="12" t="s">
        <v>73</v>
      </c>
      <c r="AY1707" s="218" t="s">
        <v>162</v>
      </c>
    </row>
    <row r="1708" spans="2:51" s="13" customFormat="1" ht="13.5">
      <c r="B1708" s="219"/>
      <c r="C1708" s="220"/>
      <c r="D1708" s="221" t="s">
        <v>169</v>
      </c>
      <c r="E1708" s="222" t="s">
        <v>20</v>
      </c>
      <c r="F1708" s="223" t="s">
        <v>174</v>
      </c>
      <c r="G1708" s="220"/>
      <c r="H1708" s="224">
        <v>12</v>
      </c>
      <c r="I1708" s="225"/>
      <c r="J1708" s="220"/>
      <c r="K1708" s="220"/>
      <c r="L1708" s="226"/>
      <c r="M1708" s="227"/>
      <c r="N1708" s="228"/>
      <c r="O1708" s="228"/>
      <c r="P1708" s="228"/>
      <c r="Q1708" s="228"/>
      <c r="R1708" s="228"/>
      <c r="S1708" s="228"/>
      <c r="T1708" s="229"/>
      <c r="AT1708" s="230" t="s">
        <v>169</v>
      </c>
      <c r="AU1708" s="230" t="s">
        <v>81</v>
      </c>
      <c r="AV1708" s="13" t="s">
        <v>168</v>
      </c>
      <c r="AW1708" s="13" t="s">
        <v>37</v>
      </c>
      <c r="AX1708" s="13" t="s">
        <v>22</v>
      </c>
      <c r="AY1708" s="230" t="s">
        <v>162</v>
      </c>
    </row>
    <row r="1709" spans="2:65" s="1" customFormat="1" ht="22.5" customHeight="1">
      <c r="B1709" s="36"/>
      <c r="C1709" s="184" t="s">
        <v>1538</v>
      </c>
      <c r="D1709" s="184" t="s">
        <v>164</v>
      </c>
      <c r="E1709" s="185" t="s">
        <v>1539</v>
      </c>
      <c r="F1709" s="186" t="s">
        <v>1540</v>
      </c>
      <c r="G1709" s="187" t="s">
        <v>248</v>
      </c>
      <c r="H1709" s="188">
        <v>47</v>
      </c>
      <c r="I1709" s="189"/>
      <c r="J1709" s="190">
        <f>ROUND(I1709*H1709,2)</f>
        <v>0</v>
      </c>
      <c r="K1709" s="186" t="s">
        <v>20</v>
      </c>
      <c r="L1709" s="56"/>
      <c r="M1709" s="191" t="s">
        <v>20</v>
      </c>
      <c r="N1709" s="192" t="s">
        <v>44</v>
      </c>
      <c r="O1709" s="37"/>
      <c r="P1709" s="193">
        <f>O1709*H1709</f>
        <v>0</v>
      </c>
      <c r="Q1709" s="193">
        <v>0</v>
      </c>
      <c r="R1709" s="193">
        <f>Q1709*H1709</f>
        <v>0</v>
      </c>
      <c r="S1709" s="193">
        <v>0</v>
      </c>
      <c r="T1709" s="194">
        <f>S1709*H1709</f>
        <v>0</v>
      </c>
      <c r="AR1709" s="19" t="s">
        <v>168</v>
      </c>
      <c r="AT1709" s="19" t="s">
        <v>164</v>
      </c>
      <c r="AU1709" s="19" t="s">
        <v>81</v>
      </c>
      <c r="AY1709" s="19" t="s">
        <v>162</v>
      </c>
      <c r="BE1709" s="195">
        <f>IF(N1709="základní",J1709,0)</f>
        <v>0</v>
      </c>
      <c r="BF1709" s="195">
        <f>IF(N1709="snížená",J1709,0)</f>
        <v>0</v>
      </c>
      <c r="BG1709" s="195">
        <f>IF(N1709="zákl. přenesená",J1709,0)</f>
        <v>0</v>
      </c>
      <c r="BH1709" s="195">
        <f>IF(N1709="sníž. přenesená",J1709,0)</f>
        <v>0</v>
      </c>
      <c r="BI1709" s="195">
        <f>IF(N1709="nulová",J1709,0)</f>
        <v>0</v>
      </c>
      <c r="BJ1709" s="19" t="s">
        <v>22</v>
      </c>
      <c r="BK1709" s="195">
        <f>ROUND(I1709*H1709,2)</f>
        <v>0</v>
      </c>
      <c r="BL1709" s="19" t="s">
        <v>168</v>
      </c>
      <c r="BM1709" s="19" t="s">
        <v>1538</v>
      </c>
    </row>
    <row r="1710" spans="2:51" s="11" customFormat="1" ht="13.5">
      <c r="B1710" s="196"/>
      <c r="C1710" s="197"/>
      <c r="D1710" s="198" t="s">
        <v>169</v>
      </c>
      <c r="E1710" s="199" t="s">
        <v>20</v>
      </c>
      <c r="F1710" s="200" t="s">
        <v>701</v>
      </c>
      <c r="G1710" s="197"/>
      <c r="H1710" s="201" t="s">
        <v>20</v>
      </c>
      <c r="I1710" s="202"/>
      <c r="J1710" s="197"/>
      <c r="K1710" s="197"/>
      <c r="L1710" s="203"/>
      <c r="M1710" s="204"/>
      <c r="N1710" s="205"/>
      <c r="O1710" s="205"/>
      <c r="P1710" s="205"/>
      <c r="Q1710" s="205"/>
      <c r="R1710" s="205"/>
      <c r="S1710" s="205"/>
      <c r="T1710" s="206"/>
      <c r="AT1710" s="207" t="s">
        <v>169</v>
      </c>
      <c r="AU1710" s="207" t="s">
        <v>81</v>
      </c>
      <c r="AV1710" s="11" t="s">
        <v>22</v>
      </c>
      <c r="AW1710" s="11" t="s">
        <v>37</v>
      </c>
      <c r="AX1710" s="11" t="s">
        <v>73</v>
      </c>
      <c r="AY1710" s="207" t="s">
        <v>162</v>
      </c>
    </row>
    <row r="1711" spans="2:51" s="12" customFormat="1" ht="13.5">
      <c r="B1711" s="208"/>
      <c r="C1711" s="209"/>
      <c r="D1711" s="198" t="s">
        <v>169</v>
      </c>
      <c r="E1711" s="210" t="s">
        <v>20</v>
      </c>
      <c r="F1711" s="211" t="s">
        <v>1541</v>
      </c>
      <c r="G1711" s="209"/>
      <c r="H1711" s="212">
        <v>47</v>
      </c>
      <c r="I1711" s="213"/>
      <c r="J1711" s="209"/>
      <c r="K1711" s="209"/>
      <c r="L1711" s="214"/>
      <c r="M1711" s="215"/>
      <c r="N1711" s="216"/>
      <c r="O1711" s="216"/>
      <c r="P1711" s="216"/>
      <c r="Q1711" s="216"/>
      <c r="R1711" s="216"/>
      <c r="S1711" s="216"/>
      <c r="T1711" s="217"/>
      <c r="AT1711" s="218" t="s">
        <v>169</v>
      </c>
      <c r="AU1711" s="218" t="s">
        <v>81</v>
      </c>
      <c r="AV1711" s="12" t="s">
        <v>81</v>
      </c>
      <c r="AW1711" s="12" t="s">
        <v>37</v>
      </c>
      <c r="AX1711" s="12" t="s">
        <v>73</v>
      </c>
      <c r="AY1711" s="218" t="s">
        <v>162</v>
      </c>
    </row>
    <row r="1712" spans="2:51" s="13" customFormat="1" ht="13.5">
      <c r="B1712" s="219"/>
      <c r="C1712" s="220"/>
      <c r="D1712" s="221" t="s">
        <v>169</v>
      </c>
      <c r="E1712" s="222" t="s">
        <v>20</v>
      </c>
      <c r="F1712" s="223" t="s">
        <v>174</v>
      </c>
      <c r="G1712" s="220"/>
      <c r="H1712" s="224">
        <v>47</v>
      </c>
      <c r="I1712" s="225"/>
      <c r="J1712" s="220"/>
      <c r="K1712" s="220"/>
      <c r="L1712" s="226"/>
      <c r="M1712" s="227"/>
      <c r="N1712" s="228"/>
      <c r="O1712" s="228"/>
      <c r="P1712" s="228"/>
      <c r="Q1712" s="228"/>
      <c r="R1712" s="228"/>
      <c r="S1712" s="228"/>
      <c r="T1712" s="229"/>
      <c r="AT1712" s="230" t="s">
        <v>169</v>
      </c>
      <c r="AU1712" s="230" t="s">
        <v>81</v>
      </c>
      <c r="AV1712" s="13" t="s">
        <v>168</v>
      </c>
      <c r="AW1712" s="13" t="s">
        <v>37</v>
      </c>
      <c r="AX1712" s="13" t="s">
        <v>22</v>
      </c>
      <c r="AY1712" s="230" t="s">
        <v>162</v>
      </c>
    </row>
    <row r="1713" spans="2:65" s="1" customFormat="1" ht="22.5" customHeight="1">
      <c r="B1713" s="36"/>
      <c r="C1713" s="184" t="s">
        <v>1542</v>
      </c>
      <c r="D1713" s="184" t="s">
        <v>164</v>
      </c>
      <c r="E1713" s="185" t="s">
        <v>1543</v>
      </c>
      <c r="F1713" s="186" t="s">
        <v>1544</v>
      </c>
      <c r="G1713" s="187" t="s">
        <v>248</v>
      </c>
      <c r="H1713" s="188">
        <v>20</v>
      </c>
      <c r="I1713" s="189"/>
      <c r="J1713" s="190">
        <f>ROUND(I1713*H1713,2)</f>
        <v>0</v>
      </c>
      <c r="K1713" s="186" t="s">
        <v>20</v>
      </c>
      <c r="L1713" s="56"/>
      <c r="M1713" s="191" t="s">
        <v>20</v>
      </c>
      <c r="N1713" s="192" t="s">
        <v>44</v>
      </c>
      <c r="O1713" s="37"/>
      <c r="P1713" s="193">
        <f>O1713*H1713</f>
        <v>0</v>
      </c>
      <c r="Q1713" s="193">
        <v>0</v>
      </c>
      <c r="R1713" s="193">
        <f>Q1713*H1713</f>
        <v>0</v>
      </c>
      <c r="S1713" s="193">
        <v>0</v>
      </c>
      <c r="T1713" s="194">
        <f>S1713*H1713</f>
        <v>0</v>
      </c>
      <c r="AR1713" s="19" t="s">
        <v>168</v>
      </c>
      <c r="AT1713" s="19" t="s">
        <v>164</v>
      </c>
      <c r="AU1713" s="19" t="s">
        <v>81</v>
      </c>
      <c r="AY1713" s="19" t="s">
        <v>162</v>
      </c>
      <c r="BE1713" s="195">
        <f>IF(N1713="základní",J1713,0)</f>
        <v>0</v>
      </c>
      <c r="BF1713" s="195">
        <f>IF(N1713="snížená",J1713,0)</f>
        <v>0</v>
      </c>
      <c r="BG1713" s="195">
        <f>IF(N1713="zákl. přenesená",J1713,0)</f>
        <v>0</v>
      </c>
      <c r="BH1713" s="195">
        <f>IF(N1713="sníž. přenesená",J1713,0)</f>
        <v>0</v>
      </c>
      <c r="BI1713" s="195">
        <f>IF(N1713="nulová",J1713,0)</f>
        <v>0</v>
      </c>
      <c r="BJ1713" s="19" t="s">
        <v>22</v>
      </c>
      <c r="BK1713" s="195">
        <f>ROUND(I1713*H1713,2)</f>
        <v>0</v>
      </c>
      <c r="BL1713" s="19" t="s">
        <v>168</v>
      </c>
      <c r="BM1713" s="19" t="s">
        <v>1542</v>
      </c>
    </row>
    <row r="1714" spans="2:51" s="11" customFormat="1" ht="13.5">
      <c r="B1714" s="196"/>
      <c r="C1714" s="197"/>
      <c r="D1714" s="198" t="s">
        <v>169</v>
      </c>
      <c r="E1714" s="199" t="s">
        <v>20</v>
      </c>
      <c r="F1714" s="200" t="s">
        <v>926</v>
      </c>
      <c r="G1714" s="197"/>
      <c r="H1714" s="201" t="s">
        <v>20</v>
      </c>
      <c r="I1714" s="202"/>
      <c r="J1714" s="197"/>
      <c r="K1714" s="197"/>
      <c r="L1714" s="203"/>
      <c r="M1714" s="204"/>
      <c r="N1714" s="205"/>
      <c r="O1714" s="205"/>
      <c r="P1714" s="205"/>
      <c r="Q1714" s="205"/>
      <c r="R1714" s="205"/>
      <c r="S1714" s="205"/>
      <c r="T1714" s="206"/>
      <c r="AT1714" s="207" t="s">
        <v>169</v>
      </c>
      <c r="AU1714" s="207" t="s">
        <v>81</v>
      </c>
      <c r="AV1714" s="11" t="s">
        <v>22</v>
      </c>
      <c r="AW1714" s="11" t="s">
        <v>37</v>
      </c>
      <c r="AX1714" s="11" t="s">
        <v>73</v>
      </c>
      <c r="AY1714" s="207" t="s">
        <v>162</v>
      </c>
    </row>
    <row r="1715" spans="2:51" s="12" customFormat="1" ht="13.5">
      <c r="B1715" s="208"/>
      <c r="C1715" s="209"/>
      <c r="D1715" s="198" t="s">
        <v>169</v>
      </c>
      <c r="E1715" s="210" t="s">
        <v>20</v>
      </c>
      <c r="F1715" s="211" t="s">
        <v>1125</v>
      </c>
      <c r="G1715" s="209"/>
      <c r="H1715" s="212">
        <v>20</v>
      </c>
      <c r="I1715" s="213"/>
      <c r="J1715" s="209"/>
      <c r="K1715" s="209"/>
      <c r="L1715" s="214"/>
      <c r="M1715" s="215"/>
      <c r="N1715" s="216"/>
      <c r="O1715" s="216"/>
      <c r="P1715" s="216"/>
      <c r="Q1715" s="216"/>
      <c r="R1715" s="216"/>
      <c r="S1715" s="216"/>
      <c r="T1715" s="217"/>
      <c r="AT1715" s="218" t="s">
        <v>169</v>
      </c>
      <c r="AU1715" s="218" t="s">
        <v>81</v>
      </c>
      <c r="AV1715" s="12" t="s">
        <v>81</v>
      </c>
      <c r="AW1715" s="12" t="s">
        <v>37</v>
      </c>
      <c r="AX1715" s="12" t="s">
        <v>73</v>
      </c>
      <c r="AY1715" s="218" t="s">
        <v>162</v>
      </c>
    </row>
    <row r="1716" spans="2:51" s="13" customFormat="1" ht="13.5">
      <c r="B1716" s="219"/>
      <c r="C1716" s="220"/>
      <c r="D1716" s="221" t="s">
        <v>169</v>
      </c>
      <c r="E1716" s="222" t="s">
        <v>20</v>
      </c>
      <c r="F1716" s="223" t="s">
        <v>174</v>
      </c>
      <c r="G1716" s="220"/>
      <c r="H1716" s="224">
        <v>20</v>
      </c>
      <c r="I1716" s="225"/>
      <c r="J1716" s="220"/>
      <c r="K1716" s="220"/>
      <c r="L1716" s="226"/>
      <c r="M1716" s="227"/>
      <c r="N1716" s="228"/>
      <c r="O1716" s="228"/>
      <c r="P1716" s="228"/>
      <c r="Q1716" s="228"/>
      <c r="R1716" s="228"/>
      <c r="S1716" s="228"/>
      <c r="T1716" s="229"/>
      <c r="AT1716" s="230" t="s">
        <v>169</v>
      </c>
      <c r="AU1716" s="230" t="s">
        <v>81</v>
      </c>
      <c r="AV1716" s="13" t="s">
        <v>168</v>
      </c>
      <c r="AW1716" s="13" t="s">
        <v>37</v>
      </c>
      <c r="AX1716" s="13" t="s">
        <v>22</v>
      </c>
      <c r="AY1716" s="230" t="s">
        <v>162</v>
      </c>
    </row>
    <row r="1717" spans="2:65" s="1" customFormat="1" ht="22.5" customHeight="1">
      <c r="B1717" s="36"/>
      <c r="C1717" s="184" t="s">
        <v>1545</v>
      </c>
      <c r="D1717" s="184" t="s">
        <v>164</v>
      </c>
      <c r="E1717" s="185" t="s">
        <v>1546</v>
      </c>
      <c r="F1717" s="186" t="s">
        <v>1547</v>
      </c>
      <c r="G1717" s="187" t="s">
        <v>248</v>
      </c>
      <c r="H1717" s="188">
        <v>3</v>
      </c>
      <c r="I1717" s="189"/>
      <c r="J1717" s="190">
        <f>ROUND(I1717*H1717,2)</f>
        <v>0</v>
      </c>
      <c r="K1717" s="186" t="s">
        <v>20</v>
      </c>
      <c r="L1717" s="56"/>
      <c r="M1717" s="191" t="s">
        <v>20</v>
      </c>
      <c r="N1717" s="192" t="s">
        <v>44</v>
      </c>
      <c r="O1717" s="37"/>
      <c r="P1717" s="193">
        <f>O1717*H1717</f>
        <v>0</v>
      </c>
      <c r="Q1717" s="193">
        <v>0</v>
      </c>
      <c r="R1717" s="193">
        <f>Q1717*H1717</f>
        <v>0</v>
      </c>
      <c r="S1717" s="193">
        <v>0</v>
      </c>
      <c r="T1717" s="194">
        <f>S1717*H1717</f>
        <v>0</v>
      </c>
      <c r="AR1717" s="19" t="s">
        <v>168</v>
      </c>
      <c r="AT1717" s="19" t="s">
        <v>164</v>
      </c>
      <c r="AU1717" s="19" t="s">
        <v>81</v>
      </c>
      <c r="AY1717" s="19" t="s">
        <v>162</v>
      </c>
      <c r="BE1717" s="195">
        <f>IF(N1717="základní",J1717,0)</f>
        <v>0</v>
      </c>
      <c r="BF1717" s="195">
        <f>IF(N1717="snížená",J1717,0)</f>
        <v>0</v>
      </c>
      <c r="BG1717" s="195">
        <f>IF(N1717="zákl. přenesená",J1717,0)</f>
        <v>0</v>
      </c>
      <c r="BH1717" s="195">
        <f>IF(N1717="sníž. přenesená",J1717,0)</f>
        <v>0</v>
      </c>
      <c r="BI1717" s="195">
        <f>IF(N1717="nulová",J1717,0)</f>
        <v>0</v>
      </c>
      <c r="BJ1717" s="19" t="s">
        <v>22</v>
      </c>
      <c r="BK1717" s="195">
        <f>ROUND(I1717*H1717,2)</f>
        <v>0</v>
      </c>
      <c r="BL1717" s="19" t="s">
        <v>168</v>
      </c>
      <c r="BM1717" s="19" t="s">
        <v>1545</v>
      </c>
    </row>
    <row r="1718" spans="2:51" s="11" customFormat="1" ht="13.5">
      <c r="B1718" s="196"/>
      <c r="C1718" s="197"/>
      <c r="D1718" s="198" t="s">
        <v>169</v>
      </c>
      <c r="E1718" s="199" t="s">
        <v>20</v>
      </c>
      <c r="F1718" s="200" t="s">
        <v>930</v>
      </c>
      <c r="G1718" s="197"/>
      <c r="H1718" s="201" t="s">
        <v>20</v>
      </c>
      <c r="I1718" s="202"/>
      <c r="J1718" s="197"/>
      <c r="K1718" s="197"/>
      <c r="L1718" s="203"/>
      <c r="M1718" s="204"/>
      <c r="N1718" s="205"/>
      <c r="O1718" s="205"/>
      <c r="P1718" s="205"/>
      <c r="Q1718" s="205"/>
      <c r="R1718" s="205"/>
      <c r="S1718" s="205"/>
      <c r="T1718" s="206"/>
      <c r="AT1718" s="207" t="s">
        <v>169</v>
      </c>
      <c r="AU1718" s="207" t="s">
        <v>81</v>
      </c>
      <c r="AV1718" s="11" t="s">
        <v>22</v>
      </c>
      <c r="AW1718" s="11" t="s">
        <v>37</v>
      </c>
      <c r="AX1718" s="11" t="s">
        <v>73</v>
      </c>
      <c r="AY1718" s="207" t="s">
        <v>162</v>
      </c>
    </row>
    <row r="1719" spans="2:51" s="12" customFormat="1" ht="13.5">
      <c r="B1719" s="208"/>
      <c r="C1719" s="209"/>
      <c r="D1719" s="198" t="s">
        <v>169</v>
      </c>
      <c r="E1719" s="210" t="s">
        <v>20</v>
      </c>
      <c r="F1719" s="211" t="s">
        <v>688</v>
      </c>
      <c r="G1719" s="209"/>
      <c r="H1719" s="212">
        <v>3</v>
      </c>
      <c r="I1719" s="213"/>
      <c r="J1719" s="209"/>
      <c r="K1719" s="209"/>
      <c r="L1719" s="214"/>
      <c r="M1719" s="215"/>
      <c r="N1719" s="216"/>
      <c r="O1719" s="216"/>
      <c r="P1719" s="216"/>
      <c r="Q1719" s="216"/>
      <c r="R1719" s="216"/>
      <c r="S1719" s="216"/>
      <c r="T1719" s="217"/>
      <c r="AT1719" s="218" t="s">
        <v>169</v>
      </c>
      <c r="AU1719" s="218" t="s">
        <v>81</v>
      </c>
      <c r="AV1719" s="12" t="s">
        <v>81</v>
      </c>
      <c r="AW1719" s="12" t="s">
        <v>37</v>
      </c>
      <c r="AX1719" s="12" t="s">
        <v>73</v>
      </c>
      <c r="AY1719" s="218" t="s">
        <v>162</v>
      </c>
    </row>
    <row r="1720" spans="2:51" s="13" customFormat="1" ht="13.5">
      <c r="B1720" s="219"/>
      <c r="C1720" s="220"/>
      <c r="D1720" s="221" t="s">
        <v>169</v>
      </c>
      <c r="E1720" s="222" t="s">
        <v>20</v>
      </c>
      <c r="F1720" s="223" t="s">
        <v>174</v>
      </c>
      <c r="G1720" s="220"/>
      <c r="H1720" s="224">
        <v>3</v>
      </c>
      <c r="I1720" s="225"/>
      <c r="J1720" s="220"/>
      <c r="K1720" s="220"/>
      <c r="L1720" s="226"/>
      <c r="M1720" s="227"/>
      <c r="N1720" s="228"/>
      <c r="O1720" s="228"/>
      <c r="P1720" s="228"/>
      <c r="Q1720" s="228"/>
      <c r="R1720" s="228"/>
      <c r="S1720" s="228"/>
      <c r="T1720" s="229"/>
      <c r="AT1720" s="230" t="s">
        <v>169</v>
      </c>
      <c r="AU1720" s="230" t="s">
        <v>81</v>
      </c>
      <c r="AV1720" s="13" t="s">
        <v>168</v>
      </c>
      <c r="AW1720" s="13" t="s">
        <v>37</v>
      </c>
      <c r="AX1720" s="13" t="s">
        <v>22</v>
      </c>
      <c r="AY1720" s="230" t="s">
        <v>162</v>
      </c>
    </row>
    <row r="1721" spans="2:65" s="1" customFormat="1" ht="22.5" customHeight="1">
      <c r="B1721" s="36"/>
      <c r="C1721" s="184" t="s">
        <v>1548</v>
      </c>
      <c r="D1721" s="184" t="s">
        <v>164</v>
      </c>
      <c r="E1721" s="185" t="s">
        <v>1549</v>
      </c>
      <c r="F1721" s="186" t="s">
        <v>1550</v>
      </c>
      <c r="G1721" s="187" t="s">
        <v>248</v>
      </c>
      <c r="H1721" s="188">
        <v>20</v>
      </c>
      <c r="I1721" s="189"/>
      <c r="J1721" s="190">
        <f>ROUND(I1721*H1721,2)</f>
        <v>0</v>
      </c>
      <c r="K1721" s="186" t="s">
        <v>20</v>
      </c>
      <c r="L1721" s="56"/>
      <c r="M1721" s="191" t="s">
        <v>20</v>
      </c>
      <c r="N1721" s="192" t="s">
        <v>44</v>
      </c>
      <c r="O1721" s="37"/>
      <c r="P1721" s="193">
        <f>O1721*H1721</f>
        <v>0</v>
      </c>
      <c r="Q1721" s="193">
        <v>0</v>
      </c>
      <c r="R1721" s="193">
        <f>Q1721*H1721</f>
        <v>0</v>
      </c>
      <c r="S1721" s="193">
        <v>0</v>
      </c>
      <c r="T1721" s="194">
        <f>S1721*H1721</f>
        <v>0</v>
      </c>
      <c r="AR1721" s="19" t="s">
        <v>168</v>
      </c>
      <c r="AT1721" s="19" t="s">
        <v>164</v>
      </c>
      <c r="AU1721" s="19" t="s">
        <v>81</v>
      </c>
      <c r="AY1721" s="19" t="s">
        <v>162</v>
      </c>
      <c r="BE1721" s="195">
        <f>IF(N1721="základní",J1721,0)</f>
        <v>0</v>
      </c>
      <c r="BF1721" s="195">
        <f>IF(N1721="snížená",J1721,0)</f>
        <v>0</v>
      </c>
      <c r="BG1721" s="195">
        <f>IF(N1721="zákl. přenesená",J1721,0)</f>
        <v>0</v>
      </c>
      <c r="BH1721" s="195">
        <f>IF(N1721="sníž. přenesená",J1721,0)</f>
        <v>0</v>
      </c>
      <c r="BI1721" s="195">
        <f>IF(N1721="nulová",J1721,0)</f>
        <v>0</v>
      </c>
      <c r="BJ1721" s="19" t="s">
        <v>22</v>
      </c>
      <c r="BK1721" s="195">
        <f>ROUND(I1721*H1721,2)</f>
        <v>0</v>
      </c>
      <c r="BL1721" s="19" t="s">
        <v>168</v>
      </c>
      <c r="BM1721" s="19" t="s">
        <v>1548</v>
      </c>
    </row>
    <row r="1722" spans="2:51" s="11" customFormat="1" ht="13.5">
      <c r="B1722" s="196"/>
      <c r="C1722" s="197"/>
      <c r="D1722" s="198" t="s">
        <v>169</v>
      </c>
      <c r="E1722" s="199" t="s">
        <v>20</v>
      </c>
      <c r="F1722" s="200" t="s">
        <v>928</v>
      </c>
      <c r="G1722" s="197"/>
      <c r="H1722" s="201" t="s">
        <v>20</v>
      </c>
      <c r="I1722" s="202"/>
      <c r="J1722" s="197"/>
      <c r="K1722" s="197"/>
      <c r="L1722" s="203"/>
      <c r="M1722" s="204"/>
      <c r="N1722" s="205"/>
      <c r="O1722" s="205"/>
      <c r="P1722" s="205"/>
      <c r="Q1722" s="205"/>
      <c r="R1722" s="205"/>
      <c r="S1722" s="205"/>
      <c r="T1722" s="206"/>
      <c r="AT1722" s="207" t="s">
        <v>169</v>
      </c>
      <c r="AU1722" s="207" t="s">
        <v>81</v>
      </c>
      <c r="AV1722" s="11" t="s">
        <v>22</v>
      </c>
      <c r="AW1722" s="11" t="s">
        <v>37</v>
      </c>
      <c r="AX1722" s="11" t="s">
        <v>73</v>
      </c>
      <c r="AY1722" s="207" t="s">
        <v>162</v>
      </c>
    </row>
    <row r="1723" spans="2:51" s="12" customFormat="1" ht="13.5">
      <c r="B1723" s="208"/>
      <c r="C1723" s="209"/>
      <c r="D1723" s="198" t="s">
        <v>169</v>
      </c>
      <c r="E1723" s="210" t="s">
        <v>20</v>
      </c>
      <c r="F1723" s="211" t="s">
        <v>1125</v>
      </c>
      <c r="G1723" s="209"/>
      <c r="H1723" s="212">
        <v>20</v>
      </c>
      <c r="I1723" s="213"/>
      <c r="J1723" s="209"/>
      <c r="K1723" s="209"/>
      <c r="L1723" s="214"/>
      <c r="M1723" s="215"/>
      <c r="N1723" s="216"/>
      <c r="O1723" s="216"/>
      <c r="P1723" s="216"/>
      <c r="Q1723" s="216"/>
      <c r="R1723" s="216"/>
      <c r="S1723" s="216"/>
      <c r="T1723" s="217"/>
      <c r="AT1723" s="218" t="s">
        <v>169</v>
      </c>
      <c r="AU1723" s="218" t="s">
        <v>81</v>
      </c>
      <c r="AV1723" s="12" t="s">
        <v>81</v>
      </c>
      <c r="AW1723" s="12" t="s">
        <v>37</v>
      </c>
      <c r="AX1723" s="12" t="s">
        <v>73</v>
      </c>
      <c r="AY1723" s="218" t="s">
        <v>162</v>
      </c>
    </row>
    <row r="1724" spans="2:51" s="13" customFormat="1" ht="13.5">
      <c r="B1724" s="219"/>
      <c r="C1724" s="220"/>
      <c r="D1724" s="221" t="s">
        <v>169</v>
      </c>
      <c r="E1724" s="222" t="s">
        <v>20</v>
      </c>
      <c r="F1724" s="223" t="s">
        <v>174</v>
      </c>
      <c r="G1724" s="220"/>
      <c r="H1724" s="224">
        <v>20</v>
      </c>
      <c r="I1724" s="225"/>
      <c r="J1724" s="220"/>
      <c r="K1724" s="220"/>
      <c r="L1724" s="226"/>
      <c r="M1724" s="227"/>
      <c r="N1724" s="228"/>
      <c r="O1724" s="228"/>
      <c r="P1724" s="228"/>
      <c r="Q1724" s="228"/>
      <c r="R1724" s="228"/>
      <c r="S1724" s="228"/>
      <c r="T1724" s="229"/>
      <c r="AT1724" s="230" t="s">
        <v>169</v>
      </c>
      <c r="AU1724" s="230" t="s">
        <v>81</v>
      </c>
      <c r="AV1724" s="13" t="s">
        <v>168</v>
      </c>
      <c r="AW1724" s="13" t="s">
        <v>37</v>
      </c>
      <c r="AX1724" s="13" t="s">
        <v>22</v>
      </c>
      <c r="AY1724" s="230" t="s">
        <v>162</v>
      </c>
    </row>
    <row r="1725" spans="2:65" s="1" customFormat="1" ht="22.5" customHeight="1">
      <c r="B1725" s="36"/>
      <c r="C1725" s="184" t="s">
        <v>1551</v>
      </c>
      <c r="D1725" s="184" t="s">
        <v>164</v>
      </c>
      <c r="E1725" s="185" t="s">
        <v>1552</v>
      </c>
      <c r="F1725" s="186" t="s">
        <v>1553</v>
      </c>
      <c r="G1725" s="187" t="s">
        <v>248</v>
      </c>
      <c r="H1725" s="188">
        <v>40</v>
      </c>
      <c r="I1725" s="189"/>
      <c r="J1725" s="190">
        <f>ROUND(I1725*H1725,2)</f>
        <v>0</v>
      </c>
      <c r="K1725" s="186" t="s">
        <v>20</v>
      </c>
      <c r="L1725" s="56"/>
      <c r="M1725" s="191" t="s">
        <v>20</v>
      </c>
      <c r="N1725" s="192" t="s">
        <v>44</v>
      </c>
      <c r="O1725" s="37"/>
      <c r="P1725" s="193">
        <f>O1725*H1725</f>
        <v>0</v>
      </c>
      <c r="Q1725" s="193">
        <v>0</v>
      </c>
      <c r="R1725" s="193">
        <f>Q1725*H1725</f>
        <v>0</v>
      </c>
      <c r="S1725" s="193">
        <v>0</v>
      </c>
      <c r="T1725" s="194">
        <f>S1725*H1725</f>
        <v>0</v>
      </c>
      <c r="AR1725" s="19" t="s">
        <v>168</v>
      </c>
      <c r="AT1725" s="19" t="s">
        <v>164</v>
      </c>
      <c r="AU1725" s="19" t="s">
        <v>81</v>
      </c>
      <c r="AY1725" s="19" t="s">
        <v>162</v>
      </c>
      <c r="BE1725" s="195">
        <f>IF(N1725="základní",J1725,0)</f>
        <v>0</v>
      </c>
      <c r="BF1725" s="195">
        <f>IF(N1725="snížená",J1725,0)</f>
        <v>0</v>
      </c>
      <c r="BG1725" s="195">
        <f>IF(N1725="zákl. přenesená",J1725,0)</f>
        <v>0</v>
      </c>
      <c r="BH1725" s="195">
        <f>IF(N1725="sníž. přenesená",J1725,0)</f>
        <v>0</v>
      </c>
      <c r="BI1725" s="195">
        <f>IF(N1725="nulová",J1725,0)</f>
        <v>0</v>
      </c>
      <c r="BJ1725" s="19" t="s">
        <v>22</v>
      </c>
      <c r="BK1725" s="195">
        <f>ROUND(I1725*H1725,2)</f>
        <v>0</v>
      </c>
      <c r="BL1725" s="19" t="s">
        <v>168</v>
      </c>
      <c r="BM1725" s="19" t="s">
        <v>1551</v>
      </c>
    </row>
    <row r="1726" spans="2:51" s="11" customFormat="1" ht="13.5">
      <c r="B1726" s="196"/>
      <c r="C1726" s="197"/>
      <c r="D1726" s="198" t="s">
        <v>169</v>
      </c>
      <c r="E1726" s="199" t="s">
        <v>20</v>
      </c>
      <c r="F1726" s="200" t="s">
        <v>928</v>
      </c>
      <c r="G1726" s="197"/>
      <c r="H1726" s="201" t="s">
        <v>20</v>
      </c>
      <c r="I1726" s="202"/>
      <c r="J1726" s="197"/>
      <c r="K1726" s="197"/>
      <c r="L1726" s="203"/>
      <c r="M1726" s="204"/>
      <c r="N1726" s="205"/>
      <c r="O1726" s="205"/>
      <c r="P1726" s="205"/>
      <c r="Q1726" s="205"/>
      <c r="R1726" s="205"/>
      <c r="S1726" s="205"/>
      <c r="T1726" s="206"/>
      <c r="AT1726" s="207" t="s">
        <v>169</v>
      </c>
      <c r="AU1726" s="207" t="s">
        <v>81</v>
      </c>
      <c r="AV1726" s="11" t="s">
        <v>22</v>
      </c>
      <c r="AW1726" s="11" t="s">
        <v>37</v>
      </c>
      <c r="AX1726" s="11" t="s">
        <v>73</v>
      </c>
      <c r="AY1726" s="207" t="s">
        <v>162</v>
      </c>
    </row>
    <row r="1727" spans="2:51" s="12" customFormat="1" ht="13.5">
      <c r="B1727" s="208"/>
      <c r="C1727" s="209"/>
      <c r="D1727" s="198" t="s">
        <v>169</v>
      </c>
      <c r="E1727" s="210" t="s">
        <v>20</v>
      </c>
      <c r="F1727" s="211" t="s">
        <v>1471</v>
      </c>
      <c r="G1727" s="209"/>
      <c r="H1727" s="212">
        <v>40</v>
      </c>
      <c r="I1727" s="213"/>
      <c r="J1727" s="209"/>
      <c r="K1727" s="209"/>
      <c r="L1727" s="214"/>
      <c r="M1727" s="215"/>
      <c r="N1727" s="216"/>
      <c r="O1727" s="216"/>
      <c r="P1727" s="216"/>
      <c r="Q1727" s="216"/>
      <c r="R1727" s="216"/>
      <c r="S1727" s="216"/>
      <c r="T1727" s="217"/>
      <c r="AT1727" s="218" t="s">
        <v>169</v>
      </c>
      <c r="AU1727" s="218" t="s">
        <v>81</v>
      </c>
      <c r="AV1727" s="12" t="s">
        <v>81</v>
      </c>
      <c r="AW1727" s="12" t="s">
        <v>37</v>
      </c>
      <c r="AX1727" s="12" t="s">
        <v>73</v>
      </c>
      <c r="AY1727" s="218" t="s">
        <v>162</v>
      </c>
    </row>
    <row r="1728" spans="2:51" s="13" customFormat="1" ht="13.5">
      <c r="B1728" s="219"/>
      <c r="C1728" s="220"/>
      <c r="D1728" s="221" t="s">
        <v>169</v>
      </c>
      <c r="E1728" s="222" t="s">
        <v>20</v>
      </c>
      <c r="F1728" s="223" t="s">
        <v>174</v>
      </c>
      <c r="G1728" s="220"/>
      <c r="H1728" s="224">
        <v>40</v>
      </c>
      <c r="I1728" s="225"/>
      <c r="J1728" s="220"/>
      <c r="K1728" s="220"/>
      <c r="L1728" s="226"/>
      <c r="M1728" s="227"/>
      <c r="N1728" s="228"/>
      <c r="O1728" s="228"/>
      <c r="P1728" s="228"/>
      <c r="Q1728" s="228"/>
      <c r="R1728" s="228"/>
      <c r="S1728" s="228"/>
      <c r="T1728" s="229"/>
      <c r="AT1728" s="230" t="s">
        <v>169</v>
      </c>
      <c r="AU1728" s="230" t="s">
        <v>81</v>
      </c>
      <c r="AV1728" s="13" t="s">
        <v>168</v>
      </c>
      <c r="AW1728" s="13" t="s">
        <v>37</v>
      </c>
      <c r="AX1728" s="13" t="s">
        <v>22</v>
      </c>
      <c r="AY1728" s="230" t="s">
        <v>162</v>
      </c>
    </row>
    <row r="1729" spans="2:65" s="1" customFormat="1" ht="22.5" customHeight="1">
      <c r="B1729" s="36"/>
      <c r="C1729" s="184" t="s">
        <v>1554</v>
      </c>
      <c r="D1729" s="184" t="s">
        <v>164</v>
      </c>
      <c r="E1729" s="185" t="s">
        <v>1555</v>
      </c>
      <c r="F1729" s="186" t="s">
        <v>1556</v>
      </c>
      <c r="G1729" s="187" t="s">
        <v>218</v>
      </c>
      <c r="H1729" s="188">
        <v>719.43</v>
      </c>
      <c r="I1729" s="189"/>
      <c r="J1729" s="190">
        <f>ROUND(I1729*H1729,2)</f>
        <v>0</v>
      </c>
      <c r="K1729" s="186" t="s">
        <v>20</v>
      </c>
      <c r="L1729" s="56"/>
      <c r="M1729" s="191" t="s">
        <v>20</v>
      </c>
      <c r="N1729" s="192" t="s">
        <v>44</v>
      </c>
      <c r="O1729" s="37"/>
      <c r="P1729" s="193">
        <f>O1729*H1729</f>
        <v>0</v>
      </c>
      <c r="Q1729" s="193">
        <v>0</v>
      </c>
      <c r="R1729" s="193">
        <f>Q1729*H1729</f>
        <v>0</v>
      </c>
      <c r="S1729" s="193">
        <v>0</v>
      </c>
      <c r="T1729" s="194">
        <f>S1729*H1729</f>
        <v>0</v>
      </c>
      <c r="AR1729" s="19" t="s">
        <v>168</v>
      </c>
      <c r="AT1729" s="19" t="s">
        <v>164</v>
      </c>
      <c r="AU1729" s="19" t="s">
        <v>81</v>
      </c>
      <c r="AY1729" s="19" t="s">
        <v>162</v>
      </c>
      <c r="BE1729" s="195">
        <f>IF(N1729="základní",J1729,0)</f>
        <v>0</v>
      </c>
      <c r="BF1729" s="195">
        <f>IF(N1729="snížená",J1729,0)</f>
        <v>0</v>
      </c>
      <c r="BG1729" s="195">
        <f>IF(N1729="zákl. přenesená",J1729,0)</f>
        <v>0</v>
      </c>
      <c r="BH1729" s="195">
        <f>IF(N1729="sníž. přenesená",J1729,0)</f>
        <v>0</v>
      </c>
      <c r="BI1729" s="195">
        <f>IF(N1729="nulová",J1729,0)</f>
        <v>0</v>
      </c>
      <c r="BJ1729" s="19" t="s">
        <v>22</v>
      </c>
      <c r="BK1729" s="195">
        <f>ROUND(I1729*H1729,2)</f>
        <v>0</v>
      </c>
      <c r="BL1729" s="19" t="s">
        <v>168</v>
      </c>
      <c r="BM1729" s="19" t="s">
        <v>1554</v>
      </c>
    </row>
    <row r="1730" spans="2:51" s="11" customFormat="1" ht="13.5">
      <c r="B1730" s="196"/>
      <c r="C1730" s="197"/>
      <c r="D1730" s="198" t="s">
        <v>169</v>
      </c>
      <c r="E1730" s="199" t="s">
        <v>20</v>
      </c>
      <c r="F1730" s="200" t="s">
        <v>1557</v>
      </c>
      <c r="G1730" s="197"/>
      <c r="H1730" s="201" t="s">
        <v>20</v>
      </c>
      <c r="I1730" s="202"/>
      <c r="J1730" s="197"/>
      <c r="K1730" s="197"/>
      <c r="L1730" s="203"/>
      <c r="M1730" s="204"/>
      <c r="N1730" s="205"/>
      <c r="O1730" s="205"/>
      <c r="P1730" s="205"/>
      <c r="Q1730" s="205"/>
      <c r="R1730" s="205"/>
      <c r="S1730" s="205"/>
      <c r="T1730" s="206"/>
      <c r="AT1730" s="207" t="s">
        <v>169</v>
      </c>
      <c r="AU1730" s="207" t="s">
        <v>81</v>
      </c>
      <c r="AV1730" s="11" t="s">
        <v>22</v>
      </c>
      <c r="AW1730" s="11" t="s">
        <v>37</v>
      </c>
      <c r="AX1730" s="11" t="s">
        <v>73</v>
      </c>
      <c r="AY1730" s="207" t="s">
        <v>162</v>
      </c>
    </row>
    <row r="1731" spans="2:51" s="11" customFormat="1" ht="13.5">
      <c r="B1731" s="196"/>
      <c r="C1731" s="197"/>
      <c r="D1731" s="198" t="s">
        <v>169</v>
      </c>
      <c r="E1731" s="199" t="s">
        <v>20</v>
      </c>
      <c r="F1731" s="200" t="s">
        <v>1558</v>
      </c>
      <c r="G1731" s="197"/>
      <c r="H1731" s="201" t="s">
        <v>20</v>
      </c>
      <c r="I1731" s="202"/>
      <c r="J1731" s="197"/>
      <c r="K1731" s="197"/>
      <c r="L1731" s="203"/>
      <c r="M1731" s="204"/>
      <c r="N1731" s="205"/>
      <c r="O1731" s="205"/>
      <c r="P1731" s="205"/>
      <c r="Q1731" s="205"/>
      <c r="R1731" s="205"/>
      <c r="S1731" s="205"/>
      <c r="T1731" s="206"/>
      <c r="AT1731" s="207" t="s">
        <v>169</v>
      </c>
      <c r="AU1731" s="207" t="s">
        <v>81</v>
      </c>
      <c r="AV1731" s="11" t="s">
        <v>22</v>
      </c>
      <c r="AW1731" s="11" t="s">
        <v>37</v>
      </c>
      <c r="AX1731" s="11" t="s">
        <v>73</v>
      </c>
      <c r="AY1731" s="207" t="s">
        <v>162</v>
      </c>
    </row>
    <row r="1732" spans="2:51" s="12" customFormat="1" ht="13.5">
      <c r="B1732" s="208"/>
      <c r="C1732" s="209"/>
      <c r="D1732" s="198" t="s">
        <v>169</v>
      </c>
      <c r="E1732" s="210" t="s">
        <v>20</v>
      </c>
      <c r="F1732" s="211" t="s">
        <v>1559</v>
      </c>
      <c r="G1732" s="209"/>
      <c r="H1732" s="212">
        <v>163.67</v>
      </c>
      <c r="I1732" s="213"/>
      <c r="J1732" s="209"/>
      <c r="K1732" s="209"/>
      <c r="L1732" s="214"/>
      <c r="M1732" s="215"/>
      <c r="N1732" s="216"/>
      <c r="O1732" s="216"/>
      <c r="P1732" s="216"/>
      <c r="Q1732" s="216"/>
      <c r="R1732" s="216"/>
      <c r="S1732" s="216"/>
      <c r="T1732" s="217"/>
      <c r="AT1732" s="218" t="s">
        <v>169</v>
      </c>
      <c r="AU1732" s="218" t="s">
        <v>81</v>
      </c>
      <c r="AV1732" s="12" t="s">
        <v>81</v>
      </c>
      <c r="AW1732" s="12" t="s">
        <v>37</v>
      </c>
      <c r="AX1732" s="12" t="s">
        <v>73</v>
      </c>
      <c r="AY1732" s="218" t="s">
        <v>162</v>
      </c>
    </row>
    <row r="1733" spans="2:51" s="12" customFormat="1" ht="13.5">
      <c r="B1733" s="208"/>
      <c r="C1733" s="209"/>
      <c r="D1733" s="198" t="s">
        <v>169</v>
      </c>
      <c r="E1733" s="210" t="s">
        <v>20</v>
      </c>
      <c r="F1733" s="211" t="s">
        <v>1560</v>
      </c>
      <c r="G1733" s="209"/>
      <c r="H1733" s="212">
        <v>306.17</v>
      </c>
      <c r="I1733" s="213"/>
      <c r="J1733" s="209"/>
      <c r="K1733" s="209"/>
      <c r="L1733" s="214"/>
      <c r="M1733" s="215"/>
      <c r="N1733" s="216"/>
      <c r="O1733" s="216"/>
      <c r="P1733" s="216"/>
      <c r="Q1733" s="216"/>
      <c r="R1733" s="216"/>
      <c r="S1733" s="216"/>
      <c r="T1733" s="217"/>
      <c r="AT1733" s="218" t="s">
        <v>169</v>
      </c>
      <c r="AU1733" s="218" t="s">
        <v>81</v>
      </c>
      <c r="AV1733" s="12" t="s">
        <v>81</v>
      </c>
      <c r="AW1733" s="12" t="s">
        <v>37</v>
      </c>
      <c r="AX1733" s="12" t="s">
        <v>73</v>
      </c>
      <c r="AY1733" s="218" t="s">
        <v>162</v>
      </c>
    </row>
    <row r="1734" spans="2:51" s="12" customFormat="1" ht="13.5">
      <c r="B1734" s="208"/>
      <c r="C1734" s="209"/>
      <c r="D1734" s="198" t="s">
        <v>169</v>
      </c>
      <c r="E1734" s="210" t="s">
        <v>20</v>
      </c>
      <c r="F1734" s="211" t="s">
        <v>1561</v>
      </c>
      <c r="G1734" s="209"/>
      <c r="H1734" s="212">
        <v>178.41</v>
      </c>
      <c r="I1734" s="213"/>
      <c r="J1734" s="209"/>
      <c r="K1734" s="209"/>
      <c r="L1734" s="214"/>
      <c r="M1734" s="215"/>
      <c r="N1734" s="216"/>
      <c r="O1734" s="216"/>
      <c r="P1734" s="216"/>
      <c r="Q1734" s="216"/>
      <c r="R1734" s="216"/>
      <c r="S1734" s="216"/>
      <c r="T1734" s="217"/>
      <c r="AT1734" s="218" t="s">
        <v>169</v>
      </c>
      <c r="AU1734" s="218" t="s">
        <v>81</v>
      </c>
      <c r="AV1734" s="12" t="s">
        <v>81</v>
      </c>
      <c r="AW1734" s="12" t="s">
        <v>37</v>
      </c>
      <c r="AX1734" s="12" t="s">
        <v>73</v>
      </c>
      <c r="AY1734" s="218" t="s">
        <v>162</v>
      </c>
    </row>
    <row r="1735" spans="2:51" s="12" customFormat="1" ht="13.5">
      <c r="B1735" s="208"/>
      <c r="C1735" s="209"/>
      <c r="D1735" s="198" t="s">
        <v>169</v>
      </c>
      <c r="E1735" s="210" t="s">
        <v>20</v>
      </c>
      <c r="F1735" s="211" t="s">
        <v>1562</v>
      </c>
      <c r="G1735" s="209"/>
      <c r="H1735" s="212">
        <v>71.18</v>
      </c>
      <c r="I1735" s="213"/>
      <c r="J1735" s="209"/>
      <c r="K1735" s="209"/>
      <c r="L1735" s="214"/>
      <c r="M1735" s="215"/>
      <c r="N1735" s="216"/>
      <c r="O1735" s="216"/>
      <c r="P1735" s="216"/>
      <c r="Q1735" s="216"/>
      <c r="R1735" s="216"/>
      <c r="S1735" s="216"/>
      <c r="T1735" s="217"/>
      <c r="AT1735" s="218" t="s">
        <v>169</v>
      </c>
      <c r="AU1735" s="218" t="s">
        <v>81</v>
      </c>
      <c r="AV1735" s="12" t="s">
        <v>81</v>
      </c>
      <c r="AW1735" s="12" t="s">
        <v>37</v>
      </c>
      <c r="AX1735" s="12" t="s">
        <v>73</v>
      </c>
      <c r="AY1735" s="218" t="s">
        <v>162</v>
      </c>
    </row>
    <row r="1736" spans="2:51" s="13" customFormat="1" ht="13.5">
      <c r="B1736" s="219"/>
      <c r="C1736" s="220"/>
      <c r="D1736" s="221" t="s">
        <v>169</v>
      </c>
      <c r="E1736" s="222" t="s">
        <v>20</v>
      </c>
      <c r="F1736" s="223" t="s">
        <v>174</v>
      </c>
      <c r="G1736" s="220"/>
      <c r="H1736" s="224">
        <v>719.43</v>
      </c>
      <c r="I1736" s="225"/>
      <c r="J1736" s="220"/>
      <c r="K1736" s="220"/>
      <c r="L1736" s="226"/>
      <c r="M1736" s="227"/>
      <c r="N1736" s="228"/>
      <c r="O1736" s="228"/>
      <c r="P1736" s="228"/>
      <c r="Q1736" s="228"/>
      <c r="R1736" s="228"/>
      <c r="S1736" s="228"/>
      <c r="T1736" s="229"/>
      <c r="AT1736" s="230" t="s">
        <v>169</v>
      </c>
      <c r="AU1736" s="230" t="s">
        <v>81</v>
      </c>
      <c r="AV1736" s="13" t="s">
        <v>168</v>
      </c>
      <c r="AW1736" s="13" t="s">
        <v>37</v>
      </c>
      <c r="AX1736" s="13" t="s">
        <v>22</v>
      </c>
      <c r="AY1736" s="230" t="s">
        <v>162</v>
      </c>
    </row>
    <row r="1737" spans="2:65" s="1" customFormat="1" ht="22.5" customHeight="1">
      <c r="B1737" s="36"/>
      <c r="C1737" s="184" t="s">
        <v>1563</v>
      </c>
      <c r="D1737" s="184" t="s">
        <v>164</v>
      </c>
      <c r="E1737" s="185" t="s">
        <v>1564</v>
      </c>
      <c r="F1737" s="186" t="s">
        <v>1565</v>
      </c>
      <c r="G1737" s="187" t="s">
        <v>218</v>
      </c>
      <c r="H1737" s="188">
        <v>1074.599</v>
      </c>
      <c r="I1737" s="189"/>
      <c r="J1737" s="190">
        <f>ROUND(I1737*H1737,2)</f>
        <v>0</v>
      </c>
      <c r="K1737" s="186" t="s">
        <v>20</v>
      </c>
      <c r="L1737" s="56"/>
      <c r="M1737" s="191" t="s">
        <v>20</v>
      </c>
      <c r="N1737" s="192" t="s">
        <v>44</v>
      </c>
      <c r="O1737" s="37"/>
      <c r="P1737" s="193">
        <f>O1737*H1737</f>
        <v>0</v>
      </c>
      <c r="Q1737" s="193">
        <v>0</v>
      </c>
      <c r="R1737" s="193">
        <f>Q1737*H1737</f>
        <v>0</v>
      </c>
      <c r="S1737" s="193">
        <v>0</v>
      </c>
      <c r="T1737" s="194">
        <f>S1737*H1737</f>
        <v>0</v>
      </c>
      <c r="AR1737" s="19" t="s">
        <v>168</v>
      </c>
      <c r="AT1737" s="19" t="s">
        <v>164</v>
      </c>
      <c r="AU1737" s="19" t="s">
        <v>81</v>
      </c>
      <c r="AY1737" s="19" t="s">
        <v>162</v>
      </c>
      <c r="BE1737" s="195">
        <f>IF(N1737="základní",J1737,0)</f>
        <v>0</v>
      </c>
      <c r="BF1737" s="195">
        <f>IF(N1737="snížená",J1737,0)</f>
        <v>0</v>
      </c>
      <c r="BG1737" s="195">
        <f>IF(N1737="zákl. přenesená",J1737,0)</f>
        <v>0</v>
      </c>
      <c r="BH1737" s="195">
        <f>IF(N1737="sníž. přenesená",J1737,0)</f>
        <v>0</v>
      </c>
      <c r="BI1737" s="195">
        <f>IF(N1737="nulová",J1737,0)</f>
        <v>0</v>
      </c>
      <c r="BJ1737" s="19" t="s">
        <v>22</v>
      </c>
      <c r="BK1737" s="195">
        <f>ROUND(I1737*H1737,2)</f>
        <v>0</v>
      </c>
      <c r="BL1737" s="19" t="s">
        <v>168</v>
      </c>
      <c r="BM1737" s="19" t="s">
        <v>1563</v>
      </c>
    </row>
    <row r="1738" spans="2:51" s="11" customFormat="1" ht="13.5">
      <c r="B1738" s="196"/>
      <c r="C1738" s="197"/>
      <c r="D1738" s="198" t="s">
        <v>169</v>
      </c>
      <c r="E1738" s="199" t="s">
        <v>20</v>
      </c>
      <c r="F1738" s="200" t="s">
        <v>1557</v>
      </c>
      <c r="G1738" s="197"/>
      <c r="H1738" s="201" t="s">
        <v>20</v>
      </c>
      <c r="I1738" s="202"/>
      <c r="J1738" s="197"/>
      <c r="K1738" s="197"/>
      <c r="L1738" s="203"/>
      <c r="M1738" s="204"/>
      <c r="N1738" s="205"/>
      <c r="O1738" s="205"/>
      <c r="P1738" s="205"/>
      <c r="Q1738" s="205"/>
      <c r="R1738" s="205"/>
      <c r="S1738" s="205"/>
      <c r="T1738" s="206"/>
      <c r="AT1738" s="207" t="s">
        <v>169</v>
      </c>
      <c r="AU1738" s="207" t="s">
        <v>81</v>
      </c>
      <c r="AV1738" s="11" t="s">
        <v>22</v>
      </c>
      <c r="AW1738" s="11" t="s">
        <v>37</v>
      </c>
      <c r="AX1738" s="11" t="s">
        <v>73</v>
      </c>
      <c r="AY1738" s="207" t="s">
        <v>162</v>
      </c>
    </row>
    <row r="1739" spans="2:51" s="11" customFormat="1" ht="13.5">
      <c r="B1739" s="196"/>
      <c r="C1739" s="197"/>
      <c r="D1739" s="198" t="s">
        <v>169</v>
      </c>
      <c r="E1739" s="199" t="s">
        <v>20</v>
      </c>
      <c r="F1739" s="200" t="s">
        <v>1204</v>
      </c>
      <c r="G1739" s="197"/>
      <c r="H1739" s="201" t="s">
        <v>20</v>
      </c>
      <c r="I1739" s="202"/>
      <c r="J1739" s="197"/>
      <c r="K1739" s="197"/>
      <c r="L1739" s="203"/>
      <c r="M1739" s="204"/>
      <c r="N1739" s="205"/>
      <c r="O1739" s="205"/>
      <c r="P1739" s="205"/>
      <c r="Q1739" s="205"/>
      <c r="R1739" s="205"/>
      <c r="S1739" s="205"/>
      <c r="T1739" s="206"/>
      <c r="AT1739" s="207" t="s">
        <v>169</v>
      </c>
      <c r="AU1739" s="207" t="s">
        <v>81</v>
      </c>
      <c r="AV1739" s="11" t="s">
        <v>22</v>
      </c>
      <c r="AW1739" s="11" t="s">
        <v>37</v>
      </c>
      <c r="AX1739" s="11" t="s">
        <v>73</v>
      </c>
      <c r="AY1739" s="207" t="s">
        <v>162</v>
      </c>
    </row>
    <row r="1740" spans="2:51" s="12" customFormat="1" ht="13.5">
      <c r="B1740" s="208"/>
      <c r="C1740" s="209"/>
      <c r="D1740" s="198" t="s">
        <v>169</v>
      </c>
      <c r="E1740" s="210" t="s">
        <v>20</v>
      </c>
      <c r="F1740" s="211" t="s">
        <v>785</v>
      </c>
      <c r="G1740" s="209"/>
      <c r="H1740" s="212">
        <v>62.974</v>
      </c>
      <c r="I1740" s="213"/>
      <c r="J1740" s="209"/>
      <c r="K1740" s="209"/>
      <c r="L1740" s="214"/>
      <c r="M1740" s="215"/>
      <c r="N1740" s="216"/>
      <c r="O1740" s="216"/>
      <c r="P1740" s="216"/>
      <c r="Q1740" s="216"/>
      <c r="R1740" s="216"/>
      <c r="S1740" s="216"/>
      <c r="T1740" s="217"/>
      <c r="AT1740" s="218" t="s">
        <v>169</v>
      </c>
      <c r="AU1740" s="218" t="s">
        <v>81</v>
      </c>
      <c r="AV1740" s="12" t="s">
        <v>81</v>
      </c>
      <c r="AW1740" s="12" t="s">
        <v>37</v>
      </c>
      <c r="AX1740" s="12" t="s">
        <v>73</v>
      </c>
      <c r="AY1740" s="218" t="s">
        <v>162</v>
      </c>
    </row>
    <row r="1741" spans="2:51" s="12" customFormat="1" ht="13.5">
      <c r="B1741" s="208"/>
      <c r="C1741" s="209"/>
      <c r="D1741" s="198" t="s">
        <v>169</v>
      </c>
      <c r="E1741" s="210" t="s">
        <v>20</v>
      </c>
      <c r="F1741" s="211" t="s">
        <v>786</v>
      </c>
      <c r="G1741" s="209"/>
      <c r="H1741" s="212">
        <v>-6.494</v>
      </c>
      <c r="I1741" s="213"/>
      <c r="J1741" s="209"/>
      <c r="K1741" s="209"/>
      <c r="L1741" s="214"/>
      <c r="M1741" s="215"/>
      <c r="N1741" s="216"/>
      <c r="O1741" s="216"/>
      <c r="P1741" s="216"/>
      <c r="Q1741" s="216"/>
      <c r="R1741" s="216"/>
      <c r="S1741" s="216"/>
      <c r="T1741" s="217"/>
      <c r="AT1741" s="218" t="s">
        <v>169</v>
      </c>
      <c r="AU1741" s="218" t="s">
        <v>81</v>
      </c>
      <c r="AV1741" s="12" t="s">
        <v>81</v>
      </c>
      <c r="AW1741" s="12" t="s">
        <v>37</v>
      </c>
      <c r="AX1741" s="12" t="s">
        <v>73</v>
      </c>
      <c r="AY1741" s="218" t="s">
        <v>162</v>
      </c>
    </row>
    <row r="1742" spans="2:51" s="12" customFormat="1" ht="13.5">
      <c r="B1742" s="208"/>
      <c r="C1742" s="209"/>
      <c r="D1742" s="198" t="s">
        <v>169</v>
      </c>
      <c r="E1742" s="210" t="s">
        <v>20</v>
      </c>
      <c r="F1742" s="211" t="s">
        <v>787</v>
      </c>
      <c r="G1742" s="209"/>
      <c r="H1742" s="212">
        <v>2.548</v>
      </c>
      <c r="I1742" s="213"/>
      <c r="J1742" s="209"/>
      <c r="K1742" s="209"/>
      <c r="L1742" s="214"/>
      <c r="M1742" s="215"/>
      <c r="N1742" s="216"/>
      <c r="O1742" s="216"/>
      <c r="P1742" s="216"/>
      <c r="Q1742" s="216"/>
      <c r="R1742" s="216"/>
      <c r="S1742" s="216"/>
      <c r="T1742" s="217"/>
      <c r="AT1742" s="218" t="s">
        <v>169</v>
      </c>
      <c r="AU1742" s="218" t="s">
        <v>81</v>
      </c>
      <c r="AV1742" s="12" t="s">
        <v>81</v>
      </c>
      <c r="AW1742" s="12" t="s">
        <v>37</v>
      </c>
      <c r="AX1742" s="12" t="s">
        <v>73</v>
      </c>
      <c r="AY1742" s="218" t="s">
        <v>162</v>
      </c>
    </row>
    <row r="1743" spans="2:51" s="11" customFormat="1" ht="13.5">
      <c r="B1743" s="196"/>
      <c r="C1743" s="197"/>
      <c r="D1743" s="198" t="s">
        <v>169</v>
      </c>
      <c r="E1743" s="199" t="s">
        <v>20</v>
      </c>
      <c r="F1743" s="200" t="s">
        <v>1201</v>
      </c>
      <c r="G1743" s="197"/>
      <c r="H1743" s="201" t="s">
        <v>20</v>
      </c>
      <c r="I1743" s="202"/>
      <c r="J1743" s="197"/>
      <c r="K1743" s="197"/>
      <c r="L1743" s="203"/>
      <c r="M1743" s="204"/>
      <c r="N1743" s="205"/>
      <c r="O1743" s="205"/>
      <c r="P1743" s="205"/>
      <c r="Q1743" s="205"/>
      <c r="R1743" s="205"/>
      <c r="S1743" s="205"/>
      <c r="T1743" s="206"/>
      <c r="AT1743" s="207" t="s">
        <v>169</v>
      </c>
      <c r="AU1743" s="207" t="s">
        <v>81</v>
      </c>
      <c r="AV1743" s="11" t="s">
        <v>22</v>
      </c>
      <c r="AW1743" s="11" t="s">
        <v>37</v>
      </c>
      <c r="AX1743" s="11" t="s">
        <v>73</v>
      </c>
      <c r="AY1743" s="207" t="s">
        <v>162</v>
      </c>
    </row>
    <row r="1744" spans="2:51" s="12" customFormat="1" ht="13.5">
      <c r="B1744" s="208"/>
      <c r="C1744" s="209"/>
      <c r="D1744" s="198" t="s">
        <v>169</v>
      </c>
      <c r="E1744" s="210" t="s">
        <v>20</v>
      </c>
      <c r="F1744" s="211" t="s">
        <v>794</v>
      </c>
      <c r="G1744" s="209"/>
      <c r="H1744" s="212">
        <v>67.609</v>
      </c>
      <c r="I1744" s="213"/>
      <c r="J1744" s="209"/>
      <c r="K1744" s="209"/>
      <c r="L1744" s="214"/>
      <c r="M1744" s="215"/>
      <c r="N1744" s="216"/>
      <c r="O1744" s="216"/>
      <c r="P1744" s="216"/>
      <c r="Q1744" s="216"/>
      <c r="R1744" s="216"/>
      <c r="S1744" s="216"/>
      <c r="T1744" s="217"/>
      <c r="AT1744" s="218" t="s">
        <v>169</v>
      </c>
      <c r="AU1744" s="218" t="s">
        <v>81</v>
      </c>
      <c r="AV1744" s="12" t="s">
        <v>81</v>
      </c>
      <c r="AW1744" s="12" t="s">
        <v>37</v>
      </c>
      <c r="AX1744" s="12" t="s">
        <v>73</v>
      </c>
      <c r="AY1744" s="218" t="s">
        <v>162</v>
      </c>
    </row>
    <row r="1745" spans="2:51" s="12" customFormat="1" ht="13.5">
      <c r="B1745" s="208"/>
      <c r="C1745" s="209"/>
      <c r="D1745" s="198" t="s">
        <v>169</v>
      </c>
      <c r="E1745" s="210" t="s">
        <v>20</v>
      </c>
      <c r="F1745" s="211" t="s">
        <v>795</v>
      </c>
      <c r="G1745" s="209"/>
      <c r="H1745" s="212">
        <v>-12.498</v>
      </c>
      <c r="I1745" s="213"/>
      <c r="J1745" s="209"/>
      <c r="K1745" s="209"/>
      <c r="L1745" s="214"/>
      <c r="M1745" s="215"/>
      <c r="N1745" s="216"/>
      <c r="O1745" s="216"/>
      <c r="P1745" s="216"/>
      <c r="Q1745" s="216"/>
      <c r="R1745" s="216"/>
      <c r="S1745" s="216"/>
      <c r="T1745" s="217"/>
      <c r="AT1745" s="218" t="s">
        <v>169</v>
      </c>
      <c r="AU1745" s="218" t="s">
        <v>81</v>
      </c>
      <c r="AV1745" s="12" t="s">
        <v>81</v>
      </c>
      <c r="AW1745" s="12" t="s">
        <v>37</v>
      </c>
      <c r="AX1745" s="12" t="s">
        <v>73</v>
      </c>
      <c r="AY1745" s="218" t="s">
        <v>162</v>
      </c>
    </row>
    <row r="1746" spans="2:51" s="12" customFormat="1" ht="13.5">
      <c r="B1746" s="208"/>
      <c r="C1746" s="209"/>
      <c r="D1746" s="198" t="s">
        <v>169</v>
      </c>
      <c r="E1746" s="210" t="s">
        <v>20</v>
      </c>
      <c r="F1746" s="211" t="s">
        <v>796</v>
      </c>
      <c r="G1746" s="209"/>
      <c r="H1746" s="212">
        <v>-4.333</v>
      </c>
      <c r="I1746" s="213"/>
      <c r="J1746" s="209"/>
      <c r="K1746" s="209"/>
      <c r="L1746" s="214"/>
      <c r="M1746" s="215"/>
      <c r="N1746" s="216"/>
      <c r="O1746" s="216"/>
      <c r="P1746" s="216"/>
      <c r="Q1746" s="216"/>
      <c r="R1746" s="216"/>
      <c r="S1746" s="216"/>
      <c r="T1746" s="217"/>
      <c r="AT1746" s="218" t="s">
        <v>169</v>
      </c>
      <c r="AU1746" s="218" t="s">
        <v>81</v>
      </c>
      <c r="AV1746" s="12" t="s">
        <v>81</v>
      </c>
      <c r="AW1746" s="12" t="s">
        <v>37</v>
      </c>
      <c r="AX1746" s="12" t="s">
        <v>73</v>
      </c>
      <c r="AY1746" s="218" t="s">
        <v>162</v>
      </c>
    </row>
    <row r="1747" spans="2:51" s="12" customFormat="1" ht="13.5">
      <c r="B1747" s="208"/>
      <c r="C1747" s="209"/>
      <c r="D1747" s="198" t="s">
        <v>169</v>
      </c>
      <c r="E1747" s="210" t="s">
        <v>20</v>
      </c>
      <c r="F1747" s="211" t="s">
        <v>797</v>
      </c>
      <c r="G1747" s="209"/>
      <c r="H1747" s="212">
        <v>-1.67</v>
      </c>
      <c r="I1747" s="213"/>
      <c r="J1747" s="209"/>
      <c r="K1747" s="209"/>
      <c r="L1747" s="214"/>
      <c r="M1747" s="215"/>
      <c r="N1747" s="216"/>
      <c r="O1747" s="216"/>
      <c r="P1747" s="216"/>
      <c r="Q1747" s="216"/>
      <c r="R1747" s="216"/>
      <c r="S1747" s="216"/>
      <c r="T1747" s="217"/>
      <c r="AT1747" s="218" t="s">
        <v>169</v>
      </c>
      <c r="AU1747" s="218" t="s">
        <v>81</v>
      </c>
      <c r="AV1747" s="12" t="s">
        <v>81</v>
      </c>
      <c r="AW1747" s="12" t="s">
        <v>37</v>
      </c>
      <c r="AX1747" s="12" t="s">
        <v>73</v>
      </c>
      <c r="AY1747" s="218" t="s">
        <v>162</v>
      </c>
    </row>
    <row r="1748" spans="2:51" s="12" customFormat="1" ht="13.5">
      <c r="B1748" s="208"/>
      <c r="C1748" s="209"/>
      <c r="D1748" s="198" t="s">
        <v>169</v>
      </c>
      <c r="E1748" s="210" t="s">
        <v>20</v>
      </c>
      <c r="F1748" s="211" t="s">
        <v>798</v>
      </c>
      <c r="G1748" s="209"/>
      <c r="H1748" s="212">
        <v>-1.319</v>
      </c>
      <c r="I1748" s="213"/>
      <c r="J1748" s="209"/>
      <c r="K1748" s="209"/>
      <c r="L1748" s="214"/>
      <c r="M1748" s="215"/>
      <c r="N1748" s="216"/>
      <c r="O1748" s="216"/>
      <c r="P1748" s="216"/>
      <c r="Q1748" s="216"/>
      <c r="R1748" s="216"/>
      <c r="S1748" s="216"/>
      <c r="T1748" s="217"/>
      <c r="AT1748" s="218" t="s">
        <v>169</v>
      </c>
      <c r="AU1748" s="218" t="s">
        <v>81</v>
      </c>
      <c r="AV1748" s="12" t="s">
        <v>81</v>
      </c>
      <c r="AW1748" s="12" t="s">
        <v>37</v>
      </c>
      <c r="AX1748" s="12" t="s">
        <v>73</v>
      </c>
      <c r="AY1748" s="218" t="s">
        <v>162</v>
      </c>
    </row>
    <row r="1749" spans="2:51" s="11" customFormat="1" ht="13.5">
      <c r="B1749" s="196"/>
      <c r="C1749" s="197"/>
      <c r="D1749" s="198" t="s">
        <v>169</v>
      </c>
      <c r="E1749" s="199" t="s">
        <v>20</v>
      </c>
      <c r="F1749" s="200" t="s">
        <v>1566</v>
      </c>
      <c r="G1749" s="197"/>
      <c r="H1749" s="201" t="s">
        <v>20</v>
      </c>
      <c r="I1749" s="202"/>
      <c r="J1749" s="197"/>
      <c r="K1749" s="197"/>
      <c r="L1749" s="203"/>
      <c r="M1749" s="204"/>
      <c r="N1749" s="205"/>
      <c r="O1749" s="205"/>
      <c r="P1749" s="205"/>
      <c r="Q1749" s="205"/>
      <c r="R1749" s="205"/>
      <c r="S1749" s="205"/>
      <c r="T1749" s="206"/>
      <c r="AT1749" s="207" t="s">
        <v>169</v>
      </c>
      <c r="AU1749" s="207" t="s">
        <v>81</v>
      </c>
      <c r="AV1749" s="11" t="s">
        <v>22</v>
      </c>
      <c r="AW1749" s="11" t="s">
        <v>37</v>
      </c>
      <c r="AX1749" s="11" t="s">
        <v>73</v>
      </c>
      <c r="AY1749" s="207" t="s">
        <v>162</v>
      </c>
    </row>
    <row r="1750" spans="2:51" s="12" customFormat="1" ht="13.5">
      <c r="B1750" s="208"/>
      <c r="C1750" s="209"/>
      <c r="D1750" s="198" t="s">
        <v>169</v>
      </c>
      <c r="E1750" s="210" t="s">
        <v>20</v>
      </c>
      <c r="F1750" s="211" t="s">
        <v>788</v>
      </c>
      <c r="G1750" s="209"/>
      <c r="H1750" s="212">
        <v>62.558</v>
      </c>
      <c r="I1750" s="213"/>
      <c r="J1750" s="209"/>
      <c r="K1750" s="209"/>
      <c r="L1750" s="214"/>
      <c r="M1750" s="215"/>
      <c r="N1750" s="216"/>
      <c r="O1750" s="216"/>
      <c r="P1750" s="216"/>
      <c r="Q1750" s="216"/>
      <c r="R1750" s="216"/>
      <c r="S1750" s="216"/>
      <c r="T1750" s="217"/>
      <c r="AT1750" s="218" t="s">
        <v>169</v>
      </c>
      <c r="AU1750" s="218" t="s">
        <v>81</v>
      </c>
      <c r="AV1750" s="12" t="s">
        <v>81</v>
      </c>
      <c r="AW1750" s="12" t="s">
        <v>37</v>
      </c>
      <c r="AX1750" s="12" t="s">
        <v>73</v>
      </c>
      <c r="AY1750" s="218" t="s">
        <v>162</v>
      </c>
    </row>
    <row r="1751" spans="2:51" s="12" customFormat="1" ht="13.5">
      <c r="B1751" s="208"/>
      <c r="C1751" s="209"/>
      <c r="D1751" s="198" t="s">
        <v>169</v>
      </c>
      <c r="E1751" s="210" t="s">
        <v>20</v>
      </c>
      <c r="F1751" s="211" t="s">
        <v>801</v>
      </c>
      <c r="G1751" s="209"/>
      <c r="H1751" s="212">
        <v>54.725</v>
      </c>
      <c r="I1751" s="213"/>
      <c r="J1751" s="209"/>
      <c r="K1751" s="209"/>
      <c r="L1751" s="214"/>
      <c r="M1751" s="215"/>
      <c r="N1751" s="216"/>
      <c r="O1751" s="216"/>
      <c r="P1751" s="216"/>
      <c r="Q1751" s="216"/>
      <c r="R1751" s="216"/>
      <c r="S1751" s="216"/>
      <c r="T1751" s="217"/>
      <c r="AT1751" s="218" t="s">
        <v>169</v>
      </c>
      <c r="AU1751" s="218" t="s">
        <v>81</v>
      </c>
      <c r="AV1751" s="12" t="s">
        <v>81</v>
      </c>
      <c r="AW1751" s="12" t="s">
        <v>37</v>
      </c>
      <c r="AX1751" s="12" t="s">
        <v>73</v>
      </c>
      <c r="AY1751" s="218" t="s">
        <v>162</v>
      </c>
    </row>
    <row r="1752" spans="2:51" s="12" customFormat="1" ht="13.5">
      <c r="B1752" s="208"/>
      <c r="C1752" s="209"/>
      <c r="D1752" s="198" t="s">
        <v>169</v>
      </c>
      <c r="E1752" s="210" t="s">
        <v>20</v>
      </c>
      <c r="F1752" s="211" t="s">
        <v>789</v>
      </c>
      <c r="G1752" s="209"/>
      <c r="H1752" s="212">
        <v>2.132</v>
      </c>
      <c r="I1752" s="213"/>
      <c r="J1752" s="209"/>
      <c r="K1752" s="209"/>
      <c r="L1752" s="214"/>
      <c r="M1752" s="215"/>
      <c r="N1752" s="216"/>
      <c r="O1752" s="216"/>
      <c r="P1752" s="216"/>
      <c r="Q1752" s="216"/>
      <c r="R1752" s="216"/>
      <c r="S1752" s="216"/>
      <c r="T1752" s="217"/>
      <c r="AT1752" s="218" t="s">
        <v>169</v>
      </c>
      <c r="AU1752" s="218" t="s">
        <v>81</v>
      </c>
      <c r="AV1752" s="12" t="s">
        <v>81</v>
      </c>
      <c r="AW1752" s="12" t="s">
        <v>37</v>
      </c>
      <c r="AX1752" s="12" t="s">
        <v>73</v>
      </c>
      <c r="AY1752" s="218" t="s">
        <v>162</v>
      </c>
    </row>
    <row r="1753" spans="2:51" s="12" customFormat="1" ht="13.5">
      <c r="B1753" s="208"/>
      <c r="C1753" s="209"/>
      <c r="D1753" s="198" t="s">
        <v>169</v>
      </c>
      <c r="E1753" s="210" t="s">
        <v>20</v>
      </c>
      <c r="F1753" s="211" t="s">
        <v>790</v>
      </c>
      <c r="G1753" s="209"/>
      <c r="H1753" s="212">
        <v>0.758</v>
      </c>
      <c r="I1753" s="213"/>
      <c r="J1753" s="209"/>
      <c r="K1753" s="209"/>
      <c r="L1753" s="214"/>
      <c r="M1753" s="215"/>
      <c r="N1753" s="216"/>
      <c r="O1753" s="216"/>
      <c r="P1753" s="216"/>
      <c r="Q1753" s="216"/>
      <c r="R1753" s="216"/>
      <c r="S1753" s="216"/>
      <c r="T1753" s="217"/>
      <c r="AT1753" s="218" t="s">
        <v>169</v>
      </c>
      <c r="AU1753" s="218" t="s">
        <v>81</v>
      </c>
      <c r="AV1753" s="12" t="s">
        <v>81</v>
      </c>
      <c r="AW1753" s="12" t="s">
        <v>37</v>
      </c>
      <c r="AX1753" s="12" t="s">
        <v>73</v>
      </c>
      <c r="AY1753" s="218" t="s">
        <v>162</v>
      </c>
    </row>
    <row r="1754" spans="2:51" s="12" customFormat="1" ht="13.5">
      <c r="B1754" s="208"/>
      <c r="C1754" s="209"/>
      <c r="D1754" s="198" t="s">
        <v>169</v>
      </c>
      <c r="E1754" s="210" t="s">
        <v>20</v>
      </c>
      <c r="F1754" s="211" t="s">
        <v>791</v>
      </c>
      <c r="G1754" s="209"/>
      <c r="H1754" s="212">
        <v>3.878</v>
      </c>
      <c r="I1754" s="213"/>
      <c r="J1754" s="209"/>
      <c r="K1754" s="209"/>
      <c r="L1754" s="214"/>
      <c r="M1754" s="215"/>
      <c r="N1754" s="216"/>
      <c r="O1754" s="216"/>
      <c r="P1754" s="216"/>
      <c r="Q1754" s="216"/>
      <c r="R1754" s="216"/>
      <c r="S1754" s="216"/>
      <c r="T1754" s="217"/>
      <c r="AT1754" s="218" t="s">
        <v>169</v>
      </c>
      <c r="AU1754" s="218" t="s">
        <v>81</v>
      </c>
      <c r="AV1754" s="12" t="s">
        <v>81</v>
      </c>
      <c r="AW1754" s="12" t="s">
        <v>37</v>
      </c>
      <c r="AX1754" s="12" t="s">
        <v>73</v>
      </c>
      <c r="AY1754" s="218" t="s">
        <v>162</v>
      </c>
    </row>
    <row r="1755" spans="2:51" s="12" customFormat="1" ht="13.5">
      <c r="B1755" s="208"/>
      <c r="C1755" s="209"/>
      <c r="D1755" s="198" t="s">
        <v>169</v>
      </c>
      <c r="E1755" s="210" t="s">
        <v>20</v>
      </c>
      <c r="F1755" s="211" t="s">
        <v>792</v>
      </c>
      <c r="G1755" s="209"/>
      <c r="H1755" s="212">
        <v>-0.484</v>
      </c>
      <c r="I1755" s="213"/>
      <c r="J1755" s="209"/>
      <c r="K1755" s="209"/>
      <c r="L1755" s="214"/>
      <c r="M1755" s="215"/>
      <c r="N1755" s="216"/>
      <c r="O1755" s="216"/>
      <c r="P1755" s="216"/>
      <c r="Q1755" s="216"/>
      <c r="R1755" s="216"/>
      <c r="S1755" s="216"/>
      <c r="T1755" s="217"/>
      <c r="AT1755" s="218" t="s">
        <v>169</v>
      </c>
      <c r="AU1755" s="218" t="s">
        <v>81</v>
      </c>
      <c r="AV1755" s="12" t="s">
        <v>81</v>
      </c>
      <c r="AW1755" s="12" t="s">
        <v>37</v>
      </c>
      <c r="AX1755" s="12" t="s">
        <v>73</v>
      </c>
      <c r="AY1755" s="218" t="s">
        <v>162</v>
      </c>
    </row>
    <row r="1756" spans="2:51" s="12" customFormat="1" ht="13.5">
      <c r="B1756" s="208"/>
      <c r="C1756" s="209"/>
      <c r="D1756" s="198" t="s">
        <v>169</v>
      </c>
      <c r="E1756" s="210" t="s">
        <v>20</v>
      </c>
      <c r="F1756" s="211" t="s">
        <v>803</v>
      </c>
      <c r="G1756" s="209"/>
      <c r="H1756" s="212">
        <v>-1.174</v>
      </c>
      <c r="I1756" s="213"/>
      <c r="J1756" s="209"/>
      <c r="K1756" s="209"/>
      <c r="L1756" s="214"/>
      <c r="M1756" s="215"/>
      <c r="N1756" s="216"/>
      <c r="O1756" s="216"/>
      <c r="P1756" s="216"/>
      <c r="Q1756" s="216"/>
      <c r="R1756" s="216"/>
      <c r="S1756" s="216"/>
      <c r="T1756" s="217"/>
      <c r="AT1756" s="218" t="s">
        <v>169</v>
      </c>
      <c r="AU1756" s="218" t="s">
        <v>81</v>
      </c>
      <c r="AV1756" s="12" t="s">
        <v>81</v>
      </c>
      <c r="AW1756" s="12" t="s">
        <v>37</v>
      </c>
      <c r="AX1756" s="12" t="s">
        <v>73</v>
      </c>
      <c r="AY1756" s="218" t="s">
        <v>162</v>
      </c>
    </row>
    <row r="1757" spans="2:51" s="12" customFormat="1" ht="13.5">
      <c r="B1757" s="208"/>
      <c r="C1757" s="209"/>
      <c r="D1757" s="198" t="s">
        <v>169</v>
      </c>
      <c r="E1757" s="210" t="s">
        <v>20</v>
      </c>
      <c r="F1757" s="211" t="s">
        <v>802</v>
      </c>
      <c r="G1757" s="209"/>
      <c r="H1757" s="212">
        <v>-15.178</v>
      </c>
      <c r="I1757" s="213"/>
      <c r="J1757" s="209"/>
      <c r="K1757" s="209"/>
      <c r="L1757" s="214"/>
      <c r="M1757" s="215"/>
      <c r="N1757" s="216"/>
      <c r="O1757" s="216"/>
      <c r="P1757" s="216"/>
      <c r="Q1757" s="216"/>
      <c r="R1757" s="216"/>
      <c r="S1757" s="216"/>
      <c r="T1757" s="217"/>
      <c r="AT1757" s="218" t="s">
        <v>169</v>
      </c>
      <c r="AU1757" s="218" t="s">
        <v>81</v>
      </c>
      <c r="AV1757" s="12" t="s">
        <v>81</v>
      </c>
      <c r="AW1757" s="12" t="s">
        <v>37</v>
      </c>
      <c r="AX1757" s="12" t="s">
        <v>73</v>
      </c>
      <c r="AY1757" s="218" t="s">
        <v>162</v>
      </c>
    </row>
    <row r="1758" spans="2:51" s="12" customFormat="1" ht="13.5">
      <c r="B1758" s="208"/>
      <c r="C1758" s="209"/>
      <c r="D1758" s="198" t="s">
        <v>169</v>
      </c>
      <c r="E1758" s="210" t="s">
        <v>20</v>
      </c>
      <c r="F1758" s="211" t="s">
        <v>804</v>
      </c>
      <c r="G1758" s="209"/>
      <c r="H1758" s="212">
        <v>-2.568</v>
      </c>
      <c r="I1758" s="213"/>
      <c r="J1758" s="209"/>
      <c r="K1758" s="209"/>
      <c r="L1758" s="214"/>
      <c r="M1758" s="215"/>
      <c r="N1758" s="216"/>
      <c r="O1758" s="216"/>
      <c r="P1758" s="216"/>
      <c r="Q1758" s="216"/>
      <c r="R1758" s="216"/>
      <c r="S1758" s="216"/>
      <c r="T1758" s="217"/>
      <c r="AT1758" s="218" t="s">
        <v>169</v>
      </c>
      <c r="AU1758" s="218" t="s">
        <v>81</v>
      </c>
      <c r="AV1758" s="12" t="s">
        <v>81</v>
      </c>
      <c r="AW1758" s="12" t="s">
        <v>37</v>
      </c>
      <c r="AX1758" s="12" t="s">
        <v>73</v>
      </c>
      <c r="AY1758" s="218" t="s">
        <v>162</v>
      </c>
    </row>
    <row r="1759" spans="2:51" s="11" customFormat="1" ht="13.5">
      <c r="B1759" s="196"/>
      <c r="C1759" s="197"/>
      <c r="D1759" s="198" t="s">
        <v>169</v>
      </c>
      <c r="E1759" s="199" t="s">
        <v>20</v>
      </c>
      <c r="F1759" s="200" t="s">
        <v>1567</v>
      </c>
      <c r="G1759" s="197"/>
      <c r="H1759" s="201" t="s">
        <v>20</v>
      </c>
      <c r="I1759" s="202"/>
      <c r="J1759" s="197"/>
      <c r="K1759" s="197"/>
      <c r="L1759" s="203"/>
      <c r="M1759" s="204"/>
      <c r="N1759" s="205"/>
      <c r="O1759" s="205"/>
      <c r="P1759" s="205"/>
      <c r="Q1759" s="205"/>
      <c r="R1759" s="205"/>
      <c r="S1759" s="205"/>
      <c r="T1759" s="206"/>
      <c r="AT1759" s="207" t="s">
        <v>169</v>
      </c>
      <c r="AU1759" s="207" t="s">
        <v>81</v>
      </c>
      <c r="AV1759" s="11" t="s">
        <v>22</v>
      </c>
      <c r="AW1759" s="11" t="s">
        <v>37</v>
      </c>
      <c r="AX1759" s="11" t="s">
        <v>73</v>
      </c>
      <c r="AY1759" s="207" t="s">
        <v>162</v>
      </c>
    </row>
    <row r="1760" spans="2:51" s="12" customFormat="1" ht="13.5">
      <c r="B1760" s="208"/>
      <c r="C1760" s="209"/>
      <c r="D1760" s="198" t="s">
        <v>169</v>
      </c>
      <c r="E1760" s="210" t="s">
        <v>20</v>
      </c>
      <c r="F1760" s="211" t="s">
        <v>806</v>
      </c>
      <c r="G1760" s="209"/>
      <c r="H1760" s="212">
        <v>32.991</v>
      </c>
      <c r="I1760" s="213"/>
      <c r="J1760" s="209"/>
      <c r="K1760" s="209"/>
      <c r="L1760" s="214"/>
      <c r="M1760" s="215"/>
      <c r="N1760" s="216"/>
      <c r="O1760" s="216"/>
      <c r="P1760" s="216"/>
      <c r="Q1760" s="216"/>
      <c r="R1760" s="216"/>
      <c r="S1760" s="216"/>
      <c r="T1760" s="217"/>
      <c r="AT1760" s="218" t="s">
        <v>169</v>
      </c>
      <c r="AU1760" s="218" t="s">
        <v>81</v>
      </c>
      <c r="AV1760" s="12" t="s">
        <v>81</v>
      </c>
      <c r="AW1760" s="12" t="s">
        <v>37</v>
      </c>
      <c r="AX1760" s="12" t="s">
        <v>73</v>
      </c>
      <c r="AY1760" s="218" t="s">
        <v>162</v>
      </c>
    </row>
    <row r="1761" spans="2:51" s="12" customFormat="1" ht="13.5">
      <c r="B1761" s="208"/>
      <c r="C1761" s="209"/>
      <c r="D1761" s="198" t="s">
        <v>169</v>
      </c>
      <c r="E1761" s="210" t="s">
        <v>20</v>
      </c>
      <c r="F1761" s="211" t="s">
        <v>807</v>
      </c>
      <c r="G1761" s="209"/>
      <c r="H1761" s="212">
        <v>1.135</v>
      </c>
      <c r="I1761" s="213"/>
      <c r="J1761" s="209"/>
      <c r="K1761" s="209"/>
      <c r="L1761" s="214"/>
      <c r="M1761" s="215"/>
      <c r="N1761" s="216"/>
      <c r="O1761" s="216"/>
      <c r="P1761" s="216"/>
      <c r="Q1761" s="216"/>
      <c r="R1761" s="216"/>
      <c r="S1761" s="216"/>
      <c r="T1761" s="217"/>
      <c r="AT1761" s="218" t="s">
        <v>169</v>
      </c>
      <c r="AU1761" s="218" t="s">
        <v>81</v>
      </c>
      <c r="AV1761" s="12" t="s">
        <v>81</v>
      </c>
      <c r="AW1761" s="12" t="s">
        <v>37</v>
      </c>
      <c r="AX1761" s="12" t="s">
        <v>73</v>
      </c>
      <c r="AY1761" s="218" t="s">
        <v>162</v>
      </c>
    </row>
    <row r="1762" spans="2:51" s="11" customFormat="1" ht="13.5">
      <c r="B1762" s="196"/>
      <c r="C1762" s="197"/>
      <c r="D1762" s="198" t="s">
        <v>169</v>
      </c>
      <c r="E1762" s="199" t="s">
        <v>20</v>
      </c>
      <c r="F1762" s="200" t="s">
        <v>1190</v>
      </c>
      <c r="G1762" s="197"/>
      <c r="H1762" s="201" t="s">
        <v>20</v>
      </c>
      <c r="I1762" s="202"/>
      <c r="J1762" s="197"/>
      <c r="K1762" s="197"/>
      <c r="L1762" s="203"/>
      <c r="M1762" s="204"/>
      <c r="N1762" s="205"/>
      <c r="O1762" s="205"/>
      <c r="P1762" s="205"/>
      <c r="Q1762" s="205"/>
      <c r="R1762" s="205"/>
      <c r="S1762" s="205"/>
      <c r="T1762" s="206"/>
      <c r="AT1762" s="207" t="s">
        <v>169</v>
      </c>
      <c r="AU1762" s="207" t="s">
        <v>81</v>
      </c>
      <c r="AV1762" s="11" t="s">
        <v>22</v>
      </c>
      <c r="AW1762" s="11" t="s">
        <v>37</v>
      </c>
      <c r="AX1762" s="11" t="s">
        <v>73</v>
      </c>
      <c r="AY1762" s="207" t="s">
        <v>162</v>
      </c>
    </row>
    <row r="1763" spans="2:51" s="12" customFormat="1" ht="13.5">
      <c r="B1763" s="208"/>
      <c r="C1763" s="209"/>
      <c r="D1763" s="198" t="s">
        <v>169</v>
      </c>
      <c r="E1763" s="210" t="s">
        <v>20</v>
      </c>
      <c r="F1763" s="211" t="s">
        <v>799</v>
      </c>
      <c r="G1763" s="209"/>
      <c r="H1763" s="212">
        <v>27.35</v>
      </c>
      <c r="I1763" s="213"/>
      <c r="J1763" s="209"/>
      <c r="K1763" s="209"/>
      <c r="L1763" s="214"/>
      <c r="M1763" s="215"/>
      <c r="N1763" s="216"/>
      <c r="O1763" s="216"/>
      <c r="P1763" s="216"/>
      <c r="Q1763" s="216"/>
      <c r="R1763" s="216"/>
      <c r="S1763" s="216"/>
      <c r="T1763" s="217"/>
      <c r="AT1763" s="218" t="s">
        <v>169</v>
      </c>
      <c r="AU1763" s="218" t="s">
        <v>81</v>
      </c>
      <c r="AV1763" s="12" t="s">
        <v>81</v>
      </c>
      <c r="AW1763" s="12" t="s">
        <v>37</v>
      </c>
      <c r="AX1763" s="12" t="s">
        <v>73</v>
      </c>
      <c r="AY1763" s="218" t="s">
        <v>162</v>
      </c>
    </row>
    <row r="1764" spans="2:51" s="12" customFormat="1" ht="13.5">
      <c r="B1764" s="208"/>
      <c r="C1764" s="209"/>
      <c r="D1764" s="198" t="s">
        <v>169</v>
      </c>
      <c r="E1764" s="210" t="s">
        <v>20</v>
      </c>
      <c r="F1764" s="211" t="s">
        <v>800</v>
      </c>
      <c r="G1764" s="209"/>
      <c r="H1764" s="212">
        <v>0.428</v>
      </c>
      <c r="I1764" s="213"/>
      <c r="J1764" s="209"/>
      <c r="K1764" s="209"/>
      <c r="L1764" s="214"/>
      <c r="M1764" s="215"/>
      <c r="N1764" s="216"/>
      <c r="O1764" s="216"/>
      <c r="P1764" s="216"/>
      <c r="Q1764" s="216"/>
      <c r="R1764" s="216"/>
      <c r="S1764" s="216"/>
      <c r="T1764" s="217"/>
      <c r="AT1764" s="218" t="s">
        <v>169</v>
      </c>
      <c r="AU1764" s="218" t="s">
        <v>81</v>
      </c>
      <c r="AV1764" s="12" t="s">
        <v>81</v>
      </c>
      <c r="AW1764" s="12" t="s">
        <v>37</v>
      </c>
      <c r="AX1764" s="12" t="s">
        <v>73</v>
      </c>
      <c r="AY1764" s="218" t="s">
        <v>162</v>
      </c>
    </row>
    <row r="1765" spans="2:51" s="11" customFormat="1" ht="13.5">
      <c r="B1765" s="196"/>
      <c r="C1765" s="197"/>
      <c r="D1765" s="198" t="s">
        <v>169</v>
      </c>
      <c r="E1765" s="199" t="s">
        <v>20</v>
      </c>
      <c r="F1765" s="200" t="s">
        <v>1568</v>
      </c>
      <c r="G1765" s="197"/>
      <c r="H1765" s="201" t="s">
        <v>20</v>
      </c>
      <c r="I1765" s="202"/>
      <c r="J1765" s="197"/>
      <c r="K1765" s="197"/>
      <c r="L1765" s="203"/>
      <c r="M1765" s="204"/>
      <c r="N1765" s="205"/>
      <c r="O1765" s="205"/>
      <c r="P1765" s="205"/>
      <c r="Q1765" s="205"/>
      <c r="R1765" s="205"/>
      <c r="S1765" s="205"/>
      <c r="T1765" s="206"/>
      <c r="AT1765" s="207" t="s">
        <v>169</v>
      </c>
      <c r="AU1765" s="207" t="s">
        <v>81</v>
      </c>
      <c r="AV1765" s="11" t="s">
        <v>22</v>
      </c>
      <c r="AW1765" s="11" t="s">
        <v>37</v>
      </c>
      <c r="AX1765" s="11" t="s">
        <v>73</v>
      </c>
      <c r="AY1765" s="207" t="s">
        <v>162</v>
      </c>
    </row>
    <row r="1766" spans="2:51" s="12" customFormat="1" ht="13.5">
      <c r="B1766" s="208"/>
      <c r="C1766" s="209"/>
      <c r="D1766" s="198" t="s">
        <v>169</v>
      </c>
      <c r="E1766" s="210" t="s">
        <v>20</v>
      </c>
      <c r="F1766" s="211" t="s">
        <v>808</v>
      </c>
      <c r="G1766" s="209"/>
      <c r="H1766" s="212">
        <v>226.578</v>
      </c>
      <c r="I1766" s="213"/>
      <c r="J1766" s="209"/>
      <c r="K1766" s="209"/>
      <c r="L1766" s="214"/>
      <c r="M1766" s="215"/>
      <c r="N1766" s="216"/>
      <c r="O1766" s="216"/>
      <c r="P1766" s="216"/>
      <c r="Q1766" s="216"/>
      <c r="R1766" s="216"/>
      <c r="S1766" s="216"/>
      <c r="T1766" s="217"/>
      <c r="AT1766" s="218" t="s">
        <v>169</v>
      </c>
      <c r="AU1766" s="218" t="s">
        <v>81</v>
      </c>
      <c r="AV1766" s="12" t="s">
        <v>81</v>
      </c>
      <c r="AW1766" s="12" t="s">
        <v>37</v>
      </c>
      <c r="AX1766" s="12" t="s">
        <v>73</v>
      </c>
      <c r="AY1766" s="218" t="s">
        <v>162</v>
      </c>
    </row>
    <row r="1767" spans="2:51" s="12" customFormat="1" ht="13.5">
      <c r="B1767" s="208"/>
      <c r="C1767" s="209"/>
      <c r="D1767" s="198" t="s">
        <v>169</v>
      </c>
      <c r="E1767" s="210" t="s">
        <v>20</v>
      </c>
      <c r="F1767" s="211" t="s">
        <v>809</v>
      </c>
      <c r="G1767" s="209"/>
      <c r="H1767" s="212">
        <v>10.211</v>
      </c>
      <c r="I1767" s="213"/>
      <c r="J1767" s="209"/>
      <c r="K1767" s="209"/>
      <c r="L1767" s="214"/>
      <c r="M1767" s="215"/>
      <c r="N1767" s="216"/>
      <c r="O1767" s="216"/>
      <c r="P1767" s="216"/>
      <c r="Q1767" s="216"/>
      <c r="R1767" s="216"/>
      <c r="S1767" s="216"/>
      <c r="T1767" s="217"/>
      <c r="AT1767" s="218" t="s">
        <v>169</v>
      </c>
      <c r="AU1767" s="218" t="s">
        <v>81</v>
      </c>
      <c r="AV1767" s="12" t="s">
        <v>81</v>
      </c>
      <c r="AW1767" s="12" t="s">
        <v>37</v>
      </c>
      <c r="AX1767" s="12" t="s">
        <v>73</v>
      </c>
      <c r="AY1767" s="218" t="s">
        <v>162</v>
      </c>
    </row>
    <row r="1768" spans="2:51" s="12" customFormat="1" ht="13.5">
      <c r="B1768" s="208"/>
      <c r="C1768" s="209"/>
      <c r="D1768" s="198" t="s">
        <v>169</v>
      </c>
      <c r="E1768" s="210" t="s">
        <v>20</v>
      </c>
      <c r="F1768" s="211" t="s">
        <v>810</v>
      </c>
      <c r="G1768" s="209"/>
      <c r="H1768" s="212">
        <v>2.686</v>
      </c>
      <c r="I1768" s="213"/>
      <c r="J1768" s="209"/>
      <c r="K1768" s="209"/>
      <c r="L1768" s="214"/>
      <c r="M1768" s="215"/>
      <c r="N1768" s="216"/>
      <c r="O1768" s="216"/>
      <c r="P1768" s="216"/>
      <c r="Q1768" s="216"/>
      <c r="R1768" s="216"/>
      <c r="S1768" s="216"/>
      <c r="T1768" s="217"/>
      <c r="AT1768" s="218" t="s">
        <v>169</v>
      </c>
      <c r="AU1768" s="218" t="s">
        <v>81</v>
      </c>
      <c r="AV1768" s="12" t="s">
        <v>81</v>
      </c>
      <c r="AW1768" s="12" t="s">
        <v>37</v>
      </c>
      <c r="AX1768" s="12" t="s">
        <v>73</v>
      </c>
      <c r="AY1768" s="218" t="s">
        <v>162</v>
      </c>
    </row>
    <row r="1769" spans="2:51" s="12" customFormat="1" ht="13.5">
      <c r="B1769" s="208"/>
      <c r="C1769" s="209"/>
      <c r="D1769" s="198" t="s">
        <v>169</v>
      </c>
      <c r="E1769" s="210" t="s">
        <v>20</v>
      </c>
      <c r="F1769" s="211" t="s">
        <v>811</v>
      </c>
      <c r="G1769" s="209"/>
      <c r="H1769" s="212">
        <v>1.798</v>
      </c>
      <c r="I1769" s="213"/>
      <c r="J1769" s="209"/>
      <c r="K1769" s="209"/>
      <c r="L1769" s="214"/>
      <c r="M1769" s="215"/>
      <c r="N1769" s="216"/>
      <c r="O1769" s="216"/>
      <c r="P1769" s="216"/>
      <c r="Q1769" s="216"/>
      <c r="R1769" s="216"/>
      <c r="S1769" s="216"/>
      <c r="T1769" s="217"/>
      <c r="AT1769" s="218" t="s">
        <v>169</v>
      </c>
      <c r="AU1769" s="218" t="s">
        <v>81</v>
      </c>
      <c r="AV1769" s="12" t="s">
        <v>81</v>
      </c>
      <c r="AW1769" s="12" t="s">
        <v>37</v>
      </c>
      <c r="AX1769" s="12" t="s">
        <v>73</v>
      </c>
      <c r="AY1769" s="218" t="s">
        <v>162</v>
      </c>
    </row>
    <row r="1770" spans="2:51" s="12" customFormat="1" ht="13.5">
      <c r="B1770" s="208"/>
      <c r="C1770" s="209"/>
      <c r="D1770" s="198" t="s">
        <v>169</v>
      </c>
      <c r="E1770" s="210" t="s">
        <v>20</v>
      </c>
      <c r="F1770" s="211" t="s">
        <v>812</v>
      </c>
      <c r="G1770" s="209"/>
      <c r="H1770" s="212">
        <v>-3.64</v>
      </c>
      <c r="I1770" s="213"/>
      <c r="J1770" s="209"/>
      <c r="K1770" s="209"/>
      <c r="L1770" s="214"/>
      <c r="M1770" s="215"/>
      <c r="N1770" s="216"/>
      <c r="O1770" s="216"/>
      <c r="P1770" s="216"/>
      <c r="Q1770" s="216"/>
      <c r="R1770" s="216"/>
      <c r="S1770" s="216"/>
      <c r="T1770" s="217"/>
      <c r="AT1770" s="218" t="s">
        <v>169</v>
      </c>
      <c r="AU1770" s="218" t="s">
        <v>81</v>
      </c>
      <c r="AV1770" s="12" t="s">
        <v>81</v>
      </c>
      <c r="AW1770" s="12" t="s">
        <v>37</v>
      </c>
      <c r="AX1770" s="12" t="s">
        <v>73</v>
      </c>
      <c r="AY1770" s="218" t="s">
        <v>162</v>
      </c>
    </row>
    <row r="1771" spans="2:51" s="12" customFormat="1" ht="13.5">
      <c r="B1771" s="208"/>
      <c r="C1771" s="209"/>
      <c r="D1771" s="198" t="s">
        <v>169</v>
      </c>
      <c r="E1771" s="210" t="s">
        <v>20</v>
      </c>
      <c r="F1771" s="211" t="s">
        <v>813</v>
      </c>
      <c r="G1771" s="209"/>
      <c r="H1771" s="212">
        <v>5.424</v>
      </c>
      <c r="I1771" s="213"/>
      <c r="J1771" s="209"/>
      <c r="K1771" s="209"/>
      <c r="L1771" s="214"/>
      <c r="M1771" s="215"/>
      <c r="N1771" s="216"/>
      <c r="O1771" s="216"/>
      <c r="P1771" s="216"/>
      <c r="Q1771" s="216"/>
      <c r="R1771" s="216"/>
      <c r="S1771" s="216"/>
      <c r="T1771" s="217"/>
      <c r="AT1771" s="218" t="s">
        <v>169</v>
      </c>
      <c r="AU1771" s="218" t="s">
        <v>81</v>
      </c>
      <c r="AV1771" s="12" t="s">
        <v>81</v>
      </c>
      <c r="AW1771" s="12" t="s">
        <v>37</v>
      </c>
      <c r="AX1771" s="12" t="s">
        <v>73</v>
      </c>
      <c r="AY1771" s="218" t="s">
        <v>162</v>
      </c>
    </row>
    <row r="1772" spans="2:51" s="12" customFormat="1" ht="13.5">
      <c r="B1772" s="208"/>
      <c r="C1772" s="209"/>
      <c r="D1772" s="198" t="s">
        <v>169</v>
      </c>
      <c r="E1772" s="210" t="s">
        <v>20</v>
      </c>
      <c r="F1772" s="211" t="s">
        <v>814</v>
      </c>
      <c r="G1772" s="209"/>
      <c r="H1772" s="212">
        <v>-5.949</v>
      </c>
      <c r="I1772" s="213"/>
      <c r="J1772" s="209"/>
      <c r="K1772" s="209"/>
      <c r="L1772" s="214"/>
      <c r="M1772" s="215"/>
      <c r="N1772" s="216"/>
      <c r="O1772" s="216"/>
      <c r="P1772" s="216"/>
      <c r="Q1772" s="216"/>
      <c r="R1772" s="216"/>
      <c r="S1772" s="216"/>
      <c r="T1772" s="217"/>
      <c r="AT1772" s="218" t="s">
        <v>169</v>
      </c>
      <c r="AU1772" s="218" t="s">
        <v>81</v>
      </c>
      <c r="AV1772" s="12" t="s">
        <v>81</v>
      </c>
      <c r="AW1772" s="12" t="s">
        <v>37</v>
      </c>
      <c r="AX1772" s="12" t="s">
        <v>73</v>
      </c>
      <c r="AY1772" s="218" t="s">
        <v>162</v>
      </c>
    </row>
    <row r="1773" spans="2:51" s="12" customFormat="1" ht="13.5">
      <c r="B1773" s="208"/>
      <c r="C1773" s="209"/>
      <c r="D1773" s="198" t="s">
        <v>169</v>
      </c>
      <c r="E1773" s="210" t="s">
        <v>20</v>
      </c>
      <c r="F1773" s="211" t="s">
        <v>815</v>
      </c>
      <c r="G1773" s="209"/>
      <c r="H1773" s="212">
        <v>3.702</v>
      </c>
      <c r="I1773" s="213"/>
      <c r="J1773" s="209"/>
      <c r="K1773" s="209"/>
      <c r="L1773" s="214"/>
      <c r="M1773" s="215"/>
      <c r="N1773" s="216"/>
      <c r="O1773" s="216"/>
      <c r="P1773" s="216"/>
      <c r="Q1773" s="216"/>
      <c r="R1773" s="216"/>
      <c r="S1773" s="216"/>
      <c r="T1773" s="217"/>
      <c r="AT1773" s="218" t="s">
        <v>169</v>
      </c>
      <c r="AU1773" s="218" t="s">
        <v>81</v>
      </c>
      <c r="AV1773" s="12" t="s">
        <v>81</v>
      </c>
      <c r="AW1773" s="12" t="s">
        <v>37</v>
      </c>
      <c r="AX1773" s="12" t="s">
        <v>73</v>
      </c>
      <c r="AY1773" s="218" t="s">
        <v>162</v>
      </c>
    </row>
    <row r="1774" spans="2:51" s="12" customFormat="1" ht="13.5">
      <c r="B1774" s="208"/>
      <c r="C1774" s="209"/>
      <c r="D1774" s="198" t="s">
        <v>169</v>
      </c>
      <c r="E1774" s="210" t="s">
        <v>20</v>
      </c>
      <c r="F1774" s="211" t="s">
        <v>816</v>
      </c>
      <c r="G1774" s="209"/>
      <c r="H1774" s="212">
        <v>-0.665</v>
      </c>
      <c r="I1774" s="213"/>
      <c r="J1774" s="209"/>
      <c r="K1774" s="209"/>
      <c r="L1774" s="214"/>
      <c r="M1774" s="215"/>
      <c r="N1774" s="216"/>
      <c r="O1774" s="216"/>
      <c r="P1774" s="216"/>
      <c r="Q1774" s="216"/>
      <c r="R1774" s="216"/>
      <c r="S1774" s="216"/>
      <c r="T1774" s="217"/>
      <c r="AT1774" s="218" t="s">
        <v>169</v>
      </c>
      <c r="AU1774" s="218" t="s">
        <v>81</v>
      </c>
      <c r="AV1774" s="12" t="s">
        <v>81</v>
      </c>
      <c r="AW1774" s="12" t="s">
        <v>37</v>
      </c>
      <c r="AX1774" s="12" t="s">
        <v>73</v>
      </c>
      <c r="AY1774" s="218" t="s">
        <v>162</v>
      </c>
    </row>
    <row r="1775" spans="2:51" s="12" customFormat="1" ht="13.5">
      <c r="B1775" s="208"/>
      <c r="C1775" s="209"/>
      <c r="D1775" s="198" t="s">
        <v>169</v>
      </c>
      <c r="E1775" s="210" t="s">
        <v>20</v>
      </c>
      <c r="F1775" s="211" t="s">
        <v>817</v>
      </c>
      <c r="G1775" s="209"/>
      <c r="H1775" s="212">
        <v>8.458</v>
      </c>
      <c r="I1775" s="213"/>
      <c r="J1775" s="209"/>
      <c r="K1775" s="209"/>
      <c r="L1775" s="214"/>
      <c r="M1775" s="215"/>
      <c r="N1775" s="216"/>
      <c r="O1775" s="216"/>
      <c r="P1775" s="216"/>
      <c r="Q1775" s="216"/>
      <c r="R1775" s="216"/>
      <c r="S1775" s="216"/>
      <c r="T1775" s="217"/>
      <c r="AT1775" s="218" t="s">
        <v>169</v>
      </c>
      <c r="AU1775" s="218" t="s">
        <v>81</v>
      </c>
      <c r="AV1775" s="12" t="s">
        <v>81</v>
      </c>
      <c r="AW1775" s="12" t="s">
        <v>37</v>
      </c>
      <c r="AX1775" s="12" t="s">
        <v>73</v>
      </c>
      <c r="AY1775" s="218" t="s">
        <v>162</v>
      </c>
    </row>
    <row r="1776" spans="2:51" s="11" customFormat="1" ht="13.5">
      <c r="B1776" s="196"/>
      <c r="C1776" s="197"/>
      <c r="D1776" s="198" t="s">
        <v>169</v>
      </c>
      <c r="E1776" s="199" t="s">
        <v>20</v>
      </c>
      <c r="F1776" s="200" t="s">
        <v>1569</v>
      </c>
      <c r="G1776" s="197"/>
      <c r="H1776" s="201" t="s">
        <v>20</v>
      </c>
      <c r="I1776" s="202"/>
      <c r="J1776" s="197"/>
      <c r="K1776" s="197"/>
      <c r="L1776" s="203"/>
      <c r="M1776" s="204"/>
      <c r="N1776" s="205"/>
      <c r="O1776" s="205"/>
      <c r="P1776" s="205"/>
      <c r="Q1776" s="205"/>
      <c r="R1776" s="205"/>
      <c r="S1776" s="205"/>
      <c r="T1776" s="206"/>
      <c r="AT1776" s="207" t="s">
        <v>169</v>
      </c>
      <c r="AU1776" s="207" t="s">
        <v>81</v>
      </c>
      <c r="AV1776" s="11" t="s">
        <v>22</v>
      </c>
      <c r="AW1776" s="11" t="s">
        <v>37</v>
      </c>
      <c r="AX1776" s="11" t="s">
        <v>73</v>
      </c>
      <c r="AY1776" s="207" t="s">
        <v>162</v>
      </c>
    </row>
    <row r="1777" spans="2:51" s="12" customFormat="1" ht="13.5">
      <c r="B1777" s="208"/>
      <c r="C1777" s="209"/>
      <c r="D1777" s="198" t="s">
        <v>169</v>
      </c>
      <c r="E1777" s="210" t="s">
        <v>20</v>
      </c>
      <c r="F1777" s="211" t="s">
        <v>819</v>
      </c>
      <c r="G1777" s="209"/>
      <c r="H1777" s="212">
        <v>188.834</v>
      </c>
      <c r="I1777" s="213"/>
      <c r="J1777" s="209"/>
      <c r="K1777" s="209"/>
      <c r="L1777" s="214"/>
      <c r="M1777" s="215"/>
      <c r="N1777" s="216"/>
      <c r="O1777" s="216"/>
      <c r="P1777" s="216"/>
      <c r="Q1777" s="216"/>
      <c r="R1777" s="216"/>
      <c r="S1777" s="216"/>
      <c r="T1777" s="217"/>
      <c r="AT1777" s="218" t="s">
        <v>169</v>
      </c>
      <c r="AU1777" s="218" t="s">
        <v>81</v>
      </c>
      <c r="AV1777" s="12" t="s">
        <v>81</v>
      </c>
      <c r="AW1777" s="12" t="s">
        <v>37</v>
      </c>
      <c r="AX1777" s="12" t="s">
        <v>73</v>
      </c>
      <c r="AY1777" s="218" t="s">
        <v>162</v>
      </c>
    </row>
    <row r="1778" spans="2:51" s="12" customFormat="1" ht="13.5">
      <c r="B1778" s="208"/>
      <c r="C1778" s="209"/>
      <c r="D1778" s="198" t="s">
        <v>169</v>
      </c>
      <c r="E1778" s="210" t="s">
        <v>20</v>
      </c>
      <c r="F1778" s="211" t="s">
        <v>820</v>
      </c>
      <c r="G1778" s="209"/>
      <c r="H1778" s="212">
        <v>18.3</v>
      </c>
      <c r="I1778" s="213"/>
      <c r="J1778" s="209"/>
      <c r="K1778" s="209"/>
      <c r="L1778" s="214"/>
      <c r="M1778" s="215"/>
      <c r="N1778" s="216"/>
      <c r="O1778" s="216"/>
      <c r="P1778" s="216"/>
      <c r="Q1778" s="216"/>
      <c r="R1778" s="216"/>
      <c r="S1778" s="216"/>
      <c r="T1778" s="217"/>
      <c r="AT1778" s="218" t="s">
        <v>169</v>
      </c>
      <c r="AU1778" s="218" t="s">
        <v>81</v>
      </c>
      <c r="AV1778" s="12" t="s">
        <v>81</v>
      </c>
      <c r="AW1778" s="12" t="s">
        <v>37</v>
      </c>
      <c r="AX1778" s="12" t="s">
        <v>73</v>
      </c>
      <c r="AY1778" s="218" t="s">
        <v>162</v>
      </c>
    </row>
    <row r="1779" spans="2:51" s="12" customFormat="1" ht="13.5">
      <c r="B1779" s="208"/>
      <c r="C1779" s="209"/>
      <c r="D1779" s="198" t="s">
        <v>169</v>
      </c>
      <c r="E1779" s="210" t="s">
        <v>20</v>
      </c>
      <c r="F1779" s="211" t="s">
        <v>821</v>
      </c>
      <c r="G1779" s="209"/>
      <c r="H1779" s="212">
        <v>14.299</v>
      </c>
      <c r="I1779" s="213"/>
      <c r="J1779" s="209"/>
      <c r="K1779" s="209"/>
      <c r="L1779" s="214"/>
      <c r="M1779" s="215"/>
      <c r="N1779" s="216"/>
      <c r="O1779" s="216"/>
      <c r="P1779" s="216"/>
      <c r="Q1779" s="216"/>
      <c r="R1779" s="216"/>
      <c r="S1779" s="216"/>
      <c r="T1779" s="217"/>
      <c r="AT1779" s="218" t="s">
        <v>169</v>
      </c>
      <c r="AU1779" s="218" t="s">
        <v>81</v>
      </c>
      <c r="AV1779" s="12" t="s">
        <v>81</v>
      </c>
      <c r="AW1779" s="12" t="s">
        <v>37</v>
      </c>
      <c r="AX1779" s="12" t="s">
        <v>73</v>
      </c>
      <c r="AY1779" s="218" t="s">
        <v>162</v>
      </c>
    </row>
    <row r="1780" spans="2:51" s="12" customFormat="1" ht="13.5">
      <c r="B1780" s="208"/>
      <c r="C1780" s="209"/>
      <c r="D1780" s="198" t="s">
        <v>169</v>
      </c>
      <c r="E1780" s="210" t="s">
        <v>20</v>
      </c>
      <c r="F1780" s="211" t="s">
        <v>822</v>
      </c>
      <c r="G1780" s="209"/>
      <c r="H1780" s="212">
        <v>2.697</v>
      </c>
      <c r="I1780" s="213"/>
      <c r="J1780" s="209"/>
      <c r="K1780" s="209"/>
      <c r="L1780" s="214"/>
      <c r="M1780" s="215"/>
      <c r="N1780" s="216"/>
      <c r="O1780" s="216"/>
      <c r="P1780" s="216"/>
      <c r="Q1780" s="216"/>
      <c r="R1780" s="216"/>
      <c r="S1780" s="216"/>
      <c r="T1780" s="217"/>
      <c r="AT1780" s="218" t="s">
        <v>169</v>
      </c>
      <c r="AU1780" s="218" t="s">
        <v>81</v>
      </c>
      <c r="AV1780" s="12" t="s">
        <v>81</v>
      </c>
      <c r="AW1780" s="12" t="s">
        <v>37</v>
      </c>
      <c r="AX1780" s="12" t="s">
        <v>73</v>
      </c>
      <c r="AY1780" s="218" t="s">
        <v>162</v>
      </c>
    </row>
    <row r="1781" spans="2:51" s="12" customFormat="1" ht="13.5">
      <c r="B1781" s="208"/>
      <c r="C1781" s="209"/>
      <c r="D1781" s="198" t="s">
        <v>169</v>
      </c>
      <c r="E1781" s="210" t="s">
        <v>20</v>
      </c>
      <c r="F1781" s="211" t="s">
        <v>823</v>
      </c>
      <c r="G1781" s="209"/>
      <c r="H1781" s="212">
        <v>-1.514</v>
      </c>
      <c r="I1781" s="213"/>
      <c r="J1781" s="209"/>
      <c r="K1781" s="209"/>
      <c r="L1781" s="214"/>
      <c r="M1781" s="215"/>
      <c r="N1781" s="216"/>
      <c r="O1781" s="216"/>
      <c r="P1781" s="216"/>
      <c r="Q1781" s="216"/>
      <c r="R1781" s="216"/>
      <c r="S1781" s="216"/>
      <c r="T1781" s="217"/>
      <c r="AT1781" s="218" t="s">
        <v>169</v>
      </c>
      <c r="AU1781" s="218" t="s">
        <v>81</v>
      </c>
      <c r="AV1781" s="12" t="s">
        <v>81</v>
      </c>
      <c r="AW1781" s="12" t="s">
        <v>37</v>
      </c>
      <c r="AX1781" s="12" t="s">
        <v>73</v>
      </c>
      <c r="AY1781" s="218" t="s">
        <v>162</v>
      </c>
    </row>
    <row r="1782" spans="2:51" s="12" customFormat="1" ht="13.5">
      <c r="B1782" s="208"/>
      <c r="C1782" s="209"/>
      <c r="D1782" s="198" t="s">
        <v>169</v>
      </c>
      <c r="E1782" s="210" t="s">
        <v>20</v>
      </c>
      <c r="F1782" s="211" t="s">
        <v>824</v>
      </c>
      <c r="G1782" s="209"/>
      <c r="H1782" s="212">
        <v>0.64</v>
      </c>
      <c r="I1782" s="213"/>
      <c r="J1782" s="209"/>
      <c r="K1782" s="209"/>
      <c r="L1782" s="214"/>
      <c r="M1782" s="215"/>
      <c r="N1782" s="216"/>
      <c r="O1782" s="216"/>
      <c r="P1782" s="216"/>
      <c r="Q1782" s="216"/>
      <c r="R1782" s="216"/>
      <c r="S1782" s="216"/>
      <c r="T1782" s="217"/>
      <c r="AT1782" s="218" t="s">
        <v>169</v>
      </c>
      <c r="AU1782" s="218" t="s">
        <v>81</v>
      </c>
      <c r="AV1782" s="12" t="s">
        <v>81</v>
      </c>
      <c r="AW1782" s="12" t="s">
        <v>37</v>
      </c>
      <c r="AX1782" s="12" t="s">
        <v>73</v>
      </c>
      <c r="AY1782" s="218" t="s">
        <v>162</v>
      </c>
    </row>
    <row r="1783" spans="2:51" s="12" customFormat="1" ht="13.5">
      <c r="B1783" s="208"/>
      <c r="C1783" s="209"/>
      <c r="D1783" s="198" t="s">
        <v>169</v>
      </c>
      <c r="E1783" s="210" t="s">
        <v>20</v>
      </c>
      <c r="F1783" s="211" t="s">
        <v>825</v>
      </c>
      <c r="G1783" s="209"/>
      <c r="H1783" s="212">
        <v>-0.239</v>
      </c>
      <c r="I1783" s="213"/>
      <c r="J1783" s="209"/>
      <c r="K1783" s="209"/>
      <c r="L1783" s="214"/>
      <c r="M1783" s="215"/>
      <c r="N1783" s="216"/>
      <c r="O1783" s="216"/>
      <c r="P1783" s="216"/>
      <c r="Q1783" s="216"/>
      <c r="R1783" s="216"/>
      <c r="S1783" s="216"/>
      <c r="T1783" s="217"/>
      <c r="AT1783" s="218" t="s">
        <v>169</v>
      </c>
      <c r="AU1783" s="218" t="s">
        <v>81</v>
      </c>
      <c r="AV1783" s="12" t="s">
        <v>81</v>
      </c>
      <c r="AW1783" s="12" t="s">
        <v>37</v>
      </c>
      <c r="AX1783" s="12" t="s">
        <v>73</v>
      </c>
      <c r="AY1783" s="218" t="s">
        <v>162</v>
      </c>
    </row>
    <row r="1784" spans="2:51" s="12" customFormat="1" ht="13.5">
      <c r="B1784" s="208"/>
      <c r="C1784" s="209"/>
      <c r="D1784" s="198" t="s">
        <v>169</v>
      </c>
      <c r="E1784" s="210" t="s">
        <v>20</v>
      </c>
      <c r="F1784" s="211" t="s">
        <v>826</v>
      </c>
      <c r="G1784" s="209"/>
      <c r="H1784" s="212">
        <v>-3.834</v>
      </c>
      <c r="I1784" s="213"/>
      <c r="J1784" s="209"/>
      <c r="K1784" s="209"/>
      <c r="L1784" s="214"/>
      <c r="M1784" s="215"/>
      <c r="N1784" s="216"/>
      <c r="O1784" s="216"/>
      <c r="P1784" s="216"/>
      <c r="Q1784" s="216"/>
      <c r="R1784" s="216"/>
      <c r="S1784" s="216"/>
      <c r="T1784" s="217"/>
      <c r="AT1784" s="218" t="s">
        <v>169</v>
      </c>
      <c r="AU1784" s="218" t="s">
        <v>81</v>
      </c>
      <c r="AV1784" s="12" t="s">
        <v>81</v>
      </c>
      <c r="AW1784" s="12" t="s">
        <v>37</v>
      </c>
      <c r="AX1784" s="12" t="s">
        <v>73</v>
      </c>
      <c r="AY1784" s="218" t="s">
        <v>162</v>
      </c>
    </row>
    <row r="1785" spans="2:51" s="12" customFormat="1" ht="13.5">
      <c r="B1785" s="208"/>
      <c r="C1785" s="209"/>
      <c r="D1785" s="198" t="s">
        <v>169</v>
      </c>
      <c r="E1785" s="210" t="s">
        <v>20</v>
      </c>
      <c r="F1785" s="211" t="s">
        <v>827</v>
      </c>
      <c r="G1785" s="209"/>
      <c r="H1785" s="212">
        <v>3.745</v>
      </c>
      <c r="I1785" s="213"/>
      <c r="J1785" s="209"/>
      <c r="K1785" s="209"/>
      <c r="L1785" s="214"/>
      <c r="M1785" s="215"/>
      <c r="N1785" s="216"/>
      <c r="O1785" s="216"/>
      <c r="P1785" s="216"/>
      <c r="Q1785" s="216"/>
      <c r="R1785" s="216"/>
      <c r="S1785" s="216"/>
      <c r="T1785" s="217"/>
      <c r="AT1785" s="218" t="s">
        <v>169</v>
      </c>
      <c r="AU1785" s="218" t="s">
        <v>81</v>
      </c>
      <c r="AV1785" s="12" t="s">
        <v>81</v>
      </c>
      <c r="AW1785" s="12" t="s">
        <v>37</v>
      </c>
      <c r="AX1785" s="12" t="s">
        <v>73</v>
      </c>
      <c r="AY1785" s="218" t="s">
        <v>162</v>
      </c>
    </row>
    <row r="1786" spans="2:51" s="12" customFormat="1" ht="13.5">
      <c r="B1786" s="208"/>
      <c r="C1786" s="209"/>
      <c r="D1786" s="198" t="s">
        <v>169</v>
      </c>
      <c r="E1786" s="210" t="s">
        <v>20</v>
      </c>
      <c r="F1786" s="211" t="s">
        <v>828</v>
      </c>
      <c r="G1786" s="209"/>
      <c r="H1786" s="212">
        <v>-3.763</v>
      </c>
      <c r="I1786" s="213"/>
      <c r="J1786" s="209"/>
      <c r="K1786" s="209"/>
      <c r="L1786" s="214"/>
      <c r="M1786" s="215"/>
      <c r="N1786" s="216"/>
      <c r="O1786" s="216"/>
      <c r="P1786" s="216"/>
      <c r="Q1786" s="216"/>
      <c r="R1786" s="216"/>
      <c r="S1786" s="216"/>
      <c r="T1786" s="217"/>
      <c r="AT1786" s="218" t="s">
        <v>169</v>
      </c>
      <c r="AU1786" s="218" t="s">
        <v>81</v>
      </c>
      <c r="AV1786" s="12" t="s">
        <v>81</v>
      </c>
      <c r="AW1786" s="12" t="s">
        <v>37</v>
      </c>
      <c r="AX1786" s="12" t="s">
        <v>73</v>
      </c>
      <c r="AY1786" s="218" t="s">
        <v>162</v>
      </c>
    </row>
    <row r="1787" spans="2:51" s="12" customFormat="1" ht="13.5">
      <c r="B1787" s="208"/>
      <c r="C1787" s="209"/>
      <c r="D1787" s="198" t="s">
        <v>169</v>
      </c>
      <c r="E1787" s="210" t="s">
        <v>20</v>
      </c>
      <c r="F1787" s="211" t="s">
        <v>829</v>
      </c>
      <c r="G1787" s="209"/>
      <c r="H1787" s="212">
        <v>-11.199</v>
      </c>
      <c r="I1787" s="213"/>
      <c r="J1787" s="209"/>
      <c r="K1787" s="209"/>
      <c r="L1787" s="214"/>
      <c r="M1787" s="215"/>
      <c r="N1787" s="216"/>
      <c r="O1787" s="216"/>
      <c r="P1787" s="216"/>
      <c r="Q1787" s="216"/>
      <c r="R1787" s="216"/>
      <c r="S1787" s="216"/>
      <c r="T1787" s="217"/>
      <c r="AT1787" s="218" t="s">
        <v>169</v>
      </c>
      <c r="AU1787" s="218" t="s">
        <v>81</v>
      </c>
      <c r="AV1787" s="12" t="s">
        <v>81</v>
      </c>
      <c r="AW1787" s="12" t="s">
        <v>37</v>
      </c>
      <c r="AX1787" s="12" t="s">
        <v>73</v>
      </c>
      <c r="AY1787" s="218" t="s">
        <v>162</v>
      </c>
    </row>
    <row r="1788" spans="2:51" s="11" customFormat="1" ht="13.5">
      <c r="B1788" s="196"/>
      <c r="C1788" s="197"/>
      <c r="D1788" s="198" t="s">
        <v>169</v>
      </c>
      <c r="E1788" s="199" t="s">
        <v>20</v>
      </c>
      <c r="F1788" s="200" t="s">
        <v>1570</v>
      </c>
      <c r="G1788" s="197"/>
      <c r="H1788" s="201" t="s">
        <v>20</v>
      </c>
      <c r="I1788" s="202"/>
      <c r="J1788" s="197"/>
      <c r="K1788" s="197"/>
      <c r="L1788" s="203"/>
      <c r="M1788" s="204"/>
      <c r="N1788" s="205"/>
      <c r="O1788" s="205"/>
      <c r="P1788" s="205"/>
      <c r="Q1788" s="205"/>
      <c r="R1788" s="205"/>
      <c r="S1788" s="205"/>
      <c r="T1788" s="206"/>
      <c r="AT1788" s="207" t="s">
        <v>169</v>
      </c>
      <c r="AU1788" s="207" t="s">
        <v>81</v>
      </c>
      <c r="AV1788" s="11" t="s">
        <v>22</v>
      </c>
      <c r="AW1788" s="11" t="s">
        <v>37</v>
      </c>
      <c r="AX1788" s="11" t="s">
        <v>73</v>
      </c>
      <c r="AY1788" s="207" t="s">
        <v>162</v>
      </c>
    </row>
    <row r="1789" spans="2:51" s="12" customFormat="1" ht="13.5">
      <c r="B1789" s="208"/>
      <c r="C1789" s="209"/>
      <c r="D1789" s="198" t="s">
        <v>169</v>
      </c>
      <c r="E1789" s="210" t="s">
        <v>20</v>
      </c>
      <c r="F1789" s="211" t="s">
        <v>833</v>
      </c>
      <c r="G1789" s="209"/>
      <c r="H1789" s="212">
        <v>83.57</v>
      </c>
      <c r="I1789" s="213"/>
      <c r="J1789" s="209"/>
      <c r="K1789" s="209"/>
      <c r="L1789" s="214"/>
      <c r="M1789" s="215"/>
      <c r="N1789" s="216"/>
      <c r="O1789" s="216"/>
      <c r="P1789" s="216"/>
      <c r="Q1789" s="216"/>
      <c r="R1789" s="216"/>
      <c r="S1789" s="216"/>
      <c r="T1789" s="217"/>
      <c r="AT1789" s="218" t="s">
        <v>169</v>
      </c>
      <c r="AU1789" s="218" t="s">
        <v>81</v>
      </c>
      <c r="AV1789" s="12" t="s">
        <v>81</v>
      </c>
      <c r="AW1789" s="12" t="s">
        <v>37</v>
      </c>
      <c r="AX1789" s="12" t="s">
        <v>73</v>
      </c>
      <c r="AY1789" s="218" t="s">
        <v>162</v>
      </c>
    </row>
    <row r="1790" spans="2:51" s="12" customFormat="1" ht="13.5">
      <c r="B1790" s="208"/>
      <c r="C1790" s="209"/>
      <c r="D1790" s="198" t="s">
        <v>169</v>
      </c>
      <c r="E1790" s="210" t="s">
        <v>20</v>
      </c>
      <c r="F1790" s="211" t="s">
        <v>834</v>
      </c>
      <c r="G1790" s="209"/>
      <c r="H1790" s="212">
        <v>-3.392</v>
      </c>
      <c r="I1790" s="213"/>
      <c r="J1790" s="209"/>
      <c r="K1790" s="209"/>
      <c r="L1790" s="214"/>
      <c r="M1790" s="215"/>
      <c r="N1790" s="216"/>
      <c r="O1790" s="216"/>
      <c r="P1790" s="216"/>
      <c r="Q1790" s="216"/>
      <c r="R1790" s="216"/>
      <c r="S1790" s="216"/>
      <c r="T1790" s="217"/>
      <c r="AT1790" s="218" t="s">
        <v>169</v>
      </c>
      <c r="AU1790" s="218" t="s">
        <v>81</v>
      </c>
      <c r="AV1790" s="12" t="s">
        <v>81</v>
      </c>
      <c r="AW1790" s="12" t="s">
        <v>37</v>
      </c>
      <c r="AX1790" s="12" t="s">
        <v>73</v>
      </c>
      <c r="AY1790" s="218" t="s">
        <v>162</v>
      </c>
    </row>
    <row r="1791" spans="2:51" s="12" customFormat="1" ht="13.5">
      <c r="B1791" s="208"/>
      <c r="C1791" s="209"/>
      <c r="D1791" s="198" t="s">
        <v>169</v>
      </c>
      <c r="E1791" s="210" t="s">
        <v>20</v>
      </c>
      <c r="F1791" s="211" t="s">
        <v>835</v>
      </c>
      <c r="G1791" s="209"/>
      <c r="H1791" s="212">
        <v>3.433</v>
      </c>
      <c r="I1791" s="213"/>
      <c r="J1791" s="209"/>
      <c r="K1791" s="209"/>
      <c r="L1791" s="214"/>
      <c r="M1791" s="215"/>
      <c r="N1791" s="216"/>
      <c r="O1791" s="216"/>
      <c r="P1791" s="216"/>
      <c r="Q1791" s="216"/>
      <c r="R1791" s="216"/>
      <c r="S1791" s="216"/>
      <c r="T1791" s="217"/>
      <c r="AT1791" s="218" t="s">
        <v>169</v>
      </c>
      <c r="AU1791" s="218" t="s">
        <v>81</v>
      </c>
      <c r="AV1791" s="12" t="s">
        <v>81</v>
      </c>
      <c r="AW1791" s="12" t="s">
        <v>37</v>
      </c>
      <c r="AX1791" s="12" t="s">
        <v>73</v>
      </c>
      <c r="AY1791" s="218" t="s">
        <v>162</v>
      </c>
    </row>
    <row r="1792" spans="2:51" s="12" customFormat="1" ht="13.5">
      <c r="B1792" s="208"/>
      <c r="C1792" s="209"/>
      <c r="D1792" s="198" t="s">
        <v>169</v>
      </c>
      <c r="E1792" s="210" t="s">
        <v>20</v>
      </c>
      <c r="F1792" s="211" t="s">
        <v>836</v>
      </c>
      <c r="G1792" s="209"/>
      <c r="H1792" s="212">
        <v>3.265</v>
      </c>
      <c r="I1792" s="213"/>
      <c r="J1792" s="209"/>
      <c r="K1792" s="209"/>
      <c r="L1792" s="214"/>
      <c r="M1792" s="215"/>
      <c r="N1792" s="216"/>
      <c r="O1792" s="216"/>
      <c r="P1792" s="216"/>
      <c r="Q1792" s="216"/>
      <c r="R1792" s="216"/>
      <c r="S1792" s="216"/>
      <c r="T1792" s="217"/>
      <c r="AT1792" s="218" t="s">
        <v>169</v>
      </c>
      <c r="AU1792" s="218" t="s">
        <v>81</v>
      </c>
      <c r="AV1792" s="12" t="s">
        <v>81</v>
      </c>
      <c r="AW1792" s="12" t="s">
        <v>37</v>
      </c>
      <c r="AX1792" s="12" t="s">
        <v>73</v>
      </c>
      <c r="AY1792" s="218" t="s">
        <v>162</v>
      </c>
    </row>
    <row r="1793" spans="2:51" s="12" customFormat="1" ht="13.5">
      <c r="B1793" s="208"/>
      <c r="C1793" s="209"/>
      <c r="D1793" s="198" t="s">
        <v>169</v>
      </c>
      <c r="E1793" s="210" t="s">
        <v>20</v>
      </c>
      <c r="F1793" s="211" t="s">
        <v>837</v>
      </c>
      <c r="G1793" s="209"/>
      <c r="H1793" s="212">
        <v>-1.773</v>
      </c>
      <c r="I1793" s="213"/>
      <c r="J1793" s="209"/>
      <c r="K1793" s="209"/>
      <c r="L1793" s="214"/>
      <c r="M1793" s="215"/>
      <c r="N1793" s="216"/>
      <c r="O1793" s="216"/>
      <c r="P1793" s="216"/>
      <c r="Q1793" s="216"/>
      <c r="R1793" s="216"/>
      <c r="S1793" s="216"/>
      <c r="T1793" s="217"/>
      <c r="AT1793" s="218" t="s">
        <v>169</v>
      </c>
      <c r="AU1793" s="218" t="s">
        <v>81</v>
      </c>
      <c r="AV1793" s="12" t="s">
        <v>81</v>
      </c>
      <c r="AW1793" s="12" t="s">
        <v>37</v>
      </c>
      <c r="AX1793" s="12" t="s">
        <v>73</v>
      </c>
      <c r="AY1793" s="218" t="s">
        <v>162</v>
      </c>
    </row>
    <row r="1794" spans="2:51" s="11" customFormat="1" ht="13.5">
      <c r="B1794" s="196"/>
      <c r="C1794" s="197"/>
      <c r="D1794" s="198" t="s">
        <v>169</v>
      </c>
      <c r="E1794" s="199" t="s">
        <v>20</v>
      </c>
      <c r="F1794" s="200" t="s">
        <v>1151</v>
      </c>
      <c r="G1794" s="197"/>
      <c r="H1794" s="201" t="s">
        <v>20</v>
      </c>
      <c r="I1794" s="202"/>
      <c r="J1794" s="197"/>
      <c r="K1794" s="197"/>
      <c r="L1794" s="203"/>
      <c r="M1794" s="204"/>
      <c r="N1794" s="205"/>
      <c r="O1794" s="205"/>
      <c r="P1794" s="205"/>
      <c r="Q1794" s="205"/>
      <c r="R1794" s="205"/>
      <c r="S1794" s="205"/>
      <c r="T1794" s="206"/>
      <c r="AT1794" s="207" t="s">
        <v>169</v>
      </c>
      <c r="AU1794" s="207" t="s">
        <v>81</v>
      </c>
      <c r="AV1794" s="11" t="s">
        <v>22</v>
      </c>
      <c r="AW1794" s="11" t="s">
        <v>37</v>
      </c>
      <c r="AX1794" s="11" t="s">
        <v>73</v>
      </c>
      <c r="AY1794" s="207" t="s">
        <v>162</v>
      </c>
    </row>
    <row r="1795" spans="2:51" s="12" customFormat="1" ht="13.5">
      <c r="B1795" s="208"/>
      <c r="C1795" s="209"/>
      <c r="D1795" s="198" t="s">
        <v>169</v>
      </c>
      <c r="E1795" s="210" t="s">
        <v>20</v>
      </c>
      <c r="F1795" s="211" t="s">
        <v>830</v>
      </c>
      <c r="G1795" s="209"/>
      <c r="H1795" s="212">
        <v>16.142</v>
      </c>
      <c r="I1795" s="213"/>
      <c r="J1795" s="209"/>
      <c r="K1795" s="209"/>
      <c r="L1795" s="214"/>
      <c r="M1795" s="215"/>
      <c r="N1795" s="216"/>
      <c r="O1795" s="216"/>
      <c r="P1795" s="216"/>
      <c r="Q1795" s="216"/>
      <c r="R1795" s="216"/>
      <c r="S1795" s="216"/>
      <c r="T1795" s="217"/>
      <c r="AT1795" s="218" t="s">
        <v>169</v>
      </c>
      <c r="AU1795" s="218" t="s">
        <v>81</v>
      </c>
      <c r="AV1795" s="12" t="s">
        <v>81</v>
      </c>
      <c r="AW1795" s="12" t="s">
        <v>37</v>
      </c>
      <c r="AX1795" s="12" t="s">
        <v>73</v>
      </c>
      <c r="AY1795" s="218" t="s">
        <v>162</v>
      </c>
    </row>
    <row r="1796" spans="2:51" s="12" customFormat="1" ht="13.5">
      <c r="B1796" s="208"/>
      <c r="C1796" s="209"/>
      <c r="D1796" s="198" t="s">
        <v>169</v>
      </c>
      <c r="E1796" s="210" t="s">
        <v>20</v>
      </c>
      <c r="F1796" s="211" t="s">
        <v>831</v>
      </c>
      <c r="G1796" s="209"/>
      <c r="H1796" s="212">
        <v>-4.03</v>
      </c>
      <c r="I1796" s="213"/>
      <c r="J1796" s="209"/>
      <c r="K1796" s="209"/>
      <c r="L1796" s="214"/>
      <c r="M1796" s="215"/>
      <c r="N1796" s="216"/>
      <c r="O1796" s="216"/>
      <c r="P1796" s="216"/>
      <c r="Q1796" s="216"/>
      <c r="R1796" s="216"/>
      <c r="S1796" s="216"/>
      <c r="T1796" s="217"/>
      <c r="AT1796" s="218" t="s">
        <v>169</v>
      </c>
      <c r="AU1796" s="218" t="s">
        <v>81</v>
      </c>
      <c r="AV1796" s="12" t="s">
        <v>81</v>
      </c>
      <c r="AW1796" s="12" t="s">
        <v>37</v>
      </c>
      <c r="AX1796" s="12" t="s">
        <v>73</v>
      </c>
      <c r="AY1796" s="218" t="s">
        <v>162</v>
      </c>
    </row>
    <row r="1797" spans="2:51" s="12" customFormat="1" ht="13.5">
      <c r="B1797" s="208"/>
      <c r="C1797" s="209"/>
      <c r="D1797" s="198" t="s">
        <v>169</v>
      </c>
      <c r="E1797" s="210" t="s">
        <v>20</v>
      </c>
      <c r="F1797" s="211" t="s">
        <v>832</v>
      </c>
      <c r="G1797" s="209"/>
      <c r="H1797" s="212">
        <v>3.34</v>
      </c>
      <c r="I1797" s="213"/>
      <c r="J1797" s="209"/>
      <c r="K1797" s="209"/>
      <c r="L1797" s="214"/>
      <c r="M1797" s="215"/>
      <c r="N1797" s="216"/>
      <c r="O1797" s="216"/>
      <c r="P1797" s="216"/>
      <c r="Q1797" s="216"/>
      <c r="R1797" s="216"/>
      <c r="S1797" s="216"/>
      <c r="T1797" s="217"/>
      <c r="AT1797" s="218" t="s">
        <v>169</v>
      </c>
      <c r="AU1797" s="218" t="s">
        <v>81</v>
      </c>
      <c r="AV1797" s="12" t="s">
        <v>81</v>
      </c>
      <c r="AW1797" s="12" t="s">
        <v>37</v>
      </c>
      <c r="AX1797" s="12" t="s">
        <v>73</v>
      </c>
      <c r="AY1797" s="218" t="s">
        <v>162</v>
      </c>
    </row>
    <row r="1798" spans="2:51" s="11" customFormat="1" ht="13.5">
      <c r="B1798" s="196"/>
      <c r="C1798" s="197"/>
      <c r="D1798" s="198" t="s">
        <v>169</v>
      </c>
      <c r="E1798" s="199" t="s">
        <v>20</v>
      </c>
      <c r="F1798" s="200" t="s">
        <v>1571</v>
      </c>
      <c r="G1798" s="197"/>
      <c r="H1798" s="201" t="s">
        <v>20</v>
      </c>
      <c r="I1798" s="202"/>
      <c r="J1798" s="197"/>
      <c r="K1798" s="197"/>
      <c r="L1798" s="203"/>
      <c r="M1798" s="204"/>
      <c r="N1798" s="205"/>
      <c r="O1798" s="205"/>
      <c r="P1798" s="205"/>
      <c r="Q1798" s="205"/>
      <c r="R1798" s="205"/>
      <c r="S1798" s="205"/>
      <c r="T1798" s="206"/>
      <c r="AT1798" s="207" t="s">
        <v>169</v>
      </c>
      <c r="AU1798" s="207" t="s">
        <v>81</v>
      </c>
      <c r="AV1798" s="11" t="s">
        <v>22</v>
      </c>
      <c r="AW1798" s="11" t="s">
        <v>37</v>
      </c>
      <c r="AX1798" s="11" t="s">
        <v>73</v>
      </c>
      <c r="AY1798" s="207" t="s">
        <v>162</v>
      </c>
    </row>
    <row r="1799" spans="2:51" s="12" customFormat="1" ht="13.5">
      <c r="B1799" s="208"/>
      <c r="C1799" s="209"/>
      <c r="D1799" s="198" t="s">
        <v>169</v>
      </c>
      <c r="E1799" s="210" t="s">
        <v>20</v>
      </c>
      <c r="F1799" s="211" t="s">
        <v>838</v>
      </c>
      <c r="G1799" s="209"/>
      <c r="H1799" s="212">
        <v>184.75</v>
      </c>
      <c r="I1799" s="213"/>
      <c r="J1799" s="209"/>
      <c r="K1799" s="209"/>
      <c r="L1799" s="214"/>
      <c r="M1799" s="215"/>
      <c r="N1799" s="216"/>
      <c r="O1799" s="216"/>
      <c r="P1799" s="216"/>
      <c r="Q1799" s="216"/>
      <c r="R1799" s="216"/>
      <c r="S1799" s="216"/>
      <c r="T1799" s="217"/>
      <c r="AT1799" s="218" t="s">
        <v>169</v>
      </c>
      <c r="AU1799" s="218" t="s">
        <v>81</v>
      </c>
      <c r="AV1799" s="12" t="s">
        <v>81</v>
      </c>
      <c r="AW1799" s="12" t="s">
        <v>37</v>
      </c>
      <c r="AX1799" s="12" t="s">
        <v>73</v>
      </c>
      <c r="AY1799" s="218" t="s">
        <v>162</v>
      </c>
    </row>
    <row r="1800" spans="2:51" s="12" customFormat="1" ht="13.5">
      <c r="B1800" s="208"/>
      <c r="C1800" s="209"/>
      <c r="D1800" s="198" t="s">
        <v>169</v>
      </c>
      <c r="E1800" s="210" t="s">
        <v>20</v>
      </c>
      <c r="F1800" s="211" t="s">
        <v>839</v>
      </c>
      <c r="G1800" s="209"/>
      <c r="H1800" s="212">
        <v>39.143</v>
      </c>
      <c r="I1800" s="213"/>
      <c r="J1800" s="209"/>
      <c r="K1800" s="209"/>
      <c r="L1800" s="214"/>
      <c r="M1800" s="215"/>
      <c r="N1800" s="216"/>
      <c r="O1800" s="216"/>
      <c r="P1800" s="216"/>
      <c r="Q1800" s="216"/>
      <c r="R1800" s="216"/>
      <c r="S1800" s="216"/>
      <c r="T1800" s="217"/>
      <c r="AT1800" s="218" t="s">
        <v>169</v>
      </c>
      <c r="AU1800" s="218" t="s">
        <v>81</v>
      </c>
      <c r="AV1800" s="12" t="s">
        <v>81</v>
      </c>
      <c r="AW1800" s="12" t="s">
        <v>37</v>
      </c>
      <c r="AX1800" s="12" t="s">
        <v>73</v>
      </c>
      <c r="AY1800" s="218" t="s">
        <v>162</v>
      </c>
    </row>
    <row r="1801" spans="2:51" s="12" customFormat="1" ht="13.5">
      <c r="B1801" s="208"/>
      <c r="C1801" s="209"/>
      <c r="D1801" s="198" t="s">
        <v>169</v>
      </c>
      <c r="E1801" s="210" t="s">
        <v>20</v>
      </c>
      <c r="F1801" s="211" t="s">
        <v>840</v>
      </c>
      <c r="G1801" s="209"/>
      <c r="H1801" s="212">
        <v>47.104</v>
      </c>
      <c r="I1801" s="213"/>
      <c r="J1801" s="209"/>
      <c r="K1801" s="209"/>
      <c r="L1801" s="214"/>
      <c r="M1801" s="215"/>
      <c r="N1801" s="216"/>
      <c r="O1801" s="216"/>
      <c r="P1801" s="216"/>
      <c r="Q1801" s="216"/>
      <c r="R1801" s="216"/>
      <c r="S1801" s="216"/>
      <c r="T1801" s="217"/>
      <c r="AT1801" s="218" t="s">
        <v>169</v>
      </c>
      <c r="AU1801" s="218" t="s">
        <v>81</v>
      </c>
      <c r="AV1801" s="12" t="s">
        <v>81</v>
      </c>
      <c r="AW1801" s="12" t="s">
        <v>37</v>
      </c>
      <c r="AX1801" s="12" t="s">
        <v>73</v>
      </c>
      <c r="AY1801" s="218" t="s">
        <v>162</v>
      </c>
    </row>
    <row r="1802" spans="2:51" s="12" customFormat="1" ht="13.5">
      <c r="B1802" s="208"/>
      <c r="C1802" s="209"/>
      <c r="D1802" s="198" t="s">
        <v>169</v>
      </c>
      <c r="E1802" s="210" t="s">
        <v>20</v>
      </c>
      <c r="F1802" s="211" t="s">
        <v>841</v>
      </c>
      <c r="G1802" s="209"/>
      <c r="H1802" s="212">
        <v>18.285</v>
      </c>
      <c r="I1802" s="213"/>
      <c r="J1802" s="209"/>
      <c r="K1802" s="209"/>
      <c r="L1802" s="214"/>
      <c r="M1802" s="215"/>
      <c r="N1802" s="216"/>
      <c r="O1802" s="216"/>
      <c r="P1802" s="216"/>
      <c r="Q1802" s="216"/>
      <c r="R1802" s="216"/>
      <c r="S1802" s="216"/>
      <c r="T1802" s="217"/>
      <c r="AT1802" s="218" t="s">
        <v>169</v>
      </c>
      <c r="AU1802" s="218" t="s">
        <v>81</v>
      </c>
      <c r="AV1802" s="12" t="s">
        <v>81</v>
      </c>
      <c r="AW1802" s="12" t="s">
        <v>37</v>
      </c>
      <c r="AX1802" s="12" t="s">
        <v>73</v>
      </c>
      <c r="AY1802" s="218" t="s">
        <v>162</v>
      </c>
    </row>
    <row r="1803" spans="2:51" s="12" customFormat="1" ht="13.5">
      <c r="B1803" s="208"/>
      <c r="C1803" s="209"/>
      <c r="D1803" s="198" t="s">
        <v>169</v>
      </c>
      <c r="E1803" s="210" t="s">
        <v>20</v>
      </c>
      <c r="F1803" s="211" t="s">
        <v>842</v>
      </c>
      <c r="G1803" s="209"/>
      <c r="H1803" s="212">
        <v>54.34</v>
      </c>
      <c r="I1803" s="213"/>
      <c r="J1803" s="209"/>
      <c r="K1803" s="209"/>
      <c r="L1803" s="214"/>
      <c r="M1803" s="215"/>
      <c r="N1803" s="216"/>
      <c r="O1803" s="216"/>
      <c r="P1803" s="216"/>
      <c r="Q1803" s="216"/>
      <c r="R1803" s="216"/>
      <c r="S1803" s="216"/>
      <c r="T1803" s="217"/>
      <c r="AT1803" s="218" t="s">
        <v>169</v>
      </c>
      <c r="AU1803" s="218" t="s">
        <v>81</v>
      </c>
      <c r="AV1803" s="12" t="s">
        <v>81</v>
      </c>
      <c r="AW1803" s="12" t="s">
        <v>37</v>
      </c>
      <c r="AX1803" s="12" t="s">
        <v>73</v>
      </c>
      <c r="AY1803" s="218" t="s">
        <v>162</v>
      </c>
    </row>
    <row r="1804" spans="2:51" s="12" customFormat="1" ht="13.5">
      <c r="B1804" s="208"/>
      <c r="C1804" s="209"/>
      <c r="D1804" s="198" t="s">
        <v>169</v>
      </c>
      <c r="E1804" s="210" t="s">
        <v>20</v>
      </c>
      <c r="F1804" s="211" t="s">
        <v>843</v>
      </c>
      <c r="G1804" s="209"/>
      <c r="H1804" s="212">
        <v>-1.291</v>
      </c>
      <c r="I1804" s="213"/>
      <c r="J1804" s="209"/>
      <c r="K1804" s="209"/>
      <c r="L1804" s="214"/>
      <c r="M1804" s="215"/>
      <c r="N1804" s="216"/>
      <c r="O1804" s="216"/>
      <c r="P1804" s="216"/>
      <c r="Q1804" s="216"/>
      <c r="R1804" s="216"/>
      <c r="S1804" s="216"/>
      <c r="T1804" s="217"/>
      <c r="AT1804" s="218" t="s">
        <v>169</v>
      </c>
      <c r="AU1804" s="218" t="s">
        <v>81</v>
      </c>
      <c r="AV1804" s="12" t="s">
        <v>81</v>
      </c>
      <c r="AW1804" s="12" t="s">
        <v>37</v>
      </c>
      <c r="AX1804" s="12" t="s">
        <v>73</v>
      </c>
      <c r="AY1804" s="218" t="s">
        <v>162</v>
      </c>
    </row>
    <row r="1805" spans="2:51" s="12" customFormat="1" ht="13.5">
      <c r="B1805" s="208"/>
      <c r="C1805" s="209"/>
      <c r="D1805" s="198" t="s">
        <v>169</v>
      </c>
      <c r="E1805" s="210" t="s">
        <v>20</v>
      </c>
      <c r="F1805" s="211" t="s">
        <v>844</v>
      </c>
      <c r="G1805" s="209"/>
      <c r="H1805" s="212">
        <v>-0.526</v>
      </c>
      <c r="I1805" s="213"/>
      <c r="J1805" s="209"/>
      <c r="K1805" s="209"/>
      <c r="L1805" s="214"/>
      <c r="M1805" s="215"/>
      <c r="N1805" s="216"/>
      <c r="O1805" s="216"/>
      <c r="P1805" s="216"/>
      <c r="Q1805" s="216"/>
      <c r="R1805" s="216"/>
      <c r="S1805" s="216"/>
      <c r="T1805" s="217"/>
      <c r="AT1805" s="218" t="s">
        <v>169</v>
      </c>
      <c r="AU1805" s="218" t="s">
        <v>81</v>
      </c>
      <c r="AV1805" s="12" t="s">
        <v>81</v>
      </c>
      <c r="AW1805" s="12" t="s">
        <v>37</v>
      </c>
      <c r="AX1805" s="12" t="s">
        <v>73</v>
      </c>
      <c r="AY1805" s="218" t="s">
        <v>162</v>
      </c>
    </row>
    <row r="1806" spans="2:51" s="12" customFormat="1" ht="13.5">
      <c r="B1806" s="208"/>
      <c r="C1806" s="209"/>
      <c r="D1806" s="198" t="s">
        <v>169</v>
      </c>
      <c r="E1806" s="210" t="s">
        <v>20</v>
      </c>
      <c r="F1806" s="211" t="s">
        <v>845</v>
      </c>
      <c r="G1806" s="209"/>
      <c r="H1806" s="212">
        <v>-16.314</v>
      </c>
      <c r="I1806" s="213"/>
      <c r="J1806" s="209"/>
      <c r="K1806" s="209"/>
      <c r="L1806" s="214"/>
      <c r="M1806" s="215"/>
      <c r="N1806" s="216"/>
      <c r="O1806" s="216"/>
      <c r="P1806" s="216"/>
      <c r="Q1806" s="216"/>
      <c r="R1806" s="216"/>
      <c r="S1806" s="216"/>
      <c r="T1806" s="217"/>
      <c r="AT1806" s="218" t="s">
        <v>169</v>
      </c>
      <c r="AU1806" s="218" t="s">
        <v>81</v>
      </c>
      <c r="AV1806" s="12" t="s">
        <v>81</v>
      </c>
      <c r="AW1806" s="12" t="s">
        <v>37</v>
      </c>
      <c r="AX1806" s="12" t="s">
        <v>73</v>
      </c>
      <c r="AY1806" s="218" t="s">
        <v>162</v>
      </c>
    </row>
    <row r="1807" spans="2:51" s="12" customFormat="1" ht="13.5">
      <c r="B1807" s="208"/>
      <c r="C1807" s="209"/>
      <c r="D1807" s="198" t="s">
        <v>169</v>
      </c>
      <c r="E1807" s="210" t="s">
        <v>20</v>
      </c>
      <c r="F1807" s="211" t="s">
        <v>846</v>
      </c>
      <c r="G1807" s="209"/>
      <c r="H1807" s="212">
        <v>-4.194</v>
      </c>
      <c r="I1807" s="213"/>
      <c r="J1807" s="209"/>
      <c r="K1807" s="209"/>
      <c r="L1807" s="214"/>
      <c r="M1807" s="215"/>
      <c r="N1807" s="216"/>
      <c r="O1807" s="216"/>
      <c r="P1807" s="216"/>
      <c r="Q1807" s="216"/>
      <c r="R1807" s="216"/>
      <c r="S1807" s="216"/>
      <c r="T1807" s="217"/>
      <c r="AT1807" s="218" t="s">
        <v>169</v>
      </c>
      <c r="AU1807" s="218" t="s">
        <v>81</v>
      </c>
      <c r="AV1807" s="12" t="s">
        <v>81</v>
      </c>
      <c r="AW1807" s="12" t="s">
        <v>37</v>
      </c>
      <c r="AX1807" s="12" t="s">
        <v>73</v>
      </c>
      <c r="AY1807" s="218" t="s">
        <v>162</v>
      </c>
    </row>
    <row r="1808" spans="2:51" s="14" customFormat="1" ht="13.5">
      <c r="B1808" s="244"/>
      <c r="C1808" s="245"/>
      <c r="D1808" s="198" t="s">
        <v>169</v>
      </c>
      <c r="E1808" s="246" t="s">
        <v>20</v>
      </c>
      <c r="F1808" s="247" t="s">
        <v>483</v>
      </c>
      <c r="G1808" s="245"/>
      <c r="H1808" s="248">
        <v>1151.789</v>
      </c>
      <c r="I1808" s="249"/>
      <c r="J1808" s="245"/>
      <c r="K1808" s="245"/>
      <c r="L1808" s="250"/>
      <c r="M1808" s="251"/>
      <c r="N1808" s="252"/>
      <c r="O1808" s="252"/>
      <c r="P1808" s="252"/>
      <c r="Q1808" s="252"/>
      <c r="R1808" s="252"/>
      <c r="S1808" s="252"/>
      <c r="T1808" s="253"/>
      <c r="AT1808" s="254" t="s">
        <v>169</v>
      </c>
      <c r="AU1808" s="254" t="s">
        <v>81</v>
      </c>
      <c r="AV1808" s="14" t="s">
        <v>180</v>
      </c>
      <c r="AW1808" s="14" t="s">
        <v>37</v>
      </c>
      <c r="AX1808" s="14" t="s">
        <v>73</v>
      </c>
      <c r="AY1808" s="254" t="s">
        <v>162</v>
      </c>
    </row>
    <row r="1809" spans="2:51" s="11" customFormat="1" ht="13.5">
      <c r="B1809" s="196"/>
      <c r="C1809" s="197"/>
      <c r="D1809" s="198" t="s">
        <v>169</v>
      </c>
      <c r="E1809" s="199" t="s">
        <v>20</v>
      </c>
      <c r="F1809" s="200" t="s">
        <v>1572</v>
      </c>
      <c r="G1809" s="197"/>
      <c r="H1809" s="201" t="s">
        <v>20</v>
      </c>
      <c r="I1809" s="202"/>
      <c r="J1809" s="197"/>
      <c r="K1809" s="197"/>
      <c r="L1809" s="203"/>
      <c r="M1809" s="204"/>
      <c r="N1809" s="205"/>
      <c r="O1809" s="205"/>
      <c r="P1809" s="205"/>
      <c r="Q1809" s="205"/>
      <c r="R1809" s="205"/>
      <c r="S1809" s="205"/>
      <c r="T1809" s="206"/>
      <c r="AT1809" s="207" t="s">
        <v>169</v>
      </c>
      <c r="AU1809" s="207" t="s">
        <v>81</v>
      </c>
      <c r="AV1809" s="11" t="s">
        <v>22</v>
      </c>
      <c r="AW1809" s="11" t="s">
        <v>37</v>
      </c>
      <c r="AX1809" s="11" t="s">
        <v>73</v>
      </c>
      <c r="AY1809" s="207" t="s">
        <v>162</v>
      </c>
    </row>
    <row r="1810" spans="2:51" s="11" customFormat="1" ht="13.5">
      <c r="B1810" s="196"/>
      <c r="C1810" s="197"/>
      <c r="D1810" s="198" t="s">
        <v>169</v>
      </c>
      <c r="E1810" s="199" t="s">
        <v>20</v>
      </c>
      <c r="F1810" s="200" t="s">
        <v>1573</v>
      </c>
      <c r="G1810" s="197"/>
      <c r="H1810" s="201" t="s">
        <v>20</v>
      </c>
      <c r="I1810" s="202"/>
      <c r="J1810" s="197"/>
      <c r="K1810" s="197"/>
      <c r="L1810" s="203"/>
      <c r="M1810" s="204"/>
      <c r="N1810" s="205"/>
      <c r="O1810" s="205"/>
      <c r="P1810" s="205"/>
      <c r="Q1810" s="205"/>
      <c r="R1810" s="205"/>
      <c r="S1810" s="205"/>
      <c r="T1810" s="206"/>
      <c r="AT1810" s="207" t="s">
        <v>169</v>
      </c>
      <c r="AU1810" s="207" t="s">
        <v>81</v>
      </c>
      <c r="AV1810" s="11" t="s">
        <v>22</v>
      </c>
      <c r="AW1810" s="11" t="s">
        <v>37</v>
      </c>
      <c r="AX1810" s="11" t="s">
        <v>73</v>
      </c>
      <c r="AY1810" s="207" t="s">
        <v>162</v>
      </c>
    </row>
    <row r="1811" spans="2:51" s="12" customFormat="1" ht="13.5">
      <c r="B1811" s="208"/>
      <c r="C1811" s="209"/>
      <c r="D1811" s="198" t="s">
        <v>169</v>
      </c>
      <c r="E1811" s="210" t="s">
        <v>20</v>
      </c>
      <c r="F1811" s="211" t="s">
        <v>1574</v>
      </c>
      <c r="G1811" s="209"/>
      <c r="H1811" s="212">
        <v>-77.19</v>
      </c>
      <c r="I1811" s="213"/>
      <c r="J1811" s="209"/>
      <c r="K1811" s="209"/>
      <c r="L1811" s="214"/>
      <c r="M1811" s="215"/>
      <c r="N1811" s="216"/>
      <c r="O1811" s="216"/>
      <c r="P1811" s="216"/>
      <c r="Q1811" s="216"/>
      <c r="R1811" s="216"/>
      <c r="S1811" s="216"/>
      <c r="T1811" s="217"/>
      <c r="AT1811" s="218" t="s">
        <v>169</v>
      </c>
      <c r="AU1811" s="218" t="s">
        <v>81</v>
      </c>
      <c r="AV1811" s="12" t="s">
        <v>81</v>
      </c>
      <c r="AW1811" s="12" t="s">
        <v>37</v>
      </c>
      <c r="AX1811" s="12" t="s">
        <v>73</v>
      </c>
      <c r="AY1811" s="218" t="s">
        <v>162</v>
      </c>
    </row>
    <row r="1812" spans="2:51" s="13" customFormat="1" ht="13.5">
      <c r="B1812" s="219"/>
      <c r="C1812" s="220"/>
      <c r="D1812" s="221" t="s">
        <v>169</v>
      </c>
      <c r="E1812" s="222" t="s">
        <v>20</v>
      </c>
      <c r="F1812" s="223" t="s">
        <v>174</v>
      </c>
      <c r="G1812" s="220"/>
      <c r="H1812" s="224">
        <v>1074.599</v>
      </c>
      <c r="I1812" s="225"/>
      <c r="J1812" s="220"/>
      <c r="K1812" s="220"/>
      <c r="L1812" s="226"/>
      <c r="M1812" s="227"/>
      <c r="N1812" s="228"/>
      <c r="O1812" s="228"/>
      <c r="P1812" s="228"/>
      <c r="Q1812" s="228"/>
      <c r="R1812" s="228"/>
      <c r="S1812" s="228"/>
      <c r="T1812" s="229"/>
      <c r="AT1812" s="230" t="s">
        <v>169</v>
      </c>
      <c r="AU1812" s="230" t="s">
        <v>81</v>
      </c>
      <c r="AV1812" s="13" t="s">
        <v>168</v>
      </c>
      <c r="AW1812" s="13" t="s">
        <v>37</v>
      </c>
      <c r="AX1812" s="13" t="s">
        <v>22</v>
      </c>
      <c r="AY1812" s="230" t="s">
        <v>162</v>
      </c>
    </row>
    <row r="1813" spans="2:65" s="1" customFormat="1" ht="22.5" customHeight="1">
      <c r="B1813" s="36"/>
      <c r="C1813" s="184" t="s">
        <v>1575</v>
      </c>
      <c r="D1813" s="184" t="s">
        <v>164</v>
      </c>
      <c r="E1813" s="185" t="s">
        <v>1576</v>
      </c>
      <c r="F1813" s="186" t="s">
        <v>1577</v>
      </c>
      <c r="G1813" s="187" t="s">
        <v>218</v>
      </c>
      <c r="H1813" s="188">
        <v>8.966</v>
      </c>
      <c r="I1813" s="189"/>
      <c r="J1813" s="190">
        <f>ROUND(I1813*H1813,2)</f>
        <v>0</v>
      </c>
      <c r="K1813" s="186" t="s">
        <v>20</v>
      </c>
      <c r="L1813" s="56"/>
      <c r="M1813" s="191" t="s">
        <v>20</v>
      </c>
      <c r="N1813" s="192" t="s">
        <v>44</v>
      </c>
      <c r="O1813" s="37"/>
      <c r="P1813" s="193">
        <f>O1813*H1813</f>
        <v>0</v>
      </c>
      <c r="Q1813" s="193">
        <v>0</v>
      </c>
      <c r="R1813" s="193">
        <f>Q1813*H1813</f>
        <v>0</v>
      </c>
      <c r="S1813" s="193">
        <v>0</v>
      </c>
      <c r="T1813" s="194">
        <f>S1813*H1813</f>
        <v>0</v>
      </c>
      <c r="AR1813" s="19" t="s">
        <v>168</v>
      </c>
      <c r="AT1813" s="19" t="s">
        <v>164</v>
      </c>
      <c r="AU1813" s="19" t="s">
        <v>81</v>
      </c>
      <c r="AY1813" s="19" t="s">
        <v>162</v>
      </c>
      <c r="BE1813" s="195">
        <f>IF(N1813="základní",J1813,0)</f>
        <v>0</v>
      </c>
      <c r="BF1813" s="195">
        <f>IF(N1813="snížená",J1813,0)</f>
        <v>0</v>
      </c>
      <c r="BG1813" s="195">
        <f>IF(N1813="zákl. přenesená",J1813,0)</f>
        <v>0</v>
      </c>
      <c r="BH1813" s="195">
        <f>IF(N1813="sníž. přenesená",J1813,0)</f>
        <v>0</v>
      </c>
      <c r="BI1813" s="195">
        <f>IF(N1813="nulová",J1813,0)</f>
        <v>0</v>
      </c>
      <c r="BJ1813" s="19" t="s">
        <v>22</v>
      </c>
      <c r="BK1813" s="195">
        <f>ROUND(I1813*H1813,2)</f>
        <v>0</v>
      </c>
      <c r="BL1813" s="19" t="s">
        <v>168</v>
      </c>
      <c r="BM1813" s="19" t="s">
        <v>1575</v>
      </c>
    </row>
    <row r="1814" spans="2:51" s="11" customFormat="1" ht="13.5">
      <c r="B1814" s="196"/>
      <c r="C1814" s="197"/>
      <c r="D1814" s="198" t="s">
        <v>169</v>
      </c>
      <c r="E1814" s="199" t="s">
        <v>20</v>
      </c>
      <c r="F1814" s="200" t="s">
        <v>1578</v>
      </c>
      <c r="G1814" s="197"/>
      <c r="H1814" s="201" t="s">
        <v>20</v>
      </c>
      <c r="I1814" s="202"/>
      <c r="J1814" s="197"/>
      <c r="K1814" s="197"/>
      <c r="L1814" s="203"/>
      <c r="M1814" s="204"/>
      <c r="N1814" s="205"/>
      <c r="O1814" s="205"/>
      <c r="P1814" s="205"/>
      <c r="Q1814" s="205"/>
      <c r="R1814" s="205"/>
      <c r="S1814" s="205"/>
      <c r="T1814" s="206"/>
      <c r="AT1814" s="207" t="s">
        <v>169</v>
      </c>
      <c r="AU1814" s="207" t="s">
        <v>81</v>
      </c>
      <c r="AV1814" s="11" t="s">
        <v>22</v>
      </c>
      <c r="AW1814" s="11" t="s">
        <v>37</v>
      </c>
      <c r="AX1814" s="11" t="s">
        <v>73</v>
      </c>
      <c r="AY1814" s="207" t="s">
        <v>162</v>
      </c>
    </row>
    <row r="1815" spans="2:51" s="11" customFormat="1" ht="13.5">
      <c r="B1815" s="196"/>
      <c r="C1815" s="197"/>
      <c r="D1815" s="198" t="s">
        <v>169</v>
      </c>
      <c r="E1815" s="199" t="s">
        <v>20</v>
      </c>
      <c r="F1815" s="200" t="s">
        <v>1579</v>
      </c>
      <c r="G1815" s="197"/>
      <c r="H1815" s="201" t="s">
        <v>20</v>
      </c>
      <c r="I1815" s="202"/>
      <c r="J1815" s="197"/>
      <c r="K1815" s="197"/>
      <c r="L1815" s="203"/>
      <c r="M1815" s="204"/>
      <c r="N1815" s="205"/>
      <c r="O1815" s="205"/>
      <c r="P1815" s="205"/>
      <c r="Q1815" s="205"/>
      <c r="R1815" s="205"/>
      <c r="S1815" s="205"/>
      <c r="T1815" s="206"/>
      <c r="AT1815" s="207" t="s">
        <v>169</v>
      </c>
      <c r="AU1815" s="207" t="s">
        <v>81</v>
      </c>
      <c r="AV1815" s="11" t="s">
        <v>22</v>
      </c>
      <c r="AW1815" s="11" t="s">
        <v>37</v>
      </c>
      <c r="AX1815" s="11" t="s">
        <v>73</v>
      </c>
      <c r="AY1815" s="207" t="s">
        <v>162</v>
      </c>
    </row>
    <row r="1816" spans="2:51" s="12" customFormat="1" ht="13.5">
      <c r="B1816" s="208"/>
      <c r="C1816" s="209"/>
      <c r="D1816" s="198" t="s">
        <v>169</v>
      </c>
      <c r="E1816" s="210" t="s">
        <v>20</v>
      </c>
      <c r="F1816" s="211" t="s">
        <v>1580</v>
      </c>
      <c r="G1816" s="209"/>
      <c r="H1816" s="212">
        <v>0.84</v>
      </c>
      <c r="I1816" s="213"/>
      <c r="J1816" s="209"/>
      <c r="K1816" s="209"/>
      <c r="L1816" s="214"/>
      <c r="M1816" s="215"/>
      <c r="N1816" s="216"/>
      <c r="O1816" s="216"/>
      <c r="P1816" s="216"/>
      <c r="Q1816" s="216"/>
      <c r="R1816" s="216"/>
      <c r="S1816" s="216"/>
      <c r="T1816" s="217"/>
      <c r="AT1816" s="218" t="s">
        <v>169</v>
      </c>
      <c r="AU1816" s="218" t="s">
        <v>81</v>
      </c>
      <c r="AV1816" s="12" t="s">
        <v>81</v>
      </c>
      <c r="AW1816" s="12" t="s">
        <v>37</v>
      </c>
      <c r="AX1816" s="12" t="s">
        <v>73</v>
      </c>
      <c r="AY1816" s="218" t="s">
        <v>162</v>
      </c>
    </row>
    <row r="1817" spans="2:51" s="11" customFormat="1" ht="13.5">
      <c r="B1817" s="196"/>
      <c r="C1817" s="197"/>
      <c r="D1817" s="198" t="s">
        <v>169</v>
      </c>
      <c r="E1817" s="199" t="s">
        <v>20</v>
      </c>
      <c r="F1817" s="200" t="s">
        <v>1581</v>
      </c>
      <c r="G1817" s="197"/>
      <c r="H1817" s="201" t="s">
        <v>20</v>
      </c>
      <c r="I1817" s="202"/>
      <c r="J1817" s="197"/>
      <c r="K1817" s="197"/>
      <c r="L1817" s="203"/>
      <c r="M1817" s="204"/>
      <c r="N1817" s="205"/>
      <c r="O1817" s="205"/>
      <c r="P1817" s="205"/>
      <c r="Q1817" s="205"/>
      <c r="R1817" s="205"/>
      <c r="S1817" s="205"/>
      <c r="T1817" s="206"/>
      <c r="AT1817" s="207" t="s">
        <v>169</v>
      </c>
      <c r="AU1817" s="207" t="s">
        <v>81</v>
      </c>
      <c r="AV1817" s="11" t="s">
        <v>22</v>
      </c>
      <c r="AW1817" s="11" t="s">
        <v>37</v>
      </c>
      <c r="AX1817" s="11" t="s">
        <v>73</v>
      </c>
      <c r="AY1817" s="207" t="s">
        <v>162</v>
      </c>
    </row>
    <row r="1818" spans="2:51" s="12" customFormat="1" ht="13.5">
      <c r="B1818" s="208"/>
      <c r="C1818" s="209"/>
      <c r="D1818" s="198" t="s">
        <v>169</v>
      </c>
      <c r="E1818" s="210" t="s">
        <v>20</v>
      </c>
      <c r="F1818" s="211" t="s">
        <v>1582</v>
      </c>
      <c r="G1818" s="209"/>
      <c r="H1818" s="212">
        <v>0.427</v>
      </c>
      <c r="I1818" s="213"/>
      <c r="J1818" s="209"/>
      <c r="K1818" s="209"/>
      <c r="L1818" s="214"/>
      <c r="M1818" s="215"/>
      <c r="N1818" s="216"/>
      <c r="O1818" s="216"/>
      <c r="P1818" s="216"/>
      <c r="Q1818" s="216"/>
      <c r="R1818" s="216"/>
      <c r="S1818" s="216"/>
      <c r="T1818" s="217"/>
      <c r="AT1818" s="218" t="s">
        <v>169</v>
      </c>
      <c r="AU1818" s="218" t="s">
        <v>81</v>
      </c>
      <c r="AV1818" s="12" t="s">
        <v>81</v>
      </c>
      <c r="AW1818" s="12" t="s">
        <v>37</v>
      </c>
      <c r="AX1818" s="12" t="s">
        <v>73</v>
      </c>
      <c r="AY1818" s="218" t="s">
        <v>162</v>
      </c>
    </row>
    <row r="1819" spans="2:51" s="11" customFormat="1" ht="13.5">
      <c r="B1819" s="196"/>
      <c r="C1819" s="197"/>
      <c r="D1819" s="198" t="s">
        <v>169</v>
      </c>
      <c r="E1819" s="199" t="s">
        <v>20</v>
      </c>
      <c r="F1819" s="200" t="s">
        <v>1583</v>
      </c>
      <c r="G1819" s="197"/>
      <c r="H1819" s="201" t="s">
        <v>20</v>
      </c>
      <c r="I1819" s="202"/>
      <c r="J1819" s="197"/>
      <c r="K1819" s="197"/>
      <c r="L1819" s="203"/>
      <c r="M1819" s="204"/>
      <c r="N1819" s="205"/>
      <c r="O1819" s="205"/>
      <c r="P1819" s="205"/>
      <c r="Q1819" s="205"/>
      <c r="R1819" s="205"/>
      <c r="S1819" s="205"/>
      <c r="T1819" s="206"/>
      <c r="AT1819" s="207" t="s">
        <v>169</v>
      </c>
      <c r="AU1819" s="207" t="s">
        <v>81</v>
      </c>
      <c r="AV1819" s="11" t="s">
        <v>22</v>
      </c>
      <c r="AW1819" s="11" t="s">
        <v>37</v>
      </c>
      <c r="AX1819" s="11" t="s">
        <v>73</v>
      </c>
      <c r="AY1819" s="207" t="s">
        <v>162</v>
      </c>
    </row>
    <row r="1820" spans="2:51" s="12" customFormat="1" ht="13.5">
      <c r="B1820" s="208"/>
      <c r="C1820" s="209"/>
      <c r="D1820" s="198" t="s">
        <v>169</v>
      </c>
      <c r="E1820" s="210" t="s">
        <v>20</v>
      </c>
      <c r="F1820" s="211" t="s">
        <v>1584</v>
      </c>
      <c r="G1820" s="209"/>
      <c r="H1820" s="212">
        <v>1.622</v>
      </c>
      <c r="I1820" s="213"/>
      <c r="J1820" s="209"/>
      <c r="K1820" s="209"/>
      <c r="L1820" s="214"/>
      <c r="M1820" s="215"/>
      <c r="N1820" s="216"/>
      <c r="O1820" s="216"/>
      <c r="P1820" s="216"/>
      <c r="Q1820" s="216"/>
      <c r="R1820" s="216"/>
      <c r="S1820" s="216"/>
      <c r="T1820" s="217"/>
      <c r="AT1820" s="218" t="s">
        <v>169</v>
      </c>
      <c r="AU1820" s="218" t="s">
        <v>81</v>
      </c>
      <c r="AV1820" s="12" t="s">
        <v>81</v>
      </c>
      <c r="AW1820" s="12" t="s">
        <v>37</v>
      </c>
      <c r="AX1820" s="12" t="s">
        <v>73</v>
      </c>
      <c r="AY1820" s="218" t="s">
        <v>162</v>
      </c>
    </row>
    <row r="1821" spans="2:51" s="11" customFormat="1" ht="13.5">
      <c r="B1821" s="196"/>
      <c r="C1821" s="197"/>
      <c r="D1821" s="198" t="s">
        <v>169</v>
      </c>
      <c r="E1821" s="199" t="s">
        <v>20</v>
      </c>
      <c r="F1821" s="200" t="s">
        <v>1585</v>
      </c>
      <c r="G1821" s="197"/>
      <c r="H1821" s="201" t="s">
        <v>20</v>
      </c>
      <c r="I1821" s="202"/>
      <c r="J1821" s="197"/>
      <c r="K1821" s="197"/>
      <c r="L1821" s="203"/>
      <c r="M1821" s="204"/>
      <c r="N1821" s="205"/>
      <c r="O1821" s="205"/>
      <c r="P1821" s="205"/>
      <c r="Q1821" s="205"/>
      <c r="R1821" s="205"/>
      <c r="S1821" s="205"/>
      <c r="T1821" s="206"/>
      <c r="AT1821" s="207" t="s">
        <v>169</v>
      </c>
      <c r="AU1821" s="207" t="s">
        <v>81</v>
      </c>
      <c r="AV1821" s="11" t="s">
        <v>22</v>
      </c>
      <c r="AW1821" s="11" t="s">
        <v>37</v>
      </c>
      <c r="AX1821" s="11" t="s">
        <v>73</v>
      </c>
      <c r="AY1821" s="207" t="s">
        <v>162</v>
      </c>
    </row>
    <row r="1822" spans="2:51" s="12" customFormat="1" ht="13.5">
      <c r="B1822" s="208"/>
      <c r="C1822" s="209"/>
      <c r="D1822" s="198" t="s">
        <v>169</v>
      </c>
      <c r="E1822" s="210" t="s">
        <v>20</v>
      </c>
      <c r="F1822" s="211" t="s">
        <v>1586</v>
      </c>
      <c r="G1822" s="209"/>
      <c r="H1822" s="212">
        <v>0.812</v>
      </c>
      <c r="I1822" s="213"/>
      <c r="J1822" s="209"/>
      <c r="K1822" s="209"/>
      <c r="L1822" s="214"/>
      <c r="M1822" s="215"/>
      <c r="N1822" s="216"/>
      <c r="O1822" s="216"/>
      <c r="P1822" s="216"/>
      <c r="Q1822" s="216"/>
      <c r="R1822" s="216"/>
      <c r="S1822" s="216"/>
      <c r="T1822" s="217"/>
      <c r="AT1822" s="218" t="s">
        <v>169</v>
      </c>
      <c r="AU1822" s="218" t="s">
        <v>81</v>
      </c>
      <c r="AV1822" s="12" t="s">
        <v>81</v>
      </c>
      <c r="AW1822" s="12" t="s">
        <v>37</v>
      </c>
      <c r="AX1822" s="12" t="s">
        <v>73</v>
      </c>
      <c r="AY1822" s="218" t="s">
        <v>162</v>
      </c>
    </row>
    <row r="1823" spans="2:51" s="11" customFormat="1" ht="13.5">
      <c r="B1823" s="196"/>
      <c r="C1823" s="197"/>
      <c r="D1823" s="198" t="s">
        <v>169</v>
      </c>
      <c r="E1823" s="199" t="s">
        <v>20</v>
      </c>
      <c r="F1823" s="200" t="s">
        <v>1587</v>
      </c>
      <c r="G1823" s="197"/>
      <c r="H1823" s="201" t="s">
        <v>20</v>
      </c>
      <c r="I1823" s="202"/>
      <c r="J1823" s="197"/>
      <c r="K1823" s="197"/>
      <c r="L1823" s="203"/>
      <c r="M1823" s="204"/>
      <c r="N1823" s="205"/>
      <c r="O1823" s="205"/>
      <c r="P1823" s="205"/>
      <c r="Q1823" s="205"/>
      <c r="R1823" s="205"/>
      <c r="S1823" s="205"/>
      <c r="T1823" s="206"/>
      <c r="AT1823" s="207" t="s">
        <v>169</v>
      </c>
      <c r="AU1823" s="207" t="s">
        <v>81</v>
      </c>
      <c r="AV1823" s="11" t="s">
        <v>22</v>
      </c>
      <c r="AW1823" s="11" t="s">
        <v>37</v>
      </c>
      <c r="AX1823" s="11" t="s">
        <v>73</v>
      </c>
      <c r="AY1823" s="207" t="s">
        <v>162</v>
      </c>
    </row>
    <row r="1824" spans="2:51" s="12" customFormat="1" ht="13.5">
      <c r="B1824" s="208"/>
      <c r="C1824" s="209"/>
      <c r="D1824" s="198" t="s">
        <v>169</v>
      </c>
      <c r="E1824" s="210" t="s">
        <v>20</v>
      </c>
      <c r="F1824" s="211" t="s">
        <v>1588</v>
      </c>
      <c r="G1824" s="209"/>
      <c r="H1824" s="212">
        <v>1.008</v>
      </c>
      <c r="I1824" s="213"/>
      <c r="J1824" s="209"/>
      <c r="K1824" s="209"/>
      <c r="L1824" s="214"/>
      <c r="M1824" s="215"/>
      <c r="N1824" s="216"/>
      <c r="O1824" s="216"/>
      <c r="P1824" s="216"/>
      <c r="Q1824" s="216"/>
      <c r="R1824" s="216"/>
      <c r="S1824" s="216"/>
      <c r="T1824" s="217"/>
      <c r="AT1824" s="218" t="s">
        <v>169</v>
      </c>
      <c r="AU1824" s="218" t="s">
        <v>81</v>
      </c>
      <c r="AV1824" s="12" t="s">
        <v>81</v>
      </c>
      <c r="AW1824" s="12" t="s">
        <v>37</v>
      </c>
      <c r="AX1824" s="12" t="s">
        <v>73</v>
      </c>
      <c r="AY1824" s="218" t="s">
        <v>162</v>
      </c>
    </row>
    <row r="1825" spans="2:51" s="11" customFormat="1" ht="13.5">
      <c r="B1825" s="196"/>
      <c r="C1825" s="197"/>
      <c r="D1825" s="198" t="s">
        <v>169</v>
      </c>
      <c r="E1825" s="199" t="s">
        <v>20</v>
      </c>
      <c r="F1825" s="200" t="s">
        <v>1589</v>
      </c>
      <c r="G1825" s="197"/>
      <c r="H1825" s="201" t="s">
        <v>20</v>
      </c>
      <c r="I1825" s="202"/>
      <c r="J1825" s="197"/>
      <c r="K1825" s="197"/>
      <c r="L1825" s="203"/>
      <c r="M1825" s="204"/>
      <c r="N1825" s="205"/>
      <c r="O1825" s="205"/>
      <c r="P1825" s="205"/>
      <c r="Q1825" s="205"/>
      <c r="R1825" s="205"/>
      <c r="S1825" s="205"/>
      <c r="T1825" s="206"/>
      <c r="AT1825" s="207" t="s">
        <v>169</v>
      </c>
      <c r="AU1825" s="207" t="s">
        <v>81</v>
      </c>
      <c r="AV1825" s="11" t="s">
        <v>22</v>
      </c>
      <c r="AW1825" s="11" t="s">
        <v>37</v>
      </c>
      <c r="AX1825" s="11" t="s">
        <v>73</v>
      </c>
      <c r="AY1825" s="207" t="s">
        <v>162</v>
      </c>
    </row>
    <row r="1826" spans="2:51" s="12" customFormat="1" ht="13.5">
      <c r="B1826" s="208"/>
      <c r="C1826" s="209"/>
      <c r="D1826" s="198" t="s">
        <v>169</v>
      </c>
      <c r="E1826" s="210" t="s">
        <v>20</v>
      </c>
      <c r="F1826" s="211" t="s">
        <v>1590</v>
      </c>
      <c r="G1826" s="209"/>
      <c r="H1826" s="212">
        <v>1.596</v>
      </c>
      <c r="I1826" s="213"/>
      <c r="J1826" s="209"/>
      <c r="K1826" s="209"/>
      <c r="L1826" s="214"/>
      <c r="M1826" s="215"/>
      <c r="N1826" s="216"/>
      <c r="O1826" s="216"/>
      <c r="P1826" s="216"/>
      <c r="Q1826" s="216"/>
      <c r="R1826" s="216"/>
      <c r="S1826" s="216"/>
      <c r="T1826" s="217"/>
      <c r="AT1826" s="218" t="s">
        <v>169</v>
      </c>
      <c r="AU1826" s="218" t="s">
        <v>81</v>
      </c>
      <c r="AV1826" s="12" t="s">
        <v>81</v>
      </c>
      <c r="AW1826" s="12" t="s">
        <v>37</v>
      </c>
      <c r="AX1826" s="12" t="s">
        <v>73</v>
      </c>
      <c r="AY1826" s="218" t="s">
        <v>162</v>
      </c>
    </row>
    <row r="1827" spans="2:51" s="11" customFormat="1" ht="13.5">
      <c r="B1827" s="196"/>
      <c r="C1827" s="197"/>
      <c r="D1827" s="198" t="s">
        <v>169</v>
      </c>
      <c r="E1827" s="199" t="s">
        <v>20</v>
      </c>
      <c r="F1827" s="200" t="s">
        <v>1591</v>
      </c>
      <c r="G1827" s="197"/>
      <c r="H1827" s="201" t="s">
        <v>20</v>
      </c>
      <c r="I1827" s="202"/>
      <c r="J1827" s="197"/>
      <c r="K1827" s="197"/>
      <c r="L1827" s="203"/>
      <c r="M1827" s="204"/>
      <c r="N1827" s="205"/>
      <c r="O1827" s="205"/>
      <c r="P1827" s="205"/>
      <c r="Q1827" s="205"/>
      <c r="R1827" s="205"/>
      <c r="S1827" s="205"/>
      <c r="T1827" s="206"/>
      <c r="AT1827" s="207" t="s">
        <v>169</v>
      </c>
      <c r="AU1827" s="207" t="s">
        <v>81</v>
      </c>
      <c r="AV1827" s="11" t="s">
        <v>22</v>
      </c>
      <c r="AW1827" s="11" t="s">
        <v>37</v>
      </c>
      <c r="AX1827" s="11" t="s">
        <v>73</v>
      </c>
      <c r="AY1827" s="207" t="s">
        <v>162</v>
      </c>
    </row>
    <row r="1828" spans="2:51" s="12" customFormat="1" ht="13.5">
      <c r="B1828" s="208"/>
      <c r="C1828" s="209"/>
      <c r="D1828" s="198" t="s">
        <v>169</v>
      </c>
      <c r="E1828" s="210" t="s">
        <v>20</v>
      </c>
      <c r="F1828" s="211" t="s">
        <v>1592</v>
      </c>
      <c r="G1828" s="209"/>
      <c r="H1828" s="212">
        <v>1.148</v>
      </c>
      <c r="I1828" s="213"/>
      <c r="J1828" s="209"/>
      <c r="K1828" s="209"/>
      <c r="L1828" s="214"/>
      <c r="M1828" s="215"/>
      <c r="N1828" s="216"/>
      <c r="O1828" s="216"/>
      <c r="P1828" s="216"/>
      <c r="Q1828" s="216"/>
      <c r="R1828" s="216"/>
      <c r="S1828" s="216"/>
      <c r="T1828" s="217"/>
      <c r="AT1828" s="218" t="s">
        <v>169</v>
      </c>
      <c r="AU1828" s="218" t="s">
        <v>81</v>
      </c>
      <c r="AV1828" s="12" t="s">
        <v>81</v>
      </c>
      <c r="AW1828" s="12" t="s">
        <v>37</v>
      </c>
      <c r="AX1828" s="12" t="s">
        <v>73</v>
      </c>
      <c r="AY1828" s="218" t="s">
        <v>162</v>
      </c>
    </row>
    <row r="1829" spans="2:51" s="11" customFormat="1" ht="13.5">
      <c r="B1829" s="196"/>
      <c r="C1829" s="197"/>
      <c r="D1829" s="198" t="s">
        <v>169</v>
      </c>
      <c r="E1829" s="199" t="s">
        <v>20</v>
      </c>
      <c r="F1829" s="200" t="s">
        <v>1593</v>
      </c>
      <c r="G1829" s="197"/>
      <c r="H1829" s="201" t="s">
        <v>20</v>
      </c>
      <c r="I1829" s="202"/>
      <c r="J1829" s="197"/>
      <c r="K1829" s="197"/>
      <c r="L1829" s="203"/>
      <c r="M1829" s="204"/>
      <c r="N1829" s="205"/>
      <c r="O1829" s="205"/>
      <c r="P1829" s="205"/>
      <c r="Q1829" s="205"/>
      <c r="R1829" s="205"/>
      <c r="S1829" s="205"/>
      <c r="T1829" s="206"/>
      <c r="AT1829" s="207" t="s">
        <v>169</v>
      </c>
      <c r="AU1829" s="207" t="s">
        <v>81</v>
      </c>
      <c r="AV1829" s="11" t="s">
        <v>22</v>
      </c>
      <c r="AW1829" s="11" t="s">
        <v>37</v>
      </c>
      <c r="AX1829" s="11" t="s">
        <v>73</v>
      </c>
      <c r="AY1829" s="207" t="s">
        <v>162</v>
      </c>
    </row>
    <row r="1830" spans="2:51" s="12" customFormat="1" ht="13.5">
      <c r="B1830" s="208"/>
      <c r="C1830" s="209"/>
      <c r="D1830" s="198" t="s">
        <v>169</v>
      </c>
      <c r="E1830" s="210" t="s">
        <v>20</v>
      </c>
      <c r="F1830" s="211" t="s">
        <v>1594</v>
      </c>
      <c r="G1830" s="209"/>
      <c r="H1830" s="212">
        <v>1.513</v>
      </c>
      <c r="I1830" s="213"/>
      <c r="J1830" s="209"/>
      <c r="K1830" s="209"/>
      <c r="L1830" s="214"/>
      <c r="M1830" s="215"/>
      <c r="N1830" s="216"/>
      <c r="O1830" s="216"/>
      <c r="P1830" s="216"/>
      <c r="Q1830" s="216"/>
      <c r="R1830" s="216"/>
      <c r="S1830" s="216"/>
      <c r="T1830" s="217"/>
      <c r="AT1830" s="218" t="s">
        <v>169</v>
      </c>
      <c r="AU1830" s="218" t="s">
        <v>81</v>
      </c>
      <c r="AV1830" s="12" t="s">
        <v>81</v>
      </c>
      <c r="AW1830" s="12" t="s">
        <v>37</v>
      </c>
      <c r="AX1830" s="12" t="s">
        <v>73</v>
      </c>
      <c r="AY1830" s="218" t="s">
        <v>162</v>
      </c>
    </row>
    <row r="1831" spans="2:51" s="13" customFormat="1" ht="13.5">
      <c r="B1831" s="219"/>
      <c r="C1831" s="220"/>
      <c r="D1831" s="221" t="s">
        <v>169</v>
      </c>
      <c r="E1831" s="222" t="s">
        <v>20</v>
      </c>
      <c r="F1831" s="223" t="s">
        <v>174</v>
      </c>
      <c r="G1831" s="220"/>
      <c r="H1831" s="224">
        <v>8.966</v>
      </c>
      <c r="I1831" s="225"/>
      <c r="J1831" s="220"/>
      <c r="K1831" s="220"/>
      <c r="L1831" s="226"/>
      <c r="M1831" s="227"/>
      <c r="N1831" s="228"/>
      <c r="O1831" s="228"/>
      <c r="P1831" s="228"/>
      <c r="Q1831" s="228"/>
      <c r="R1831" s="228"/>
      <c r="S1831" s="228"/>
      <c r="T1831" s="229"/>
      <c r="AT1831" s="230" t="s">
        <v>169</v>
      </c>
      <c r="AU1831" s="230" t="s">
        <v>81</v>
      </c>
      <c r="AV1831" s="13" t="s">
        <v>168</v>
      </c>
      <c r="AW1831" s="13" t="s">
        <v>37</v>
      </c>
      <c r="AX1831" s="13" t="s">
        <v>22</v>
      </c>
      <c r="AY1831" s="230" t="s">
        <v>162</v>
      </c>
    </row>
    <row r="1832" spans="2:65" s="1" customFormat="1" ht="22.5" customHeight="1">
      <c r="B1832" s="36"/>
      <c r="C1832" s="184" t="s">
        <v>1595</v>
      </c>
      <c r="D1832" s="184" t="s">
        <v>164</v>
      </c>
      <c r="E1832" s="185" t="s">
        <v>1596</v>
      </c>
      <c r="F1832" s="186" t="s">
        <v>1597</v>
      </c>
      <c r="G1832" s="187" t="s">
        <v>218</v>
      </c>
      <c r="H1832" s="188">
        <v>68.223</v>
      </c>
      <c r="I1832" s="189"/>
      <c r="J1832" s="190">
        <f>ROUND(I1832*H1832,2)</f>
        <v>0</v>
      </c>
      <c r="K1832" s="186" t="s">
        <v>20</v>
      </c>
      <c r="L1832" s="56"/>
      <c r="M1832" s="191" t="s">
        <v>20</v>
      </c>
      <c r="N1832" s="192" t="s">
        <v>44</v>
      </c>
      <c r="O1832" s="37"/>
      <c r="P1832" s="193">
        <f>O1832*H1832</f>
        <v>0</v>
      </c>
      <c r="Q1832" s="193">
        <v>0</v>
      </c>
      <c r="R1832" s="193">
        <f>Q1832*H1832</f>
        <v>0</v>
      </c>
      <c r="S1832" s="193">
        <v>0</v>
      </c>
      <c r="T1832" s="194">
        <f>S1832*H1832</f>
        <v>0</v>
      </c>
      <c r="AR1832" s="19" t="s">
        <v>168</v>
      </c>
      <c r="AT1832" s="19" t="s">
        <v>164</v>
      </c>
      <c r="AU1832" s="19" t="s">
        <v>81</v>
      </c>
      <c r="AY1832" s="19" t="s">
        <v>162</v>
      </c>
      <c r="BE1832" s="195">
        <f>IF(N1832="základní",J1832,0)</f>
        <v>0</v>
      </c>
      <c r="BF1832" s="195">
        <f>IF(N1832="snížená",J1832,0)</f>
        <v>0</v>
      </c>
      <c r="BG1832" s="195">
        <f>IF(N1832="zákl. přenesená",J1832,0)</f>
        <v>0</v>
      </c>
      <c r="BH1832" s="195">
        <f>IF(N1832="sníž. přenesená",J1832,0)</f>
        <v>0</v>
      </c>
      <c r="BI1832" s="195">
        <f>IF(N1832="nulová",J1832,0)</f>
        <v>0</v>
      </c>
      <c r="BJ1832" s="19" t="s">
        <v>22</v>
      </c>
      <c r="BK1832" s="195">
        <f>ROUND(I1832*H1832,2)</f>
        <v>0</v>
      </c>
      <c r="BL1832" s="19" t="s">
        <v>168</v>
      </c>
      <c r="BM1832" s="19" t="s">
        <v>1595</v>
      </c>
    </row>
    <row r="1833" spans="2:51" s="11" customFormat="1" ht="13.5">
      <c r="B1833" s="196"/>
      <c r="C1833" s="197"/>
      <c r="D1833" s="198" t="s">
        <v>169</v>
      </c>
      <c r="E1833" s="199" t="s">
        <v>20</v>
      </c>
      <c r="F1833" s="200" t="s">
        <v>1578</v>
      </c>
      <c r="G1833" s="197"/>
      <c r="H1833" s="201" t="s">
        <v>20</v>
      </c>
      <c r="I1833" s="202"/>
      <c r="J1833" s="197"/>
      <c r="K1833" s="197"/>
      <c r="L1833" s="203"/>
      <c r="M1833" s="204"/>
      <c r="N1833" s="205"/>
      <c r="O1833" s="205"/>
      <c r="P1833" s="205"/>
      <c r="Q1833" s="205"/>
      <c r="R1833" s="205"/>
      <c r="S1833" s="205"/>
      <c r="T1833" s="206"/>
      <c r="AT1833" s="207" t="s">
        <v>169</v>
      </c>
      <c r="AU1833" s="207" t="s">
        <v>81</v>
      </c>
      <c r="AV1833" s="11" t="s">
        <v>22</v>
      </c>
      <c r="AW1833" s="11" t="s">
        <v>37</v>
      </c>
      <c r="AX1833" s="11" t="s">
        <v>73</v>
      </c>
      <c r="AY1833" s="207" t="s">
        <v>162</v>
      </c>
    </row>
    <row r="1834" spans="2:51" s="11" customFormat="1" ht="13.5">
      <c r="B1834" s="196"/>
      <c r="C1834" s="197"/>
      <c r="D1834" s="198" t="s">
        <v>169</v>
      </c>
      <c r="E1834" s="199" t="s">
        <v>20</v>
      </c>
      <c r="F1834" s="200" t="s">
        <v>1598</v>
      </c>
      <c r="G1834" s="197"/>
      <c r="H1834" s="201" t="s">
        <v>20</v>
      </c>
      <c r="I1834" s="202"/>
      <c r="J1834" s="197"/>
      <c r="K1834" s="197"/>
      <c r="L1834" s="203"/>
      <c r="M1834" s="204"/>
      <c r="N1834" s="205"/>
      <c r="O1834" s="205"/>
      <c r="P1834" s="205"/>
      <c r="Q1834" s="205"/>
      <c r="R1834" s="205"/>
      <c r="S1834" s="205"/>
      <c r="T1834" s="206"/>
      <c r="AT1834" s="207" t="s">
        <v>169</v>
      </c>
      <c r="AU1834" s="207" t="s">
        <v>81</v>
      </c>
      <c r="AV1834" s="11" t="s">
        <v>22</v>
      </c>
      <c r="AW1834" s="11" t="s">
        <v>37</v>
      </c>
      <c r="AX1834" s="11" t="s">
        <v>73</v>
      </c>
      <c r="AY1834" s="207" t="s">
        <v>162</v>
      </c>
    </row>
    <row r="1835" spans="2:51" s="12" customFormat="1" ht="13.5">
      <c r="B1835" s="208"/>
      <c r="C1835" s="209"/>
      <c r="D1835" s="198" t="s">
        <v>169</v>
      </c>
      <c r="E1835" s="210" t="s">
        <v>20</v>
      </c>
      <c r="F1835" s="211" t="s">
        <v>1599</v>
      </c>
      <c r="G1835" s="209"/>
      <c r="H1835" s="212">
        <v>2.412</v>
      </c>
      <c r="I1835" s="213"/>
      <c r="J1835" s="209"/>
      <c r="K1835" s="209"/>
      <c r="L1835" s="214"/>
      <c r="M1835" s="215"/>
      <c r="N1835" s="216"/>
      <c r="O1835" s="216"/>
      <c r="P1835" s="216"/>
      <c r="Q1835" s="216"/>
      <c r="R1835" s="216"/>
      <c r="S1835" s="216"/>
      <c r="T1835" s="217"/>
      <c r="AT1835" s="218" t="s">
        <v>169</v>
      </c>
      <c r="AU1835" s="218" t="s">
        <v>81</v>
      </c>
      <c r="AV1835" s="12" t="s">
        <v>81</v>
      </c>
      <c r="AW1835" s="12" t="s">
        <v>37</v>
      </c>
      <c r="AX1835" s="12" t="s">
        <v>73</v>
      </c>
      <c r="AY1835" s="218" t="s">
        <v>162</v>
      </c>
    </row>
    <row r="1836" spans="2:51" s="11" customFormat="1" ht="13.5">
      <c r="B1836" s="196"/>
      <c r="C1836" s="197"/>
      <c r="D1836" s="198" t="s">
        <v>169</v>
      </c>
      <c r="E1836" s="199" t="s">
        <v>20</v>
      </c>
      <c r="F1836" s="200" t="s">
        <v>1600</v>
      </c>
      <c r="G1836" s="197"/>
      <c r="H1836" s="201" t="s">
        <v>20</v>
      </c>
      <c r="I1836" s="202"/>
      <c r="J1836" s="197"/>
      <c r="K1836" s="197"/>
      <c r="L1836" s="203"/>
      <c r="M1836" s="204"/>
      <c r="N1836" s="205"/>
      <c r="O1836" s="205"/>
      <c r="P1836" s="205"/>
      <c r="Q1836" s="205"/>
      <c r="R1836" s="205"/>
      <c r="S1836" s="205"/>
      <c r="T1836" s="206"/>
      <c r="AT1836" s="207" t="s">
        <v>169</v>
      </c>
      <c r="AU1836" s="207" t="s">
        <v>81</v>
      </c>
      <c r="AV1836" s="11" t="s">
        <v>22</v>
      </c>
      <c r="AW1836" s="11" t="s">
        <v>37</v>
      </c>
      <c r="AX1836" s="11" t="s">
        <v>73</v>
      </c>
      <c r="AY1836" s="207" t="s">
        <v>162</v>
      </c>
    </row>
    <row r="1837" spans="2:51" s="12" customFormat="1" ht="13.5">
      <c r="B1837" s="208"/>
      <c r="C1837" s="209"/>
      <c r="D1837" s="198" t="s">
        <v>169</v>
      </c>
      <c r="E1837" s="210" t="s">
        <v>20</v>
      </c>
      <c r="F1837" s="211" t="s">
        <v>1601</v>
      </c>
      <c r="G1837" s="209"/>
      <c r="H1837" s="212">
        <v>9.212</v>
      </c>
      <c r="I1837" s="213"/>
      <c r="J1837" s="209"/>
      <c r="K1837" s="209"/>
      <c r="L1837" s="214"/>
      <c r="M1837" s="215"/>
      <c r="N1837" s="216"/>
      <c r="O1837" s="216"/>
      <c r="P1837" s="216"/>
      <c r="Q1837" s="216"/>
      <c r="R1837" s="216"/>
      <c r="S1837" s="216"/>
      <c r="T1837" s="217"/>
      <c r="AT1837" s="218" t="s">
        <v>169</v>
      </c>
      <c r="AU1837" s="218" t="s">
        <v>81</v>
      </c>
      <c r="AV1837" s="12" t="s">
        <v>81</v>
      </c>
      <c r="AW1837" s="12" t="s">
        <v>37</v>
      </c>
      <c r="AX1837" s="12" t="s">
        <v>73</v>
      </c>
      <c r="AY1837" s="218" t="s">
        <v>162</v>
      </c>
    </row>
    <row r="1838" spans="2:51" s="11" customFormat="1" ht="13.5">
      <c r="B1838" s="196"/>
      <c r="C1838" s="197"/>
      <c r="D1838" s="198" t="s">
        <v>169</v>
      </c>
      <c r="E1838" s="199" t="s">
        <v>20</v>
      </c>
      <c r="F1838" s="200" t="s">
        <v>1602</v>
      </c>
      <c r="G1838" s="197"/>
      <c r="H1838" s="201" t="s">
        <v>20</v>
      </c>
      <c r="I1838" s="202"/>
      <c r="J1838" s="197"/>
      <c r="K1838" s="197"/>
      <c r="L1838" s="203"/>
      <c r="M1838" s="204"/>
      <c r="N1838" s="205"/>
      <c r="O1838" s="205"/>
      <c r="P1838" s="205"/>
      <c r="Q1838" s="205"/>
      <c r="R1838" s="205"/>
      <c r="S1838" s="205"/>
      <c r="T1838" s="206"/>
      <c r="AT1838" s="207" t="s">
        <v>169</v>
      </c>
      <c r="AU1838" s="207" t="s">
        <v>81</v>
      </c>
      <c r="AV1838" s="11" t="s">
        <v>22</v>
      </c>
      <c r="AW1838" s="11" t="s">
        <v>37</v>
      </c>
      <c r="AX1838" s="11" t="s">
        <v>73</v>
      </c>
      <c r="AY1838" s="207" t="s">
        <v>162</v>
      </c>
    </row>
    <row r="1839" spans="2:51" s="12" customFormat="1" ht="13.5">
      <c r="B1839" s="208"/>
      <c r="C1839" s="209"/>
      <c r="D1839" s="198" t="s">
        <v>169</v>
      </c>
      <c r="E1839" s="210" t="s">
        <v>20</v>
      </c>
      <c r="F1839" s="211" t="s">
        <v>1603</v>
      </c>
      <c r="G1839" s="209"/>
      <c r="H1839" s="212">
        <v>2.265</v>
      </c>
      <c r="I1839" s="213"/>
      <c r="J1839" s="209"/>
      <c r="K1839" s="209"/>
      <c r="L1839" s="214"/>
      <c r="M1839" s="215"/>
      <c r="N1839" s="216"/>
      <c r="O1839" s="216"/>
      <c r="P1839" s="216"/>
      <c r="Q1839" s="216"/>
      <c r="R1839" s="216"/>
      <c r="S1839" s="216"/>
      <c r="T1839" s="217"/>
      <c r="AT1839" s="218" t="s">
        <v>169</v>
      </c>
      <c r="AU1839" s="218" t="s">
        <v>81</v>
      </c>
      <c r="AV1839" s="12" t="s">
        <v>81</v>
      </c>
      <c r="AW1839" s="12" t="s">
        <v>37</v>
      </c>
      <c r="AX1839" s="12" t="s">
        <v>73</v>
      </c>
      <c r="AY1839" s="218" t="s">
        <v>162</v>
      </c>
    </row>
    <row r="1840" spans="2:51" s="11" customFormat="1" ht="13.5">
      <c r="B1840" s="196"/>
      <c r="C1840" s="197"/>
      <c r="D1840" s="198" t="s">
        <v>169</v>
      </c>
      <c r="E1840" s="199" t="s">
        <v>20</v>
      </c>
      <c r="F1840" s="200" t="s">
        <v>1604</v>
      </c>
      <c r="G1840" s="197"/>
      <c r="H1840" s="201" t="s">
        <v>20</v>
      </c>
      <c r="I1840" s="202"/>
      <c r="J1840" s="197"/>
      <c r="K1840" s="197"/>
      <c r="L1840" s="203"/>
      <c r="M1840" s="204"/>
      <c r="N1840" s="205"/>
      <c r="O1840" s="205"/>
      <c r="P1840" s="205"/>
      <c r="Q1840" s="205"/>
      <c r="R1840" s="205"/>
      <c r="S1840" s="205"/>
      <c r="T1840" s="206"/>
      <c r="AT1840" s="207" t="s">
        <v>169</v>
      </c>
      <c r="AU1840" s="207" t="s">
        <v>81</v>
      </c>
      <c r="AV1840" s="11" t="s">
        <v>22</v>
      </c>
      <c r="AW1840" s="11" t="s">
        <v>37</v>
      </c>
      <c r="AX1840" s="11" t="s">
        <v>73</v>
      </c>
      <c r="AY1840" s="207" t="s">
        <v>162</v>
      </c>
    </row>
    <row r="1841" spans="2:51" s="12" customFormat="1" ht="13.5">
      <c r="B1841" s="208"/>
      <c r="C1841" s="209"/>
      <c r="D1841" s="198" t="s">
        <v>169</v>
      </c>
      <c r="E1841" s="210" t="s">
        <v>20</v>
      </c>
      <c r="F1841" s="211" t="s">
        <v>1605</v>
      </c>
      <c r="G1841" s="209"/>
      <c r="H1841" s="212">
        <v>19.376</v>
      </c>
      <c r="I1841" s="213"/>
      <c r="J1841" s="209"/>
      <c r="K1841" s="209"/>
      <c r="L1841" s="214"/>
      <c r="M1841" s="215"/>
      <c r="N1841" s="216"/>
      <c r="O1841" s="216"/>
      <c r="P1841" s="216"/>
      <c r="Q1841" s="216"/>
      <c r="R1841" s="216"/>
      <c r="S1841" s="216"/>
      <c r="T1841" s="217"/>
      <c r="AT1841" s="218" t="s">
        <v>169</v>
      </c>
      <c r="AU1841" s="218" t="s">
        <v>81</v>
      </c>
      <c r="AV1841" s="12" t="s">
        <v>81</v>
      </c>
      <c r="AW1841" s="12" t="s">
        <v>37</v>
      </c>
      <c r="AX1841" s="12" t="s">
        <v>73</v>
      </c>
      <c r="AY1841" s="218" t="s">
        <v>162</v>
      </c>
    </row>
    <row r="1842" spans="2:51" s="11" customFormat="1" ht="13.5">
      <c r="B1842" s="196"/>
      <c r="C1842" s="197"/>
      <c r="D1842" s="198" t="s">
        <v>169</v>
      </c>
      <c r="E1842" s="199" t="s">
        <v>20</v>
      </c>
      <c r="F1842" s="200" t="s">
        <v>1606</v>
      </c>
      <c r="G1842" s="197"/>
      <c r="H1842" s="201" t="s">
        <v>20</v>
      </c>
      <c r="I1842" s="202"/>
      <c r="J1842" s="197"/>
      <c r="K1842" s="197"/>
      <c r="L1842" s="203"/>
      <c r="M1842" s="204"/>
      <c r="N1842" s="205"/>
      <c r="O1842" s="205"/>
      <c r="P1842" s="205"/>
      <c r="Q1842" s="205"/>
      <c r="R1842" s="205"/>
      <c r="S1842" s="205"/>
      <c r="T1842" s="206"/>
      <c r="AT1842" s="207" t="s">
        <v>169</v>
      </c>
      <c r="AU1842" s="207" t="s">
        <v>81</v>
      </c>
      <c r="AV1842" s="11" t="s">
        <v>22</v>
      </c>
      <c r="AW1842" s="11" t="s">
        <v>37</v>
      </c>
      <c r="AX1842" s="11" t="s">
        <v>73</v>
      </c>
      <c r="AY1842" s="207" t="s">
        <v>162</v>
      </c>
    </row>
    <row r="1843" spans="2:51" s="12" customFormat="1" ht="13.5">
      <c r="B1843" s="208"/>
      <c r="C1843" s="209"/>
      <c r="D1843" s="198" t="s">
        <v>169</v>
      </c>
      <c r="E1843" s="210" t="s">
        <v>20</v>
      </c>
      <c r="F1843" s="211" t="s">
        <v>1607</v>
      </c>
      <c r="G1843" s="209"/>
      <c r="H1843" s="212">
        <v>11.966</v>
      </c>
      <c r="I1843" s="213"/>
      <c r="J1843" s="209"/>
      <c r="K1843" s="209"/>
      <c r="L1843" s="214"/>
      <c r="M1843" s="215"/>
      <c r="N1843" s="216"/>
      <c r="O1843" s="216"/>
      <c r="P1843" s="216"/>
      <c r="Q1843" s="216"/>
      <c r="R1843" s="216"/>
      <c r="S1843" s="216"/>
      <c r="T1843" s="217"/>
      <c r="AT1843" s="218" t="s">
        <v>169</v>
      </c>
      <c r="AU1843" s="218" t="s">
        <v>81</v>
      </c>
      <c r="AV1843" s="12" t="s">
        <v>81</v>
      </c>
      <c r="AW1843" s="12" t="s">
        <v>37</v>
      </c>
      <c r="AX1843" s="12" t="s">
        <v>73</v>
      </c>
      <c r="AY1843" s="218" t="s">
        <v>162</v>
      </c>
    </row>
    <row r="1844" spans="2:51" s="11" customFormat="1" ht="13.5">
      <c r="B1844" s="196"/>
      <c r="C1844" s="197"/>
      <c r="D1844" s="198" t="s">
        <v>169</v>
      </c>
      <c r="E1844" s="199" t="s">
        <v>20</v>
      </c>
      <c r="F1844" s="200" t="s">
        <v>1608</v>
      </c>
      <c r="G1844" s="197"/>
      <c r="H1844" s="201" t="s">
        <v>20</v>
      </c>
      <c r="I1844" s="202"/>
      <c r="J1844" s="197"/>
      <c r="K1844" s="197"/>
      <c r="L1844" s="203"/>
      <c r="M1844" s="204"/>
      <c r="N1844" s="205"/>
      <c r="O1844" s="205"/>
      <c r="P1844" s="205"/>
      <c r="Q1844" s="205"/>
      <c r="R1844" s="205"/>
      <c r="S1844" s="205"/>
      <c r="T1844" s="206"/>
      <c r="AT1844" s="207" t="s">
        <v>169</v>
      </c>
      <c r="AU1844" s="207" t="s">
        <v>81</v>
      </c>
      <c r="AV1844" s="11" t="s">
        <v>22</v>
      </c>
      <c r="AW1844" s="11" t="s">
        <v>37</v>
      </c>
      <c r="AX1844" s="11" t="s">
        <v>73</v>
      </c>
      <c r="AY1844" s="207" t="s">
        <v>162</v>
      </c>
    </row>
    <row r="1845" spans="2:51" s="12" customFormat="1" ht="13.5">
      <c r="B1845" s="208"/>
      <c r="C1845" s="209"/>
      <c r="D1845" s="198" t="s">
        <v>169</v>
      </c>
      <c r="E1845" s="210" t="s">
        <v>20</v>
      </c>
      <c r="F1845" s="211" t="s">
        <v>1609</v>
      </c>
      <c r="G1845" s="209"/>
      <c r="H1845" s="212">
        <v>19.716</v>
      </c>
      <c r="I1845" s="213"/>
      <c r="J1845" s="209"/>
      <c r="K1845" s="209"/>
      <c r="L1845" s="214"/>
      <c r="M1845" s="215"/>
      <c r="N1845" s="216"/>
      <c r="O1845" s="216"/>
      <c r="P1845" s="216"/>
      <c r="Q1845" s="216"/>
      <c r="R1845" s="216"/>
      <c r="S1845" s="216"/>
      <c r="T1845" s="217"/>
      <c r="AT1845" s="218" t="s">
        <v>169</v>
      </c>
      <c r="AU1845" s="218" t="s">
        <v>81</v>
      </c>
      <c r="AV1845" s="12" t="s">
        <v>81</v>
      </c>
      <c r="AW1845" s="12" t="s">
        <v>37</v>
      </c>
      <c r="AX1845" s="12" t="s">
        <v>73</v>
      </c>
      <c r="AY1845" s="218" t="s">
        <v>162</v>
      </c>
    </row>
    <row r="1846" spans="2:51" s="11" customFormat="1" ht="13.5">
      <c r="B1846" s="196"/>
      <c r="C1846" s="197"/>
      <c r="D1846" s="198" t="s">
        <v>169</v>
      </c>
      <c r="E1846" s="199" t="s">
        <v>20</v>
      </c>
      <c r="F1846" s="200" t="s">
        <v>1610</v>
      </c>
      <c r="G1846" s="197"/>
      <c r="H1846" s="201" t="s">
        <v>20</v>
      </c>
      <c r="I1846" s="202"/>
      <c r="J1846" s="197"/>
      <c r="K1846" s="197"/>
      <c r="L1846" s="203"/>
      <c r="M1846" s="204"/>
      <c r="N1846" s="205"/>
      <c r="O1846" s="205"/>
      <c r="P1846" s="205"/>
      <c r="Q1846" s="205"/>
      <c r="R1846" s="205"/>
      <c r="S1846" s="205"/>
      <c r="T1846" s="206"/>
      <c r="AT1846" s="207" t="s">
        <v>169</v>
      </c>
      <c r="AU1846" s="207" t="s">
        <v>81</v>
      </c>
      <c r="AV1846" s="11" t="s">
        <v>22</v>
      </c>
      <c r="AW1846" s="11" t="s">
        <v>37</v>
      </c>
      <c r="AX1846" s="11" t="s">
        <v>73</v>
      </c>
      <c r="AY1846" s="207" t="s">
        <v>162</v>
      </c>
    </row>
    <row r="1847" spans="2:51" s="12" customFormat="1" ht="13.5">
      <c r="B1847" s="208"/>
      <c r="C1847" s="209"/>
      <c r="D1847" s="198" t="s">
        <v>169</v>
      </c>
      <c r="E1847" s="210" t="s">
        <v>20</v>
      </c>
      <c r="F1847" s="211" t="s">
        <v>1611</v>
      </c>
      <c r="G1847" s="209"/>
      <c r="H1847" s="212">
        <v>3.276</v>
      </c>
      <c r="I1847" s="213"/>
      <c r="J1847" s="209"/>
      <c r="K1847" s="209"/>
      <c r="L1847" s="214"/>
      <c r="M1847" s="215"/>
      <c r="N1847" s="216"/>
      <c r="O1847" s="216"/>
      <c r="P1847" s="216"/>
      <c r="Q1847" s="216"/>
      <c r="R1847" s="216"/>
      <c r="S1847" s="216"/>
      <c r="T1847" s="217"/>
      <c r="AT1847" s="218" t="s">
        <v>169</v>
      </c>
      <c r="AU1847" s="218" t="s">
        <v>81</v>
      </c>
      <c r="AV1847" s="12" t="s">
        <v>81</v>
      </c>
      <c r="AW1847" s="12" t="s">
        <v>37</v>
      </c>
      <c r="AX1847" s="12" t="s">
        <v>73</v>
      </c>
      <c r="AY1847" s="218" t="s">
        <v>162</v>
      </c>
    </row>
    <row r="1848" spans="2:51" s="13" customFormat="1" ht="13.5">
      <c r="B1848" s="219"/>
      <c r="C1848" s="220"/>
      <c r="D1848" s="221" t="s">
        <v>169</v>
      </c>
      <c r="E1848" s="222" t="s">
        <v>20</v>
      </c>
      <c r="F1848" s="223" t="s">
        <v>174</v>
      </c>
      <c r="G1848" s="220"/>
      <c r="H1848" s="224">
        <v>68.223</v>
      </c>
      <c r="I1848" s="225"/>
      <c r="J1848" s="220"/>
      <c r="K1848" s="220"/>
      <c r="L1848" s="226"/>
      <c r="M1848" s="227"/>
      <c r="N1848" s="228"/>
      <c r="O1848" s="228"/>
      <c r="P1848" s="228"/>
      <c r="Q1848" s="228"/>
      <c r="R1848" s="228"/>
      <c r="S1848" s="228"/>
      <c r="T1848" s="229"/>
      <c r="AT1848" s="230" t="s">
        <v>169</v>
      </c>
      <c r="AU1848" s="230" t="s">
        <v>81</v>
      </c>
      <c r="AV1848" s="13" t="s">
        <v>168</v>
      </c>
      <c r="AW1848" s="13" t="s">
        <v>37</v>
      </c>
      <c r="AX1848" s="13" t="s">
        <v>22</v>
      </c>
      <c r="AY1848" s="230" t="s">
        <v>162</v>
      </c>
    </row>
    <row r="1849" spans="2:65" s="1" customFormat="1" ht="22.5" customHeight="1">
      <c r="B1849" s="36"/>
      <c r="C1849" s="184" t="s">
        <v>1612</v>
      </c>
      <c r="D1849" s="184" t="s">
        <v>164</v>
      </c>
      <c r="E1849" s="185" t="s">
        <v>1613</v>
      </c>
      <c r="F1849" s="186" t="s">
        <v>1614</v>
      </c>
      <c r="G1849" s="187" t="s">
        <v>167</v>
      </c>
      <c r="H1849" s="188">
        <v>23.457</v>
      </c>
      <c r="I1849" s="189"/>
      <c r="J1849" s="190">
        <f>ROUND(I1849*H1849,2)</f>
        <v>0</v>
      </c>
      <c r="K1849" s="186" t="s">
        <v>20</v>
      </c>
      <c r="L1849" s="56"/>
      <c r="M1849" s="191" t="s">
        <v>20</v>
      </c>
      <c r="N1849" s="192" t="s">
        <v>44</v>
      </c>
      <c r="O1849" s="37"/>
      <c r="P1849" s="193">
        <f>O1849*H1849</f>
        <v>0</v>
      </c>
      <c r="Q1849" s="193">
        <v>0</v>
      </c>
      <c r="R1849" s="193">
        <f>Q1849*H1849</f>
        <v>0</v>
      </c>
      <c r="S1849" s="193">
        <v>0</v>
      </c>
      <c r="T1849" s="194">
        <f>S1849*H1849</f>
        <v>0</v>
      </c>
      <c r="AR1849" s="19" t="s">
        <v>168</v>
      </c>
      <c r="AT1849" s="19" t="s">
        <v>164</v>
      </c>
      <c r="AU1849" s="19" t="s">
        <v>81</v>
      </c>
      <c r="AY1849" s="19" t="s">
        <v>162</v>
      </c>
      <c r="BE1849" s="195">
        <f>IF(N1849="základní",J1849,0)</f>
        <v>0</v>
      </c>
      <c r="BF1849" s="195">
        <f>IF(N1849="snížená",J1849,0)</f>
        <v>0</v>
      </c>
      <c r="BG1849" s="195">
        <f>IF(N1849="zákl. přenesená",J1849,0)</f>
        <v>0</v>
      </c>
      <c r="BH1849" s="195">
        <f>IF(N1849="sníž. přenesená",J1849,0)</f>
        <v>0</v>
      </c>
      <c r="BI1849" s="195">
        <f>IF(N1849="nulová",J1849,0)</f>
        <v>0</v>
      </c>
      <c r="BJ1849" s="19" t="s">
        <v>22</v>
      </c>
      <c r="BK1849" s="195">
        <f>ROUND(I1849*H1849,2)</f>
        <v>0</v>
      </c>
      <c r="BL1849" s="19" t="s">
        <v>168</v>
      </c>
      <c r="BM1849" s="19" t="s">
        <v>1612</v>
      </c>
    </row>
    <row r="1850" spans="2:51" s="11" customFormat="1" ht="13.5">
      <c r="B1850" s="196"/>
      <c r="C1850" s="197"/>
      <c r="D1850" s="198" t="s">
        <v>169</v>
      </c>
      <c r="E1850" s="199" t="s">
        <v>20</v>
      </c>
      <c r="F1850" s="200" t="s">
        <v>1615</v>
      </c>
      <c r="G1850" s="197"/>
      <c r="H1850" s="201" t="s">
        <v>20</v>
      </c>
      <c r="I1850" s="202"/>
      <c r="J1850" s="197"/>
      <c r="K1850" s="197"/>
      <c r="L1850" s="203"/>
      <c r="M1850" s="204"/>
      <c r="N1850" s="205"/>
      <c r="O1850" s="205"/>
      <c r="P1850" s="205"/>
      <c r="Q1850" s="205"/>
      <c r="R1850" s="205"/>
      <c r="S1850" s="205"/>
      <c r="T1850" s="206"/>
      <c r="AT1850" s="207" t="s">
        <v>169</v>
      </c>
      <c r="AU1850" s="207" t="s">
        <v>81</v>
      </c>
      <c r="AV1850" s="11" t="s">
        <v>22</v>
      </c>
      <c r="AW1850" s="11" t="s">
        <v>37</v>
      </c>
      <c r="AX1850" s="11" t="s">
        <v>73</v>
      </c>
      <c r="AY1850" s="207" t="s">
        <v>162</v>
      </c>
    </row>
    <row r="1851" spans="2:51" s="11" customFormat="1" ht="13.5">
      <c r="B1851" s="196"/>
      <c r="C1851" s="197"/>
      <c r="D1851" s="198" t="s">
        <v>169</v>
      </c>
      <c r="E1851" s="199" t="s">
        <v>20</v>
      </c>
      <c r="F1851" s="200" t="s">
        <v>1616</v>
      </c>
      <c r="G1851" s="197"/>
      <c r="H1851" s="201" t="s">
        <v>20</v>
      </c>
      <c r="I1851" s="202"/>
      <c r="J1851" s="197"/>
      <c r="K1851" s="197"/>
      <c r="L1851" s="203"/>
      <c r="M1851" s="204"/>
      <c r="N1851" s="205"/>
      <c r="O1851" s="205"/>
      <c r="P1851" s="205"/>
      <c r="Q1851" s="205"/>
      <c r="R1851" s="205"/>
      <c r="S1851" s="205"/>
      <c r="T1851" s="206"/>
      <c r="AT1851" s="207" t="s">
        <v>169</v>
      </c>
      <c r="AU1851" s="207" t="s">
        <v>81</v>
      </c>
      <c r="AV1851" s="11" t="s">
        <v>22</v>
      </c>
      <c r="AW1851" s="11" t="s">
        <v>37</v>
      </c>
      <c r="AX1851" s="11" t="s">
        <v>73</v>
      </c>
      <c r="AY1851" s="207" t="s">
        <v>162</v>
      </c>
    </row>
    <row r="1852" spans="2:51" s="12" customFormat="1" ht="13.5">
      <c r="B1852" s="208"/>
      <c r="C1852" s="209"/>
      <c r="D1852" s="198" t="s">
        <v>169</v>
      </c>
      <c r="E1852" s="210" t="s">
        <v>20</v>
      </c>
      <c r="F1852" s="211" t="s">
        <v>1617</v>
      </c>
      <c r="G1852" s="209"/>
      <c r="H1852" s="212">
        <v>14.702</v>
      </c>
      <c r="I1852" s="213"/>
      <c r="J1852" s="209"/>
      <c r="K1852" s="209"/>
      <c r="L1852" s="214"/>
      <c r="M1852" s="215"/>
      <c r="N1852" s="216"/>
      <c r="O1852" s="216"/>
      <c r="P1852" s="216"/>
      <c r="Q1852" s="216"/>
      <c r="R1852" s="216"/>
      <c r="S1852" s="216"/>
      <c r="T1852" s="217"/>
      <c r="AT1852" s="218" t="s">
        <v>169</v>
      </c>
      <c r="AU1852" s="218" t="s">
        <v>81</v>
      </c>
      <c r="AV1852" s="12" t="s">
        <v>81</v>
      </c>
      <c r="AW1852" s="12" t="s">
        <v>37</v>
      </c>
      <c r="AX1852" s="12" t="s">
        <v>73</v>
      </c>
      <c r="AY1852" s="218" t="s">
        <v>162</v>
      </c>
    </row>
    <row r="1853" spans="2:51" s="12" customFormat="1" ht="13.5">
      <c r="B1853" s="208"/>
      <c r="C1853" s="209"/>
      <c r="D1853" s="198" t="s">
        <v>169</v>
      </c>
      <c r="E1853" s="210" t="s">
        <v>20</v>
      </c>
      <c r="F1853" s="211" t="s">
        <v>1618</v>
      </c>
      <c r="G1853" s="209"/>
      <c r="H1853" s="212">
        <v>8.755</v>
      </c>
      <c r="I1853" s="213"/>
      <c r="J1853" s="209"/>
      <c r="K1853" s="209"/>
      <c r="L1853" s="214"/>
      <c r="M1853" s="215"/>
      <c r="N1853" s="216"/>
      <c r="O1853" s="216"/>
      <c r="P1853" s="216"/>
      <c r="Q1853" s="216"/>
      <c r="R1853" s="216"/>
      <c r="S1853" s="216"/>
      <c r="T1853" s="217"/>
      <c r="AT1853" s="218" t="s">
        <v>169</v>
      </c>
      <c r="AU1853" s="218" t="s">
        <v>81</v>
      </c>
      <c r="AV1853" s="12" t="s">
        <v>81</v>
      </c>
      <c r="AW1853" s="12" t="s">
        <v>37</v>
      </c>
      <c r="AX1853" s="12" t="s">
        <v>73</v>
      </c>
      <c r="AY1853" s="218" t="s">
        <v>162</v>
      </c>
    </row>
    <row r="1854" spans="2:51" s="13" customFormat="1" ht="13.5">
      <c r="B1854" s="219"/>
      <c r="C1854" s="220"/>
      <c r="D1854" s="198" t="s">
        <v>169</v>
      </c>
      <c r="E1854" s="241" t="s">
        <v>20</v>
      </c>
      <c r="F1854" s="242" t="s">
        <v>174</v>
      </c>
      <c r="G1854" s="220"/>
      <c r="H1854" s="243">
        <v>23.457</v>
      </c>
      <c r="I1854" s="225"/>
      <c r="J1854" s="220"/>
      <c r="K1854" s="220"/>
      <c r="L1854" s="226"/>
      <c r="M1854" s="227"/>
      <c r="N1854" s="228"/>
      <c r="O1854" s="228"/>
      <c r="P1854" s="228"/>
      <c r="Q1854" s="228"/>
      <c r="R1854" s="228"/>
      <c r="S1854" s="228"/>
      <c r="T1854" s="229"/>
      <c r="AT1854" s="230" t="s">
        <v>169</v>
      </c>
      <c r="AU1854" s="230" t="s">
        <v>81</v>
      </c>
      <c r="AV1854" s="13" t="s">
        <v>168</v>
      </c>
      <c r="AW1854" s="13" t="s">
        <v>37</v>
      </c>
      <c r="AX1854" s="13" t="s">
        <v>22</v>
      </c>
      <c r="AY1854" s="230" t="s">
        <v>162</v>
      </c>
    </row>
    <row r="1855" spans="2:63" s="10" customFormat="1" ht="29.85" customHeight="1">
      <c r="B1855" s="167"/>
      <c r="C1855" s="168"/>
      <c r="D1855" s="181" t="s">
        <v>72</v>
      </c>
      <c r="E1855" s="182" t="s">
        <v>898</v>
      </c>
      <c r="F1855" s="182" t="s">
        <v>1619</v>
      </c>
      <c r="G1855" s="168"/>
      <c r="H1855" s="168"/>
      <c r="I1855" s="171"/>
      <c r="J1855" s="183">
        <f>BK1855</f>
        <v>0</v>
      </c>
      <c r="K1855" s="168"/>
      <c r="L1855" s="173"/>
      <c r="M1855" s="174"/>
      <c r="N1855" s="175"/>
      <c r="O1855" s="175"/>
      <c r="P1855" s="176">
        <f>P1856</f>
        <v>0</v>
      </c>
      <c r="Q1855" s="175"/>
      <c r="R1855" s="176">
        <f>R1856</f>
        <v>0</v>
      </c>
      <c r="S1855" s="175"/>
      <c r="T1855" s="177">
        <f>T1856</f>
        <v>0</v>
      </c>
      <c r="AR1855" s="178" t="s">
        <v>22</v>
      </c>
      <c r="AT1855" s="179" t="s">
        <v>72</v>
      </c>
      <c r="AU1855" s="179" t="s">
        <v>22</v>
      </c>
      <c r="AY1855" s="178" t="s">
        <v>162</v>
      </c>
      <c r="BK1855" s="180">
        <f>BK1856</f>
        <v>0</v>
      </c>
    </row>
    <row r="1856" spans="2:65" s="1" customFormat="1" ht="22.5" customHeight="1">
      <c r="B1856" s="36"/>
      <c r="C1856" s="184" t="s">
        <v>1620</v>
      </c>
      <c r="D1856" s="184" t="s">
        <v>164</v>
      </c>
      <c r="E1856" s="185" t="s">
        <v>1621</v>
      </c>
      <c r="F1856" s="186" t="s">
        <v>1622</v>
      </c>
      <c r="G1856" s="187" t="s">
        <v>206</v>
      </c>
      <c r="H1856" s="188">
        <v>755.832</v>
      </c>
      <c r="I1856" s="189"/>
      <c r="J1856" s="190">
        <f>ROUND(I1856*H1856,2)</f>
        <v>0</v>
      </c>
      <c r="K1856" s="186" t="s">
        <v>20</v>
      </c>
      <c r="L1856" s="56"/>
      <c r="M1856" s="191" t="s">
        <v>20</v>
      </c>
      <c r="N1856" s="192" t="s">
        <v>44</v>
      </c>
      <c r="O1856" s="37"/>
      <c r="P1856" s="193">
        <f>O1856*H1856</f>
        <v>0</v>
      </c>
      <c r="Q1856" s="193">
        <v>0</v>
      </c>
      <c r="R1856" s="193">
        <f>Q1856*H1856</f>
        <v>0</v>
      </c>
      <c r="S1856" s="193">
        <v>0</v>
      </c>
      <c r="T1856" s="194">
        <f>S1856*H1856</f>
        <v>0</v>
      </c>
      <c r="AR1856" s="19" t="s">
        <v>168</v>
      </c>
      <c r="AT1856" s="19" t="s">
        <v>164</v>
      </c>
      <c r="AU1856" s="19" t="s">
        <v>81</v>
      </c>
      <c r="AY1856" s="19" t="s">
        <v>162</v>
      </c>
      <c r="BE1856" s="195">
        <f>IF(N1856="základní",J1856,0)</f>
        <v>0</v>
      </c>
      <c r="BF1856" s="195">
        <f>IF(N1856="snížená",J1856,0)</f>
        <v>0</v>
      </c>
      <c r="BG1856" s="195">
        <f>IF(N1856="zákl. přenesená",J1856,0)</f>
        <v>0</v>
      </c>
      <c r="BH1856" s="195">
        <f>IF(N1856="sníž. přenesená",J1856,0)</f>
        <v>0</v>
      </c>
      <c r="BI1856" s="195">
        <f>IF(N1856="nulová",J1856,0)</f>
        <v>0</v>
      </c>
      <c r="BJ1856" s="19" t="s">
        <v>22</v>
      </c>
      <c r="BK1856" s="195">
        <f>ROUND(I1856*H1856,2)</f>
        <v>0</v>
      </c>
      <c r="BL1856" s="19" t="s">
        <v>168</v>
      </c>
      <c r="BM1856" s="19" t="s">
        <v>1620</v>
      </c>
    </row>
    <row r="1857" spans="2:63" s="10" customFormat="1" ht="29.85" customHeight="1">
      <c r="B1857" s="167"/>
      <c r="C1857" s="168"/>
      <c r="D1857" s="181" t="s">
        <v>72</v>
      </c>
      <c r="E1857" s="182" t="s">
        <v>1623</v>
      </c>
      <c r="F1857" s="182" t="s">
        <v>1624</v>
      </c>
      <c r="G1857" s="168"/>
      <c r="H1857" s="168"/>
      <c r="I1857" s="171"/>
      <c r="J1857" s="183">
        <f>BK1857</f>
        <v>0</v>
      </c>
      <c r="K1857" s="168"/>
      <c r="L1857" s="173"/>
      <c r="M1857" s="174"/>
      <c r="N1857" s="175"/>
      <c r="O1857" s="175"/>
      <c r="P1857" s="176">
        <f>SUM(P1858:P1862)</f>
        <v>0</v>
      </c>
      <c r="Q1857" s="175"/>
      <c r="R1857" s="176">
        <f>SUM(R1858:R1862)</f>
        <v>0</v>
      </c>
      <c r="S1857" s="175"/>
      <c r="T1857" s="177">
        <f>SUM(T1858:T1862)</f>
        <v>0</v>
      </c>
      <c r="AR1857" s="178" t="s">
        <v>22</v>
      </c>
      <c r="AT1857" s="179" t="s">
        <v>72</v>
      </c>
      <c r="AU1857" s="179" t="s">
        <v>22</v>
      </c>
      <c r="AY1857" s="178" t="s">
        <v>162</v>
      </c>
      <c r="BK1857" s="180">
        <f>SUM(BK1858:BK1862)</f>
        <v>0</v>
      </c>
    </row>
    <row r="1858" spans="2:65" s="1" customFormat="1" ht="31.5" customHeight="1">
      <c r="B1858" s="36"/>
      <c r="C1858" s="184" t="s">
        <v>1625</v>
      </c>
      <c r="D1858" s="184" t="s">
        <v>164</v>
      </c>
      <c r="E1858" s="185" t="s">
        <v>1626</v>
      </c>
      <c r="F1858" s="186" t="s">
        <v>1627</v>
      </c>
      <c r="G1858" s="187" t="s">
        <v>206</v>
      </c>
      <c r="H1858" s="188">
        <v>646.18</v>
      </c>
      <c r="I1858" s="189"/>
      <c r="J1858" s="190">
        <f>ROUND(I1858*H1858,2)</f>
        <v>0</v>
      </c>
      <c r="K1858" s="186" t="s">
        <v>20</v>
      </c>
      <c r="L1858" s="56"/>
      <c r="M1858" s="191" t="s">
        <v>20</v>
      </c>
      <c r="N1858" s="192" t="s">
        <v>44</v>
      </c>
      <c r="O1858" s="37"/>
      <c r="P1858" s="193">
        <f>O1858*H1858</f>
        <v>0</v>
      </c>
      <c r="Q1858" s="193">
        <v>0</v>
      </c>
      <c r="R1858" s="193">
        <f>Q1858*H1858</f>
        <v>0</v>
      </c>
      <c r="S1858" s="193">
        <v>0</v>
      </c>
      <c r="T1858" s="194">
        <f>S1858*H1858</f>
        <v>0</v>
      </c>
      <c r="AR1858" s="19" t="s">
        <v>168</v>
      </c>
      <c r="AT1858" s="19" t="s">
        <v>164</v>
      </c>
      <c r="AU1858" s="19" t="s">
        <v>81</v>
      </c>
      <c r="AY1858" s="19" t="s">
        <v>162</v>
      </c>
      <c r="BE1858" s="195">
        <f>IF(N1858="základní",J1858,0)</f>
        <v>0</v>
      </c>
      <c r="BF1858" s="195">
        <f>IF(N1858="snížená",J1858,0)</f>
        <v>0</v>
      </c>
      <c r="BG1858" s="195">
        <f>IF(N1858="zákl. přenesená",J1858,0)</f>
        <v>0</v>
      </c>
      <c r="BH1858" s="195">
        <f>IF(N1858="sníž. přenesená",J1858,0)</f>
        <v>0</v>
      </c>
      <c r="BI1858" s="195">
        <f>IF(N1858="nulová",J1858,0)</f>
        <v>0</v>
      </c>
      <c r="BJ1858" s="19" t="s">
        <v>22</v>
      </c>
      <c r="BK1858" s="195">
        <f>ROUND(I1858*H1858,2)</f>
        <v>0</v>
      </c>
      <c r="BL1858" s="19" t="s">
        <v>168</v>
      </c>
      <c r="BM1858" s="19" t="s">
        <v>1628</v>
      </c>
    </row>
    <row r="1859" spans="2:65" s="1" customFormat="1" ht="22.5" customHeight="1">
      <c r="B1859" s="36"/>
      <c r="C1859" s="184" t="s">
        <v>1629</v>
      </c>
      <c r="D1859" s="184" t="s">
        <v>164</v>
      </c>
      <c r="E1859" s="185" t="s">
        <v>1630</v>
      </c>
      <c r="F1859" s="186" t="s">
        <v>1631</v>
      </c>
      <c r="G1859" s="187" t="s">
        <v>206</v>
      </c>
      <c r="H1859" s="188">
        <v>646.18</v>
      </c>
      <c r="I1859" s="189"/>
      <c r="J1859" s="190">
        <f>ROUND(I1859*H1859,2)</f>
        <v>0</v>
      </c>
      <c r="K1859" s="186" t="s">
        <v>20</v>
      </c>
      <c r="L1859" s="56"/>
      <c r="M1859" s="191" t="s">
        <v>20</v>
      </c>
      <c r="N1859" s="192" t="s">
        <v>44</v>
      </c>
      <c r="O1859" s="37"/>
      <c r="P1859" s="193">
        <f>O1859*H1859</f>
        <v>0</v>
      </c>
      <c r="Q1859" s="193">
        <v>0</v>
      </c>
      <c r="R1859" s="193">
        <f>Q1859*H1859</f>
        <v>0</v>
      </c>
      <c r="S1859" s="193">
        <v>0</v>
      </c>
      <c r="T1859" s="194">
        <f>S1859*H1859</f>
        <v>0</v>
      </c>
      <c r="AR1859" s="19" t="s">
        <v>168</v>
      </c>
      <c r="AT1859" s="19" t="s">
        <v>164</v>
      </c>
      <c r="AU1859" s="19" t="s">
        <v>81</v>
      </c>
      <c r="AY1859" s="19" t="s">
        <v>162</v>
      </c>
      <c r="BE1859" s="195">
        <f>IF(N1859="základní",J1859,0)</f>
        <v>0</v>
      </c>
      <c r="BF1859" s="195">
        <f>IF(N1859="snížená",J1859,0)</f>
        <v>0</v>
      </c>
      <c r="BG1859" s="195">
        <f>IF(N1859="zákl. přenesená",J1859,0)</f>
        <v>0</v>
      </c>
      <c r="BH1859" s="195">
        <f>IF(N1859="sníž. přenesená",J1859,0)</f>
        <v>0</v>
      </c>
      <c r="BI1859" s="195">
        <f>IF(N1859="nulová",J1859,0)</f>
        <v>0</v>
      </c>
      <c r="BJ1859" s="19" t="s">
        <v>22</v>
      </c>
      <c r="BK1859" s="195">
        <f>ROUND(I1859*H1859,2)</f>
        <v>0</v>
      </c>
      <c r="BL1859" s="19" t="s">
        <v>168</v>
      </c>
      <c r="BM1859" s="19" t="s">
        <v>1632</v>
      </c>
    </row>
    <row r="1860" spans="2:65" s="1" customFormat="1" ht="22.5" customHeight="1">
      <c r="B1860" s="36"/>
      <c r="C1860" s="184" t="s">
        <v>1633</v>
      </c>
      <c r="D1860" s="184" t="s">
        <v>164</v>
      </c>
      <c r="E1860" s="185" t="s">
        <v>1634</v>
      </c>
      <c r="F1860" s="186" t="s">
        <v>1635</v>
      </c>
      <c r="G1860" s="187" t="s">
        <v>206</v>
      </c>
      <c r="H1860" s="188">
        <v>9046.52</v>
      </c>
      <c r="I1860" s="189"/>
      <c r="J1860" s="190">
        <f>ROUND(I1860*H1860,2)</f>
        <v>0</v>
      </c>
      <c r="K1860" s="186" t="s">
        <v>20</v>
      </c>
      <c r="L1860" s="56"/>
      <c r="M1860" s="191" t="s">
        <v>20</v>
      </c>
      <c r="N1860" s="192" t="s">
        <v>44</v>
      </c>
      <c r="O1860" s="37"/>
      <c r="P1860" s="193">
        <f>O1860*H1860</f>
        <v>0</v>
      </c>
      <c r="Q1860" s="193">
        <v>0</v>
      </c>
      <c r="R1860" s="193">
        <f>Q1860*H1860</f>
        <v>0</v>
      </c>
      <c r="S1860" s="193">
        <v>0</v>
      </c>
      <c r="T1860" s="194">
        <f>S1860*H1860</f>
        <v>0</v>
      </c>
      <c r="AR1860" s="19" t="s">
        <v>168</v>
      </c>
      <c r="AT1860" s="19" t="s">
        <v>164</v>
      </c>
      <c r="AU1860" s="19" t="s">
        <v>81</v>
      </c>
      <c r="AY1860" s="19" t="s">
        <v>162</v>
      </c>
      <c r="BE1860" s="195">
        <f>IF(N1860="základní",J1860,0)</f>
        <v>0</v>
      </c>
      <c r="BF1860" s="195">
        <f>IF(N1860="snížená",J1860,0)</f>
        <v>0</v>
      </c>
      <c r="BG1860" s="195">
        <f>IF(N1860="zákl. přenesená",J1860,0)</f>
        <v>0</v>
      </c>
      <c r="BH1860" s="195">
        <f>IF(N1860="sníž. přenesená",J1860,0)</f>
        <v>0</v>
      </c>
      <c r="BI1860" s="195">
        <f>IF(N1860="nulová",J1860,0)</f>
        <v>0</v>
      </c>
      <c r="BJ1860" s="19" t="s">
        <v>22</v>
      </c>
      <c r="BK1860" s="195">
        <f>ROUND(I1860*H1860,2)</f>
        <v>0</v>
      </c>
      <c r="BL1860" s="19" t="s">
        <v>168</v>
      </c>
      <c r="BM1860" s="19" t="s">
        <v>1636</v>
      </c>
    </row>
    <row r="1861" spans="2:51" s="12" customFormat="1" ht="13.5">
      <c r="B1861" s="208"/>
      <c r="C1861" s="209"/>
      <c r="D1861" s="221" t="s">
        <v>169</v>
      </c>
      <c r="E1861" s="209"/>
      <c r="F1861" s="255" t="s">
        <v>1637</v>
      </c>
      <c r="G1861" s="209"/>
      <c r="H1861" s="256">
        <v>9046.52</v>
      </c>
      <c r="I1861" s="213"/>
      <c r="J1861" s="209"/>
      <c r="K1861" s="209"/>
      <c r="L1861" s="214"/>
      <c r="M1861" s="215"/>
      <c r="N1861" s="216"/>
      <c r="O1861" s="216"/>
      <c r="P1861" s="216"/>
      <c r="Q1861" s="216"/>
      <c r="R1861" s="216"/>
      <c r="S1861" s="216"/>
      <c r="T1861" s="217"/>
      <c r="AT1861" s="218" t="s">
        <v>169</v>
      </c>
      <c r="AU1861" s="218" t="s">
        <v>81</v>
      </c>
      <c r="AV1861" s="12" t="s">
        <v>81</v>
      </c>
      <c r="AW1861" s="12" t="s">
        <v>4</v>
      </c>
      <c r="AX1861" s="12" t="s">
        <v>22</v>
      </c>
      <c r="AY1861" s="218" t="s">
        <v>162</v>
      </c>
    </row>
    <row r="1862" spans="2:65" s="1" customFormat="1" ht="22.5" customHeight="1">
      <c r="B1862" s="36"/>
      <c r="C1862" s="184" t="s">
        <v>1638</v>
      </c>
      <c r="D1862" s="184" t="s">
        <v>164</v>
      </c>
      <c r="E1862" s="185" t="s">
        <v>1639</v>
      </c>
      <c r="F1862" s="186" t="s">
        <v>1640</v>
      </c>
      <c r="G1862" s="187" t="s">
        <v>206</v>
      </c>
      <c r="H1862" s="188">
        <v>646.18</v>
      </c>
      <c r="I1862" s="189"/>
      <c r="J1862" s="190">
        <f>ROUND(I1862*H1862,2)</f>
        <v>0</v>
      </c>
      <c r="K1862" s="186" t="s">
        <v>20</v>
      </c>
      <c r="L1862" s="56"/>
      <c r="M1862" s="191" t="s">
        <v>20</v>
      </c>
      <c r="N1862" s="192" t="s">
        <v>44</v>
      </c>
      <c r="O1862" s="37"/>
      <c r="P1862" s="193">
        <f>O1862*H1862</f>
        <v>0</v>
      </c>
      <c r="Q1862" s="193">
        <v>0</v>
      </c>
      <c r="R1862" s="193">
        <f>Q1862*H1862</f>
        <v>0</v>
      </c>
      <c r="S1862" s="193">
        <v>0</v>
      </c>
      <c r="T1862" s="194">
        <f>S1862*H1862</f>
        <v>0</v>
      </c>
      <c r="AR1862" s="19" t="s">
        <v>168</v>
      </c>
      <c r="AT1862" s="19" t="s">
        <v>164</v>
      </c>
      <c r="AU1862" s="19" t="s">
        <v>81</v>
      </c>
      <c r="AY1862" s="19" t="s">
        <v>162</v>
      </c>
      <c r="BE1862" s="195">
        <f>IF(N1862="základní",J1862,0)</f>
        <v>0</v>
      </c>
      <c r="BF1862" s="195">
        <f>IF(N1862="snížená",J1862,0)</f>
        <v>0</v>
      </c>
      <c r="BG1862" s="195">
        <f>IF(N1862="zákl. přenesená",J1862,0)</f>
        <v>0</v>
      </c>
      <c r="BH1862" s="195">
        <f>IF(N1862="sníž. přenesená",J1862,0)</f>
        <v>0</v>
      </c>
      <c r="BI1862" s="195">
        <f>IF(N1862="nulová",J1862,0)</f>
        <v>0</v>
      </c>
      <c r="BJ1862" s="19" t="s">
        <v>22</v>
      </c>
      <c r="BK1862" s="195">
        <f>ROUND(I1862*H1862,2)</f>
        <v>0</v>
      </c>
      <c r="BL1862" s="19" t="s">
        <v>168</v>
      </c>
      <c r="BM1862" s="19" t="s">
        <v>1641</v>
      </c>
    </row>
    <row r="1863" spans="2:63" s="10" customFormat="1" ht="37.35" customHeight="1">
      <c r="B1863" s="167"/>
      <c r="C1863" s="168"/>
      <c r="D1863" s="169" t="s">
        <v>72</v>
      </c>
      <c r="E1863" s="170" t="s">
        <v>1642</v>
      </c>
      <c r="F1863" s="170" t="s">
        <v>1643</v>
      </c>
      <c r="G1863" s="168"/>
      <c r="H1863" s="168"/>
      <c r="I1863" s="171"/>
      <c r="J1863" s="172">
        <f>BK1863</f>
        <v>0</v>
      </c>
      <c r="K1863" s="168"/>
      <c r="L1863" s="173"/>
      <c r="M1863" s="174"/>
      <c r="N1863" s="175"/>
      <c r="O1863" s="175"/>
      <c r="P1863" s="176">
        <f>P1864+P1925+P1995+P2029+P2061+P2067+P2153+P2235+P2249+P2268+P2338+P2352+P2411+P2432</f>
        <v>0</v>
      </c>
      <c r="Q1863" s="175"/>
      <c r="R1863" s="176">
        <f>R1864+R1925+R1995+R2029+R2061+R2067+R2153+R2235+R2249+R2268+R2338+R2352+R2411+R2432</f>
        <v>0</v>
      </c>
      <c r="S1863" s="175"/>
      <c r="T1863" s="177">
        <f>T1864+T1925+T1995+T2029+T2061+T2067+T2153+T2235+T2249+T2268+T2338+T2352+T2411+T2432</f>
        <v>0</v>
      </c>
      <c r="AR1863" s="178" t="s">
        <v>81</v>
      </c>
      <c r="AT1863" s="179" t="s">
        <v>72</v>
      </c>
      <c r="AU1863" s="179" t="s">
        <v>73</v>
      </c>
      <c r="AY1863" s="178" t="s">
        <v>162</v>
      </c>
      <c r="BK1863" s="180">
        <f>BK1864+BK1925+BK1995+BK2029+BK2061+BK2067+BK2153+BK2235+BK2249+BK2268+BK2338+BK2352+BK2411+BK2432</f>
        <v>0</v>
      </c>
    </row>
    <row r="1864" spans="2:63" s="10" customFormat="1" ht="19.9" customHeight="1">
      <c r="B1864" s="167"/>
      <c r="C1864" s="168"/>
      <c r="D1864" s="181" t="s">
        <v>72</v>
      </c>
      <c r="E1864" s="182" t="s">
        <v>1644</v>
      </c>
      <c r="F1864" s="182" t="s">
        <v>1645</v>
      </c>
      <c r="G1864" s="168"/>
      <c r="H1864" s="168"/>
      <c r="I1864" s="171"/>
      <c r="J1864" s="183">
        <f>BK1864</f>
        <v>0</v>
      </c>
      <c r="K1864" s="168"/>
      <c r="L1864" s="173"/>
      <c r="M1864" s="174"/>
      <c r="N1864" s="175"/>
      <c r="O1864" s="175"/>
      <c r="P1864" s="176">
        <f>SUM(P1865:P1924)</f>
        <v>0</v>
      </c>
      <c r="Q1864" s="175"/>
      <c r="R1864" s="176">
        <f>SUM(R1865:R1924)</f>
        <v>0</v>
      </c>
      <c r="S1864" s="175"/>
      <c r="T1864" s="177">
        <f>SUM(T1865:T1924)</f>
        <v>0</v>
      </c>
      <c r="AR1864" s="178" t="s">
        <v>81</v>
      </c>
      <c r="AT1864" s="179" t="s">
        <v>72</v>
      </c>
      <c r="AU1864" s="179" t="s">
        <v>22</v>
      </c>
      <c r="AY1864" s="178" t="s">
        <v>162</v>
      </c>
      <c r="BK1864" s="180">
        <f>SUM(BK1865:BK1924)</f>
        <v>0</v>
      </c>
    </row>
    <row r="1865" spans="2:65" s="1" customFormat="1" ht="22.5" customHeight="1">
      <c r="B1865" s="36"/>
      <c r="C1865" s="184" t="s">
        <v>1646</v>
      </c>
      <c r="D1865" s="184" t="s">
        <v>164</v>
      </c>
      <c r="E1865" s="185" t="s">
        <v>1647</v>
      </c>
      <c r="F1865" s="186" t="s">
        <v>1648</v>
      </c>
      <c r="G1865" s="187" t="s">
        <v>218</v>
      </c>
      <c r="H1865" s="188">
        <v>741.193</v>
      </c>
      <c r="I1865" s="189"/>
      <c r="J1865" s="190">
        <f>ROUND(I1865*H1865,2)</f>
        <v>0</v>
      </c>
      <c r="K1865" s="186" t="s">
        <v>20</v>
      </c>
      <c r="L1865" s="56"/>
      <c r="M1865" s="191" t="s">
        <v>20</v>
      </c>
      <c r="N1865" s="192" t="s">
        <v>44</v>
      </c>
      <c r="O1865" s="37"/>
      <c r="P1865" s="193">
        <f>O1865*H1865</f>
        <v>0</v>
      </c>
      <c r="Q1865" s="193">
        <v>0</v>
      </c>
      <c r="R1865" s="193">
        <f>Q1865*H1865</f>
        <v>0</v>
      </c>
      <c r="S1865" s="193">
        <v>0</v>
      </c>
      <c r="T1865" s="194">
        <f>S1865*H1865</f>
        <v>0</v>
      </c>
      <c r="AR1865" s="19" t="s">
        <v>236</v>
      </c>
      <c r="AT1865" s="19" t="s">
        <v>164</v>
      </c>
      <c r="AU1865" s="19" t="s">
        <v>81</v>
      </c>
      <c r="AY1865" s="19" t="s">
        <v>162</v>
      </c>
      <c r="BE1865" s="195">
        <f>IF(N1865="základní",J1865,0)</f>
        <v>0</v>
      </c>
      <c r="BF1865" s="195">
        <f>IF(N1865="snížená",J1865,0)</f>
        <v>0</v>
      </c>
      <c r="BG1865" s="195">
        <f>IF(N1865="zákl. přenesená",J1865,0)</f>
        <v>0</v>
      </c>
      <c r="BH1865" s="195">
        <f>IF(N1865="sníž. přenesená",J1865,0)</f>
        <v>0</v>
      </c>
      <c r="BI1865" s="195">
        <f>IF(N1865="nulová",J1865,0)</f>
        <v>0</v>
      </c>
      <c r="BJ1865" s="19" t="s">
        <v>22</v>
      </c>
      <c r="BK1865" s="195">
        <f>ROUND(I1865*H1865,2)</f>
        <v>0</v>
      </c>
      <c r="BL1865" s="19" t="s">
        <v>236</v>
      </c>
      <c r="BM1865" s="19" t="s">
        <v>1646</v>
      </c>
    </row>
    <row r="1866" spans="2:51" s="11" customFormat="1" ht="13.5">
      <c r="B1866" s="196"/>
      <c r="C1866" s="197"/>
      <c r="D1866" s="198" t="s">
        <v>169</v>
      </c>
      <c r="E1866" s="199" t="s">
        <v>20</v>
      </c>
      <c r="F1866" s="200" t="s">
        <v>1649</v>
      </c>
      <c r="G1866" s="197"/>
      <c r="H1866" s="201" t="s">
        <v>20</v>
      </c>
      <c r="I1866" s="202"/>
      <c r="J1866" s="197"/>
      <c r="K1866" s="197"/>
      <c r="L1866" s="203"/>
      <c r="M1866" s="204"/>
      <c r="N1866" s="205"/>
      <c r="O1866" s="205"/>
      <c r="P1866" s="205"/>
      <c r="Q1866" s="205"/>
      <c r="R1866" s="205"/>
      <c r="S1866" s="205"/>
      <c r="T1866" s="206"/>
      <c r="AT1866" s="207" t="s">
        <v>169</v>
      </c>
      <c r="AU1866" s="207" t="s">
        <v>81</v>
      </c>
      <c r="AV1866" s="11" t="s">
        <v>22</v>
      </c>
      <c r="AW1866" s="11" t="s">
        <v>37</v>
      </c>
      <c r="AX1866" s="11" t="s">
        <v>73</v>
      </c>
      <c r="AY1866" s="207" t="s">
        <v>162</v>
      </c>
    </row>
    <row r="1867" spans="2:51" s="12" customFormat="1" ht="13.5">
      <c r="B1867" s="208"/>
      <c r="C1867" s="209"/>
      <c r="D1867" s="198" t="s">
        <v>169</v>
      </c>
      <c r="E1867" s="210" t="s">
        <v>20</v>
      </c>
      <c r="F1867" s="211" t="s">
        <v>1650</v>
      </c>
      <c r="G1867" s="209"/>
      <c r="H1867" s="212">
        <v>469</v>
      </c>
      <c r="I1867" s="213"/>
      <c r="J1867" s="209"/>
      <c r="K1867" s="209"/>
      <c r="L1867" s="214"/>
      <c r="M1867" s="215"/>
      <c r="N1867" s="216"/>
      <c r="O1867" s="216"/>
      <c r="P1867" s="216"/>
      <c r="Q1867" s="216"/>
      <c r="R1867" s="216"/>
      <c r="S1867" s="216"/>
      <c r="T1867" s="217"/>
      <c r="AT1867" s="218" t="s">
        <v>169</v>
      </c>
      <c r="AU1867" s="218" t="s">
        <v>81</v>
      </c>
      <c r="AV1867" s="12" t="s">
        <v>81</v>
      </c>
      <c r="AW1867" s="12" t="s">
        <v>37</v>
      </c>
      <c r="AX1867" s="12" t="s">
        <v>73</v>
      </c>
      <c r="AY1867" s="218" t="s">
        <v>162</v>
      </c>
    </row>
    <row r="1868" spans="2:51" s="11" customFormat="1" ht="13.5">
      <c r="B1868" s="196"/>
      <c r="C1868" s="197"/>
      <c r="D1868" s="198" t="s">
        <v>169</v>
      </c>
      <c r="E1868" s="199" t="s">
        <v>20</v>
      </c>
      <c r="F1868" s="200" t="s">
        <v>1651</v>
      </c>
      <c r="G1868" s="197"/>
      <c r="H1868" s="201" t="s">
        <v>20</v>
      </c>
      <c r="I1868" s="202"/>
      <c r="J1868" s="197"/>
      <c r="K1868" s="197"/>
      <c r="L1868" s="203"/>
      <c r="M1868" s="204"/>
      <c r="N1868" s="205"/>
      <c r="O1868" s="205"/>
      <c r="P1868" s="205"/>
      <c r="Q1868" s="205"/>
      <c r="R1868" s="205"/>
      <c r="S1868" s="205"/>
      <c r="T1868" s="206"/>
      <c r="AT1868" s="207" t="s">
        <v>169</v>
      </c>
      <c r="AU1868" s="207" t="s">
        <v>81</v>
      </c>
      <c r="AV1868" s="11" t="s">
        <v>22</v>
      </c>
      <c r="AW1868" s="11" t="s">
        <v>37</v>
      </c>
      <c r="AX1868" s="11" t="s">
        <v>73</v>
      </c>
      <c r="AY1868" s="207" t="s">
        <v>162</v>
      </c>
    </row>
    <row r="1869" spans="2:51" s="12" customFormat="1" ht="13.5">
      <c r="B1869" s="208"/>
      <c r="C1869" s="209"/>
      <c r="D1869" s="198" t="s">
        <v>169</v>
      </c>
      <c r="E1869" s="210" t="s">
        <v>20</v>
      </c>
      <c r="F1869" s="211" t="s">
        <v>180</v>
      </c>
      <c r="G1869" s="209"/>
      <c r="H1869" s="212">
        <v>3</v>
      </c>
      <c r="I1869" s="213"/>
      <c r="J1869" s="209"/>
      <c r="K1869" s="209"/>
      <c r="L1869" s="214"/>
      <c r="M1869" s="215"/>
      <c r="N1869" s="216"/>
      <c r="O1869" s="216"/>
      <c r="P1869" s="216"/>
      <c r="Q1869" s="216"/>
      <c r="R1869" s="216"/>
      <c r="S1869" s="216"/>
      <c r="T1869" s="217"/>
      <c r="AT1869" s="218" t="s">
        <v>169</v>
      </c>
      <c r="AU1869" s="218" t="s">
        <v>81</v>
      </c>
      <c r="AV1869" s="12" t="s">
        <v>81</v>
      </c>
      <c r="AW1869" s="12" t="s">
        <v>37</v>
      </c>
      <c r="AX1869" s="12" t="s">
        <v>73</v>
      </c>
      <c r="AY1869" s="218" t="s">
        <v>162</v>
      </c>
    </row>
    <row r="1870" spans="2:51" s="11" customFormat="1" ht="13.5">
      <c r="B1870" s="196"/>
      <c r="C1870" s="197"/>
      <c r="D1870" s="198" t="s">
        <v>169</v>
      </c>
      <c r="E1870" s="199" t="s">
        <v>20</v>
      </c>
      <c r="F1870" s="200" t="s">
        <v>1652</v>
      </c>
      <c r="G1870" s="197"/>
      <c r="H1870" s="201" t="s">
        <v>20</v>
      </c>
      <c r="I1870" s="202"/>
      <c r="J1870" s="197"/>
      <c r="K1870" s="197"/>
      <c r="L1870" s="203"/>
      <c r="M1870" s="204"/>
      <c r="N1870" s="205"/>
      <c r="O1870" s="205"/>
      <c r="P1870" s="205"/>
      <c r="Q1870" s="205"/>
      <c r="R1870" s="205"/>
      <c r="S1870" s="205"/>
      <c r="T1870" s="206"/>
      <c r="AT1870" s="207" t="s">
        <v>169</v>
      </c>
      <c r="AU1870" s="207" t="s">
        <v>81</v>
      </c>
      <c r="AV1870" s="11" t="s">
        <v>22</v>
      </c>
      <c r="AW1870" s="11" t="s">
        <v>37</v>
      </c>
      <c r="AX1870" s="11" t="s">
        <v>73</v>
      </c>
      <c r="AY1870" s="207" t="s">
        <v>162</v>
      </c>
    </row>
    <row r="1871" spans="2:51" s="12" customFormat="1" ht="13.5">
      <c r="B1871" s="208"/>
      <c r="C1871" s="209"/>
      <c r="D1871" s="198" t="s">
        <v>169</v>
      </c>
      <c r="E1871" s="210" t="s">
        <v>20</v>
      </c>
      <c r="F1871" s="211" t="s">
        <v>1063</v>
      </c>
      <c r="G1871" s="209"/>
      <c r="H1871" s="212">
        <v>123</v>
      </c>
      <c r="I1871" s="213"/>
      <c r="J1871" s="209"/>
      <c r="K1871" s="209"/>
      <c r="L1871" s="214"/>
      <c r="M1871" s="215"/>
      <c r="N1871" s="216"/>
      <c r="O1871" s="216"/>
      <c r="P1871" s="216"/>
      <c r="Q1871" s="216"/>
      <c r="R1871" s="216"/>
      <c r="S1871" s="216"/>
      <c r="T1871" s="217"/>
      <c r="AT1871" s="218" t="s">
        <v>169</v>
      </c>
      <c r="AU1871" s="218" t="s">
        <v>81</v>
      </c>
      <c r="AV1871" s="12" t="s">
        <v>81</v>
      </c>
      <c r="AW1871" s="12" t="s">
        <v>37</v>
      </c>
      <c r="AX1871" s="12" t="s">
        <v>73</v>
      </c>
      <c r="AY1871" s="218" t="s">
        <v>162</v>
      </c>
    </row>
    <row r="1872" spans="2:51" s="11" customFormat="1" ht="13.5">
      <c r="B1872" s="196"/>
      <c r="C1872" s="197"/>
      <c r="D1872" s="198" t="s">
        <v>169</v>
      </c>
      <c r="E1872" s="199" t="s">
        <v>20</v>
      </c>
      <c r="F1872" s="200" t="s">
        <v>1653</v>
      </c>
      <c r="G1872" s="197"/>
      <c r="H1872" s="201" t="s">
        <v>20</v>
      </c>
      <c r="I1872" s="202"/>
      <c r="J1872" s="197"/>
      <c r="K1872" s="197"/>
      <c r="L1872" s="203"/>
      <c r="M1872" s="204"/>
      <c r="N1872" s="205"/>
      <c r="O1872" s="205"/>
      <c r="P1872" s="205"/>
      <c r="Q1872" s="205"/>
      <c r="R1872" s="205"/>
      <c r="S1872" s="205"/>
      <c r="T1872" s="206"/>
      <c r="AT1872" s="207" t="s">
        <v>169</v>
      </c>
      <c r="AU1872" s="207" t="s">
        <v>81</v>
      </c>
      <c r="AV1872" s="11" t="s">
        <v>22</v>
      </c>
      <c r="AW1872" s="11" t="s">
        <v>37</v>
      </c>
      <c r="AX1872" s="11" t="s">
        <v>73</v>
      </c>
      <c r="AY1872" s="207" t="s">
        <v>162</v>
      </c>
    </row>
    <row r="1873" spans="2:51" s="12" customFormat="1" ht="13.5">
      <c r="B1873" s="208"/>
      <c r="C1873" s="209"/>
      <c r="D1873" s="198" t="s">
        <v>169</v>
      </c>
      <c r="E1873" s="210" t="s">
        <v>20</v>
      </c>
      <c r="F1873" s="211" t="s">
        <v>1234</v>
      </c>
      <c r="G1873" s="209"/>
      <c r="H1873" s="212">
        <v>143</v>
      </c>
      <c r="I1873" s="213"/>
      <c r="J1873" s="209"/>
      <c r="K1873" s="209"/>
      <c r="L1873" s="214"/>
      <c r="M1873" s="215"/>
      <c r="N1873" s="216"/>
      <c r="O1873" s="216"/>
      <c r="P1873" s="216"/>
      <c r="Q1873" s="216"/>
      <c r="R1873" s="216"/>
      <c r="S1873" s="216"/>
      <c r="T1873" s="217"/>
      <c r="AT1873" s="218" t="s">
        <v>169</v>
      </c>
      <c r="AU1873" s="218" t="s">
        <v>81</v>
      </c>
      <c r="AV1873" s="12" t="s">
        <v>81</v>
      </c>
      <c r="AW1873" s="12" t="s">
        <v>37</v>
      </c>
      <c r="AX1873" s="12" t="s">
        <v>73</v>
      </c>
      <c r="AY1873" s="218" t="s">
        <v>162</v>
      </c>
    </row>
    <row r="1874" spans="2:51" s="11" customFormat="1" ht="13.5">
      <c r="B1874" s="196"/>
      <c r="C1874" s="197"/>
      <c r="D1874" s="198" t="s">
        <v>169</v>
      </c>
      <c r="E1874" s="199" t="s">
        <v>20</v>
      </c>
      <c r="F1874" s="200" t="s">
        <v>569</v>
      </c>
      <c r="G1874" s="197"/>
      <c r="H1874" s="201" t="s">
        <v>20</v>
      </c>
      <c r="I1874" s="202"/>
      <c r="J1874" s="197"/>
      <c r="K1874" s="197"/>
      <c r="L1874" s="203"/>
      <c r="M1874" s="204"/>
      <c r="N1874" s="205"/>
      <c r="O1874" s="205"/>
      <c r="P1874" s="205"/>
      <c r="Q1874" s="205"/>
      <c r="R1874" s="205"/>
      <c r="S1874" s="205"/>
      <c r="T1874" s="206"/>
      <c r="AT1874" s="207" t="s">
        <v>169</v>
      </c>
      <c r="AU1874" s="207" t="s">
        <v>81</v>
      </c>
      <c r="AV1874" s="11" t="s">
        <v>22</v>
      </c>
      <c r="AW1874" s="11" t="s">
        <v>37</v>
      </c>
      <c r="AX1874" s="11" t="s">
        <v>73</v>
      </c>
      <c r="AY1874" s="207" t="s">
        <v>162</v>
      </c>
    </row>
    <row r="1875" spans="2:51" s="12" customFormat="1" ht="13.5">
      <c r="B1875" s="208"/>
      <c r="C1875" s="209"/>
      <c r="D1875" s="198" t="s">
        <v>169</v>
      </c>
      <c r="E1875" s="210" t="s">
        <v>20</v>
      </c>
      <c r="F1875" s="211" t="s">
        <v>1654</v>
      </c>
      <c r="G1875" s="209"/>
      <c r="H1875" s="212">
        <v>3.193</v>
      </c>
      <c r="I1875" s="213"/>
      <c r="J1875" s="209"/>
      <c r="K1875" s="209"/>
      <c r="L1875" s="214"/>
      <c r="M1875" s="215"/>
      <c r="N1875" s="216"/>
      <c r="O1875" s="216"/>
      <c r="P1875" s="216"/>
      <c r="Q1875" s="216"/>
      <c r="R1875" s="216"/>
      <c r="S1875" s="216"/>
      <c r="T1875" s="217"/>
      <c r="AT1875" s="218" t="s">
        <v>169</v>
      </c>
      <c r="AU1875" s="218" t="s">
        <v>81</v>
      </c>
      <c r="AV1875" s="12" t="s">
        <v>81</v>
      </c>
      <c r="AW1875" s="12" t="s">
        <v>37</v>
      </c>
      <c r="AX1875" s="12" t="s">
        <v>73</v>
      </c>
      <c r="AY1875" s="218" t="s">
        <v>162</v>
      </c>
    </row>
    <row r="1876" spans="2:51" s="13" customFormat="1" ht="13.5">
      <c r="B1876" s="219"/>
      <c r="C1876" s="220"/>
      <c r="D1876" s="221" t="s">
        <v>169</v>
      </c>
      <c r="E1876" s="222" t="s">
        <v>20</v>
      </c>
      <c r="F1876" s="223" t="s">
        <v>174</v>
      </c>
      <c r="G1876" s="220"/>
      <c r="H1876" s="224">
        <v>741.193</v>
      </c>
      <c r="I1876" s="225"/>
      <c r="J1876" s="220"/>
      <c r="K1876" s="220"/>
      <c r="L1876" s="226"/>
      <c r="M1876" s="227"/>
      <c r="N1876" s="228"/>
      <c r="O1876" s="228"/>
      <c r="P1876" s="228"/>
      <c r="Q1876" s="228"/>
      <c r="R1876" s="228"/>
      <c r="S1876" s="228"/>
      <c r="T1876" s="229"/>
      <c r="AT1876" s="230" t="s">
        <v>169</v>
      </c>
      <c r="AU1876" s="230" t="s">
        <v>81</v>
      </c>
      <c r="AV1876" s="13" t="s">
        <v>168</v>
      </c>
      <c r="AW1876" s="13" t="s">
        <v>37</v>
      </c>
      <c r="AX1876" s="13" t="s">
        <v>22</v>
      </c>
      <c r="AY1876" s="230" t="s">
        <v>162</v>
      </c>
    </row>
    <row r="1877" spans="2:65" s="1" customFormat="1" ht="31.5" customHeight="1">
      <c r="B1877" s="36"/>
      <c r="C1877" s="184" t="s">
        <v>1655</v>
      </c>
      <c r="D1877" s="184" t="s">
        <v>164</v>
      </c>
      <c r="E1877" s="185" t="s">
        <v>1656</v>
      </c>
      <c r="F1877" s="186" t="s">
        <v>1657</v>
      </c>
      <c r="G1877" s="187" t="s">
        <v>218</v>
      </c>
      <c r="H1877" s="188">
        <v>9.492</v>
      </c>
      <c r="I1877" s="189"/>
      <c r="J1877" s="190">
        <f>ROUND(I1877*H1877,2)</f>
        <v>0</v>
      </c>
      <c r="K1877" s="186" t="s">
        <v>20</v>
      </c>
      <c r="L1877" s="56"/>
      <c r="M1877" s="191" t="s">
        <v>20</v>
      </c>
      <c r="N1877" s="192" t="s">
        <v>44</v>
      </c>
      <c r="O1877" s="37"/>
      <c r="P1877" s="193">
        <f>O1877*H1877</f>
        <v>0</v>
      </c>
      <c r="Q1877" s="193">
        <v>0</v>
      </c>
      <c r="R1877" s="193">
        <f>Q1877*H1877</f>
        <v>0</v>
      </c>
      <c r="S1877" s="193">
        <v>0</v>
      </c>
      <c r="T1877" s="194">
        <f>S1877*H1877</f>
        <v>0</v>
      </c>
      <c r="AR1877" s="19" t="s">
        <v>236</v>
      </c>
      <c r="AT1877" s="19" t="s">
        <v>164</v>
      </c>
      <c r="AU1877" s="19" t="s">
        <v>81</v>
      </c>
      <c r="AY1877" s="19" t="s">
        <v>162</v>
      </c>
      <c r="BE1877" s="195">
        <f>IF(N1877="základní",J1877,0)</f>
        <v>0</v>
      </c>
      <c r="BF1877" s="195">
        <f>IF(N1877="snížená",J1877,0)</f>
        <v>0</v>
      </c>
      <c r="BG1877" s="195">
        <f>IF(N1877="zákl. přenesená",J1877,0)</f>
        <v>0</v>
      </c>
      <c r="BH1877" s="195">
        <f>IF(N1877="sníž. přenesená",J1877,0)</f>
        <v>0</v>
      </c>
      <c r="BI1877" s="195">
        <f>IF(N1877="nulová",J1877,0)</f>
        <v>0</v>
      </c>
      <c r="BJ1877" s="19" t="s">
        <v>22</v>
      </c>
      <c r="BK1877" s="195">
        <f>ROUND(I1877*H1877,2)</f>
        <v>0</v>
      </c>
      <c r="BL1877" s="19" t="s">
        <v>236</v>
      </c>
      <c r="BM1877" s="19" t="s">
        <v>1655</v>
      </c>
    </row>
    <row r="1878" spans="2:51" s="11" customFormat="1" ht="13.5">
      <c r="B1878" s="196"/>
      <c r="C1878" s="197"/>
      <c r="D1878" s="198" t="s">
        <v>169</v>
      </c>
      <c r="E1878" s="199" t="s">
        <v>20</v>
      </c>
      <c r="F1878" s="200" t="s">
        <v>569</v>
      </c>
      <c r="G1878" s="197"/>
      <c r="H1878" s="201" t="s">
        <v>20</v>
      </c>
      <c r="I1878" s="202"/>
      <c r="J1878" s="197"/>
      <c r="K1878" s="197"/>
      <c r="L1878" s="203"/>
      <c r="M1878" s="204"/>
      <c r="N1878" s="205"/>
      <c r="O1878" s="205"/>
      <c r="P1878" s="205"/>
      <c r="Q1878" s="205"/>
      <c r="R1878" s="205"/>
      <c r="S1878" s="205"/>
      <c r="T1878" s="206"/>
      <c r="AT1878" s="207" t="s">
        <v>169</v>
      </c>
      <c r="AU1878" s="207" t="s">
        <v>81</v>
      </c>
      <c r="AV1878" s="11" t="s">
        <v>22</v>
      </c>
      <c r="AW1878" s="11" t="s">
        <v>37</v>
      </c>
      <c r="AX1878" s="11" t="s">
        <v>73</v>
      </c>
      <c r="AY1878" s="207" t="s">
        <v>162</v>
      </c>
    </row>
    <row r="1879" spans="2:51" s="12" customFormat="1" ht="13.5">
      <c r="B1879" s="208"/>
      <c r="C1879" s="209"/>
      <c r="D1879" s="198" t="s">
        <v>169</v>
      </c>
      <c r="E1879" s="210" t="s">
        <v>20</v>
      </c>
      <c r="F1879" s="211" t="s">
        <v>1658</v>
      </c>
      <c r="G1879" s="209"/>
      <c r="H1879" s="212">
        <v>9.492</v>
      </c>
      <c r="I1879" s="213"/>
      <c r="J1879" s="209"/>
      <c r="K1879" s="209"/>
      <c r="L1879" s="214"/>
      <c r="M1879" s="215"/>
      <c r="N1879" s="216"/>
      <c r="O1879" s="216"/>
      <c r="P1879" s="216"/>
      <c r="Q1879" s="216"/>
      <c r="R1879" s="216"/>
      <c r="S1879" s="216"/>
      <c r="T1879" s="217"/>
      <c r="AT1879" s="218" t="s">
        <v>169</v>
      </c>
      <c r="AU1879" s="218" t="s">
        <v>81</v>
      </c>
      <c r="AV1879" s="12" t="s">
        <v>81</v>
      </c>
      <c r="AW1879" s="12" t="s">
        <v>37</v>
      </c>
      <c r="AX1879" s="12" t="s">
        <v>73</v>
      </c>
      <c r="AY1879" s="218" t="s">
        <v>162</v>
      </c>
    </row>
    <row r="1880" spans="2:51" s="13" customFormat="1" ht="13.5">
      <c r="B1880" s="219"/>
      <c r="C1880" s="220"/>
      <c r="D1880" s="221" t="s">
        <v>169</v>
      </c>
      <c r="E1880" s="222" t="s">
        <v>20</v>
      </c>
      <c r="F1880" s="223" t="s">
        <v>174</v>
      </c>
      <c r="G1880" s="220"/>
      <c r="H1880" s="224">
        <v>9.492</v>
      </c>
      <c r="I1880" s="225"/>
      <c r="J1880" s="220"/>
      <c r="K1880" s="220"/>
      <c r="L1880" s="226"/>
      <c r="M1880" s="227"/>
      <c r="N1880" s="228"/>
      <c r="O1880" s="228"/>
      <c r="P1880" s="228"/>
      <c r="Q1880" s="228"/>
      <c r="R1880" s="228"/>
      <c r="S1880" s="228"/>
      <c r="T1880" s="229"/>
      <c r="AT1880" s="230" t="s">
        <v>169</v>
      </c>
      <c r="AU1880" s="230" t="s">
        <v>81</v>
      </c>
      <c r="AV1880" s="13" t="s">
        <v>168</v>
      </c>
      <c r="AW1880" s="13" t="s">
        <v>37</v>
      </c>
      <c r="AX1880" s="13" t="s">
        <v>22</v>
      </c>
      <c r="AY1880" s="230" t="s">
        <v>162</v>
      </c>
    </row>
    <row r="1881" spans="2:65" s="1" customFormat="1" ht="22.5" customHeight="1">
      <c r="B1881" s="36"/>
      <c r="C1881" s="184" t="s">
        <v>1659</v>
      </c>
      <c r="D1881" s="184" t="s">
        <v>164</v>
      </c>
      <c r="E1881" s="185" t="s">
        <v>1660</v>
      </c>
      <c r="F1881" s="186" t="s">
        <v>1661</v>
      </c>
      <c r="G1881" s="187" t="s">
        <v>218</v>
      </c>
      <c r="H1881" s="188">
        <v>469</v>
      </c>
      <c r="I1881" s="189"/>
      <c r="J1881" s="190">
        <f>ROUND(I1881*H1881,2)</f>
        <v>0</v>
      </c>
      <c r="K1881" s="186" t="s">
        <v>20</v>
      </c>
      <c r="L1881" s="56"/>
      <c r="M1881" s="191" t="s">
        <v>20</v>
      </c>
      <c r="N1881" s="192" t="s">
        <v>44</v>
      </c>
      <c r="O1881" s="37"/>
      <c r="P1881" s="193">
        <f>O1881*H1881</f>
        <v>0</v>
      </c>
      <c r="Q1881" s="193">
        <v>0</v>
      </c>
      <c r="R1881" s="193">
        <f>Q1881*H1881</f>
        <v>0</v>
      </c>
      <c r="S1881" s="193">
        <v>0</v>
      </c>
      <c r="T1881" s="194">
        <f>S1881*H1881</f>
        <v>0</v>
      </c>
      <c r="AR1881" s="19" t="s">
        <v>236</v>
      </c>
      <c r="AT1881" s="19" t="s">
        <v>164</v>
      </c>
      <c r="AU1881" s="19" t="s">
        <v>81</v>
      </c>
      <c r="AY1881" s="19" t="s">
        <v>162</v>
      </c>
      <c r="BE1881" s="195">
        <f>IF(N1881="základní",J1881,0)</f>
        <v>0</v>
      </c>
      <c r="BF1881" s="195">
        <f>IF(N1881="snížená",J1881,0)</f>
        <v>0</v>
      </c>
      <c r="BG1881" s="195">
        <f>IF(N1881="zákl. přenesená",J1881,0)</f>
        <v>0</v>
      </c>
      <c r="BH1881" s="195">
        <f>IF(N1881="sníž. přenesená",J1881,0)</f>
        <v>0</v>
      </c>
      <c r="BI1881" s="195">
        <f>IF(N1881="nulová",J1881,0)</f>
        <v>0</v>
      </c>
      <c r="BJ1881" s="19" t="s">
        <v>22</v>
      </c>
      <c r="BK1881" s="195">
        <f>ROUND(I1881*H1881,2)</f>
        <v>0</v>
      </c>
      <c r="BL1881" s="19" t="s">
        <v>236</v>
      </c>
      <c r="BM1881" s="19" t="s">
        <v>1659</v>
      </c>
    </row>
    <row r="1882" spans="2:51" s="11" customFormat="1" ht="13.5">
      <c r="B1882" s="196"/>
      <c r="C1882" s="197"/>
      <c r="D1882" s="198" t="s">
        <v>169</v>
      </c>
      <c r="E1882" s="199" t="s">
        <v>20</v>
      </c>
      <c r="F1882" s="200" t="s">
        <v>1649</v>
      </c>
      <c r="G1882" s="197"/>
      <c r="H1882" s="201" t="s">
        <v>20</v>
      </c>
      <c r="I1882" s="202"/>
      <c r="J1882" s="197"/>
      <c r="K1882" s="197"/>
      <c r="L1882" s="203"/>
      <c r="M1882" s="204"/>
      <c r="N1882" s="205"/>
      <c r="O1882" s="205"/>
      <c r="P1882" s="205"/>
      <c r="Q1882" s="205"/>
      <c r="R1882" s="205"/>
      <c r="S1882" s="205"/>
      <c r="T1882" s="206"/>
      <c r="AT1882" s="207" t="s">
        <v>169</v>
      </c>
      <c r="AU1882" s="207" t="s">
        <v>81</v>
      </c>
      <c r="AV1882" s="11" t="s">
        <v>22</v>
      </c>
      <c r="AW1882" s="11" t="s">
        <v>37</v>
      </c>
      <c r="AX1882" s="11" t="s">
        <v>73</v>
      </c>
      <c r="AY1882" s="207" t="s">
        <v>162</v>
      </c>
    </row>
    <row r="1883" spans="2:51" s="12" customFormat="1" ht="13.5">
      <c r="B1883" s="208"/>
      <c r="C1883" s="209"/>
      <c r="D1883" s="198" t="s">
        <v>169</v>
      </c>
      <c r="E1883" s="210" t="s">
        <v>20</v>
      </c>
      <c r="F1883" s="211" t="s">
        <v>1650</v>
      </c>
      <c r="G1883" s="209"/>
      <c r="H1883" s="212">
        <v>469</v>
      </c>
      <c r="I1883" s="213"/>
      <c r="J1883" s="209"/>
      <c r="K1883" s="209"/>
      <c r="L1883" s="214"/>
      <c r="M1883" s="215"/>
      <c r="N1883" s="216"/>
      <c r="O1883" s="216"/>
      <c r="P1883" s="216"/>
      <c r="Q1883" s="216"/>
      <c r="R1883" s="216"/>
      <c r="S1883" s="216"/>
      <c r="T1883" s="217"/>
      <c r="AT1883" s="218" t="s">
        <v>169</v>
      </c>
      <c r="AU1883" s="218" t="s">
        <v>81</v>
      </c>
      <c r="AV1883" s="12" t="s">
        <v>81</v>
      </c>
      <c r="AW1883" s="12" t="s">
        <v>37</v>
      </c>
      <c r="AX1883" s="12" t="s">
        <v>73</v>
      </c>
      <c r="AY1883" s="218" t="s">
        <v>162</v>
      </c>
    </row>
    <row r="1884" spans="2:51" s="13" customFormat="1" ht="13.5">
      <c r="B1884" s="219"/>
      <c r="C1884" s="220"/>
      <c r="D1884" s="221" t="s">
        <v>169</v>
      </c>
      <c r="E1884" s="222" t="s">
        <v>20</v>
      </c>
      <c r="F1884" s="223" t="s">
        <v>174</v>
      </c>
      <c r="G1884" s="220"/>
      <c r="H1884" s="224">
        <v>469</v>
      </c>
      <c r="I1884" s="225"/>
      <c r="J1884" s="220"/>
      <c r="K1884" s="220"/>
      <c r="L1884" s="226"/>
      <c r="M1884" s="227"/>
      <c r="N1884" s="228"/>
      <c r="O1884" s="228"/>
      <c r="P1884" s="228"/>
      <c r="Q1884" s="228"/>
      <c r="R1884" s="228"/>
      <c r="S1884" s="228"/>
      <c r="T1884" s="229"/>
      <c r="AT1884" s="230" t="s">
        <v>169</v>
      </c>
      <c r="AU1884" s="230" t="s">
        <v>81</v>
      </c>
      <c r="AV1884" s="13" t="s">
        <v>168</v>
      </c>
      <c r="AW1884" s="13" t="s">
        <v>37</v>
      </c>
      <c r="AX1884" s="13" t="s">
        <v>22</v>
      </c>
      <c r="AY1884" s="230" t="s">
        <v>162</v>
      </c>
    </row>
    <row r="1885" spans="2:65" s="1" customFormat="1" ht="22.5" customHeight="1">
      <c r="B1885" s="36"/>
      <c r="C1885" s="184" t="s">
        <v>1662</v>
      </c>
      <c r="D1885" s="184" t="s">
        <v>164</v>
      </c>
      <c r="E1885" s="185" t="s">
        <v>1663</v>
      </c>
      <c r="F1885" s="186" t="s">
        <v>1664</v>
      </c>
      <c r="G1885" s="187" t="s">
        <v>218</v>
      </c>
      <c r="H1885" s="188">
        <v>63</v>
      </c>
      <c r="I1885" s="189"/>
      <c r="J1885" s="190">
        <f>ROUND(I1885*H1885,2)</f>
        <v>0</v>
      </c>
      <c r="K1885" s="186" t="s">
        <v>20</v>
      </c>
      <c r="L1885" s="56"/>
      <c r="M1885" s="191" t="s">
        <v>20</v>
      </c>
      <c r="N1885" s="192" t="s">
        <v>44</v>
      </c>
      <c r="O1885" s="37"/>
      <c r="P1885" s="193">
        <f>O1885*H1885</f>
        <v>0</v>
      </c>
      <c r="Q1885" s="193">
        <v>0</v>
      </c>
      <c r="R1885" s="193">
        <f>Q1885*H1885</f>
        <v>0</v>
      </c>
      <c r="S1885" s="193">
        <v>0</v>
      </c>
      <c r="T1885" s="194">
        <f>S1885*H1885</f>
        <v>0</v>
      </c>
      <c r="AR1885" s="19" t="s">
        <v>236</v>
      </c>
      <c r="AT1885" s="19" t="s">
        <v>164</v>
      </c>
      <c r="AU1885" s="19" t="s">
        <v>81</v>
      </c>
      <c r="AY1885" s="19" t="s">
        <v>162</v>
      </c>
      <c r="BE1885" s="195">
        <f>IF(N1885="základní",J1885,0)</f>
        <v>0</v>
      </c>
      <c r="BF1885" s="195">
        <f>IF(N1885="snížená",J1885,0)</f>
        <v>0</v>
      </c>
      <c r="BG1885" s="195">
        <f>IF(N1885="zákl. přenesená",J1885,0)</f>
        <v>0</v>
      </c>
      <c r="BH1885" s="195">
        <f>IF(N1885="sníž. přenesená",J1885,0)</f>
        <v>0</v>
      </c>
      <c r="BI1885" s="195">
        <f>IF(N1885="nulová",J1885,0)</f>
        <v>0</v>
      </c>
      <c r="BJ1885" s="19" t="s">
        <v>22</v>
      </c>
      <c r="BK1885" s="195">
        <f>ROUND(I1885*H1885,2)</f>
        <v>0</v>
      </c>
      <c r="BL1885" s="19" t="s">
        <v>236</v>
      </c>
      <c r="BM1885" s="19" t="s">
        <v>1662</v>
      </c>
    </row>
    <row r="1886" spans="2:51" s="11" customFormat="1" ht="13.5">
      <c r="B1886" s="196"/>
      <c r="C1886" s="197"/>
      <c r="D1886" s="198" t="s">
        <v>169</v>
      </c>
      <c r="E1886" s="199" t="s">
        <v>20</v>
      </c>
      <c r="F1886" s="200" t="s">
        <v>1665</v>
      </c>
      <c r="G1886" s="197"/>
      <c r="H1886" s="201" t="s">
        <v>20</v>
      </c>
      <c r="I1886" s="202"/>
      <c r="J1886" s="197"/>
      <c r="K1886" s="197"/>
      <c r="L1886" s="203"/>
      <c r="M1886" s="204"/>
      <c r="N1886" s="205"/>
      <c r="O1886" s="205"/>
      <c r="P1886" s="205"/>
      <c r="Q1886" s="205"/>
      <c r="R1886" s="205"/>
      <c r="S1886" s="205"/>
      <c r="T1886" s="206"/>
      <c r="AT1886" s="207" t="s">
        <v>169</v>
      </c>
      <c r="AU1886" s="207" t="s">
        <v>81</v>
      </c>
      <c r="AV1886" s="11" t="s">
        <v>22</v>
      </c>
      <c r="AW1886" s="11" t="s">
        <v>37</v>
      </c>
      <c r="AX1886" s="11" t="s">
        <v>73</v>
      </c>
      <c r="AY1886" s="207" t="s">
        <v>162</v>
      </c>
    </row>
    <row r="1887" spans="2:51" s="12" customFormat="1" ht="13.5">
      <c r="B1887" s="208"/>
      <c r="C1887" s="209"/>
      <c r="D1887" s="198" t="s">
        <v>169</v>
      </c>
      <c r="E1887" s="210" t="s">
        <v>20</v>
      </c>
      <c r="F1887" s="211" t="s">
        <v>1666</v>
      </c>
      <c r="G1887" s="209"/>
      <c r="H1887" s="212">
        <v>63</v>
      </c>
      <c r="I1887" s="213"/>
      <c r="J1887" s="209"/>
      <c r="K1887" s="209"/>
      <c r="L1887" s="214"/>
      <c r="M1887" s="215"/>
      <c r="N1887" s="216"/>
      <c r="O1887" s="216"/>
      <c r="P1887" s="216"/>
      <c r="Q1887" s="216"/>
      <c r="R1887" s="216"/>
      <c r="S1887" s="216"/>
      <c r="T1887" s="217"/>
      <c r="AT1887" s="218" t="s">
        <v>169</v>
      </c>
      <c r="AU1887" s="218" t="s">
        <v>81</v>
      </c>
      <c r="AV1887" s="12" t="s">
        <v>81</v>
      </c>
      <c r="AW1887" s="12" t="s">
        <v>37</v>
      </c>
      <c r="AX1887" s="12" t="s">
        <v>73</v>
      </c>
      <c r="AY1887" s="218" t="s">
        <v>162</v>
      </c>
    </row>
    <row r="1888" spans="2:51" s="13" customFormat="1" ht="13.5">
      <c r="B1888" s="219"/>
      <c r="C1888" s="220"/>
      <c r="D1888" s="221" t="s">
        <v>169</v>
      </c>
      <c r="E1888" s="222" t="s">
        <v>20</v>
      </c>
      <c r="F1888" s="223" t="s">
        <v>174</v>
      </c>
      <c r="G1888" s="220"/>
      <c r="H1888" s="224">
        <v>63</v>
      </c>
      <c r="I1888" s="225"/>
      <c r="J1888" s="220"/>
      <c r="K1888" s="220"/>
      <c r="L1888" s="226"/>
      <c r="M1888" s="227"/>
      <c r="N1888" s="228"/>
      <c r="O1888" s="228"/>
      <c r="P1888" s="228"/>
      <c r="Q1888" s="228"/>
      <c r="R1888" s="228"/>
      <c r="S1888" s="228"/>
      <c r="T1888" s="229"/>
      <c r="AT1888" s="230" t="s">
        <v>169</v>
      </c>
      <c r="AU1888" s="230" t="s">
        <v>81</v>
      </c>
      <c r="AV1888" s="13" t="s">
        <v>168</v>
      </c>
      <c r="AW1888" s="13" t="s">
        <v>37</v>
      </c>
      <c r="AX1888" s="13" t="s">
        <v>22</v>
      </c>
      <c r="AY1888" s="230" t="s">
        <v>162</v>
      </c>
    </row>
    <row r="1889" spans="2:65" s="1" customFormat="1" ht="22.5" customHeight="1">
      <c r="B1889" s="36"/>
      <c r="C1889" s="184" t="s">
        <v>1667</v>
      </c>
      <c r="D1889" s="184" t="s">
        <v>164</v>
      </c>
      <c r="E1889" s="185" t="s">
        <v>1668</v>
      </c>
      <c r="F1889" s="186" t="s">
        <v>1669</v>
      </c>
      <c r="G1889" s="187" t="s">
        <v>218</v>
      </c>
      <c r="H1889" s="188">
        <v>246</v>
      </c>
      <c r="I1889" s="189"/>
      <c r="J1889" s="190">
        <f>ROUND(I1889*H1889,2)</f>
        <v>0</v>
      </c>
      <c r="K1889" s="186" t="s">
        <v>20</v>
      </c>
      <c r="L1889" s="56"/>
      <c r="M1889" s="191" t="s">
        <v>20</v>
      </c>
      <c r="N1889" s="192" t="s">
        <v>44</v>
      </c>
      <c r="O1889" s="37"/>
      <c r="P1889" s="193">
        <f>O1889*H1889</f>
        <v>0</v>
      </c>
      <c r="Q1889" s="193">
        <v>0</v>
      </c>
      <c r="R1889" s="193">
        <f>Q1889*H1889</f>
        <v>0</v>
      </c>
      <c r="S1889" s="193">
        <v>0</v>
      </c>
      <c r="T1889" s="194">
        <f>S1889*H1889</f>
        <v>0</v>
      </c>
      <c r="AR1889" s="19" t="s">
        <v>236</v>
      </c>
      <c r="AT1889" s="19" t="s">
        <v>164</v>
      </c>
      <c r="AU1889" s="19" t="s">
        <v>81</v>
      </c>
      <c r="AY1889" s="19" t="s">
        <v>162</v>
      </c>
      <c r="BE1889" s="195">
        <f>IF(N1889="základní",J1889,0)</f>
        <v>0</v>
      </c>
      <c r="BF1889" s="195">
        <f>IF(N1889="snížená",J1889,0)</f>
        <v>0</v>
      </c>
      <c r="BG1889" s="195">
        <f>IF(N1889="zákl. přenesená",J1889,0)</f>
        <v>0</v>
      </c>
      <c r="BH1889" s="195">
        <f>IF(N1889="sníž. přenesená",J1889,0)</f>
        <v>0</v>
      </c>
      <c r="BI1889" s="195">
        <f>IF(N1889="nulová",J1889,0)</f>
        <v>0</v>
      </c>
      <c r="BJ1889" s="19" t="s">
        <v>22</v>
      </c>
      <c r="BK1889" s="195">
        <f>ROUND(I1889*H1889,2)</f>
        <v>0</v>
      </c>
      <c r="BL1889" s="19" t="s">
        <v>236</v>
      </c>
      <c r="BM1889" s="19" t="s">
        <v>1667</v>
      </c>
    </row>
    <row r="1890" spans="2:51" s="11" customFormat="1" ht="13.5">
      <c r="B1890" s="196"/>
      <c r="C1890" s="197"/>
      <c r="D1890" s="198" t="s">
        <v>169</v>
      </c>
      <c r="E1890" s="199" t="s">
        <v>20</v>
      </c>
      <c r="F1890" s="200" t="s">
        <v>1670</v>
      </c>
      <c r="G1890" s="197"/>
      <c r="H1890" s="201" t="s">
        <v>20</v>
      </c>
      <c r="I1890" s="202"/>
      <c r="J1890" s="197"/>
      <c r="K1890" s="197"/>
      <c r="L1890" s="203"/>
      <c r="M1890" s="204"/>
      <c r="N1890" s="205"/>
      <c r="O1890" s="205"/>
      <c r="P1890" s="205"/>
      <c r="Q1890" s="205"/>
      <c r="R1890" s="205"/>
      <c r="S1890" s="205"/>
      <c r="T1890" s="206"/>
      <c r="AT1890" s="207" t="s">
        <v>169</v>
      </c>
      <c r="AU1890" s="207" t="s">
        <v>81</v>
      </c>
      <c r="AV1890" s="11" t="s">
        <v>22</v>
      </c>
      <c r="AW1890" s="11" t="s">
        <v>37</v>
      </c>
      <c r="AX1890" s="11" t="s">
        <v>73</v>
      </c>
      <c r="AY1890" s="207" t="s">
        <v>162</v>
      </c>
    </row>
    <row r="1891" spans="2:51" s="12" customFormat="1" ht="13.5">
      <c r="B1891" s="208"/>
      <c r="C1891" s="209"/>
      <c r="D1891" s="198" t="s">
        <v>169</v>
      </c>
      <c r="E1891" s="210" t="s">
        <v>20</v>
      </c>
      <c r="F1891" s="211" t="s">
        <v>932</v>
      </c>
      <c r="G1891" s="209"/>
      <c r="H1891" s="212">
        <v>105</v>
      </c>
      <c r="I1891" s="213"/>
      <c r="J1891" s="209"/>
      <c r="K1891" s="209"/>
      <c r="L1891" s="214"/>
      <c r="M1891" s="215"/>
      <c r="N1891" s="216"/>
      <c r="O1891" s="216"/>
      <c r="P1891" s="216"/>
      <c r="Q1891" s="216"/>
      <c r="R1891" s="216"/>
      <c r="S1891" s="216"/>
      <c r="T1891" s="217"/>
      <c r="AT1891" s="218" t="s">
        <v>169</v>
      </c>
      <c r="AU1891" s="218" t="s">
        <v>81</v>
      </c>
      <c r="AV1891" s="12" t="s">
        <v>81</v>
      </c>
      <c r="AW1891" s="12" t="s">
        <v>37</v>
      </c>
      <c r="AX1891" s="12" t="s">
        <v>73</v>
      </c>
      <c r="AY1891" s="218" t="s">
        <v>162</v>
      </c>
    </row>
    <row r="1892" spans="2:51" s="11" customFormat="1" ht="13.5">
      <c r="B1892" s="196"/>
      <c r="C1892" s="197"/>
      <c r="D1892" s="198" t="s">
        <v>169</v>
      </c>
      <c r="E1892" s="199" t="s">
        <v>20</v>
      </c>
      <c r="F1892" s="200" t="s">
        <v>1671</v>
      </c>
      <c r="G1892" s="197"/>
      <c r="H1892" s="201" t="s">
        <v>20</v>
      </c>
      <c r="I1892" s="202"/>
      <c r="J1892" s="197"/>
      <c r="K1892" s="197"/>
      <c r="L1892" s="203"/>
      <c r="M1892" s="204"/>
      <c r="N1892" s="205"/>
      <c r="O1892" s="205"/>
      <c r="P1892" s="205"/>
      <c r="Q1892" s="205"/>
      <c r="R1892" s="205"/>
      <c r="S1892" s="205"/>
      <c r="T1892" s="206"/>
      <c r="AT1892" s="207" t="s">
        <v>169</v>
      </c>
      <c r="AU1892" s="207" t="s">
        <v>81</v>
      </c>
      <c r="AV1892" s="11" t="s">
        <v>22</v>
      </c>
      <c r="AW1892" s="11" t="s">
        <v>37</v>
      </c>
      <c r="AX1892" s="11" t="s">
        <v>73</v>
      </c>
      <c r="AY1892" s="207" t="s">
        <v>162</v>
      </c>
    </row>
    <row r="1893" spans="2:51" s="12" customFormat="1" ht="13.5">
      <c r="B1893" s="208"/>
      <c r="C1893" s="209"/>
      <c r="D1893" s="198" t="s">
        <v>169</v>
      </c>
      <c r="E1893" s="210" t="s">
        <v>20</v>
      </c>
      <c r="F1893" s="211" t="s">
        <v>951</v>
      </c>
      <c r="G1893" s="209"/>
      <c r="H1893" s="212">
        <v>108</v>
      </c>
      <c r="I1893" s="213"/>
      <c r="J1893" s="209"/>
      <c r="K1893" s="209"/>
      <c r="L1893" s="214"/>
      <c r="M1893" s="215"/>
      <c r="N1893" s="216"/>
      <c r="O1893" s="216"/>
      <c r="P1893" s="216"/>
      <c r="Q1893" s="216"/>
      <c r="R1893" s="216"/>
      <c r="S1893" s="216"/>
      <c r="T1893" s="217"/>
      <c r="AT1893" s="218" t="s">
        <v>169</v>
      </c>
      <c r="AU1893" s="218" t="s">
        <v>81</v>
      </c>
      <c r="AV1893" s="12" t="s">
        <v>81</v>
      </c>
      <c r="AW1893" s="12" t="s">
        <v>37</v>
      </c>
      <c r="AX1893" s="12" t="s">
        <v>73</v>
      </c>
      <c r="AY1893" s="218" t="s">
        <v>162</v>
      </c>
    </row>
    <row r="1894" spans="2:51" s="11" customFormat="1" ht="13.5">
      <c r="B1894" s="196"/>
      <c r="C1894" s="197"/>
      <c r="D1894" s="198" t="s">
        <v>169</v>
      </c>
      <c r="E1894" s="199" t="s">
        <v>20</v>
      </c>
      <c r="F1894" s="200" t="s">
        <v>1304</v>
      </c>
      <c r="G1894" s="197"/>
      <c r="H1894" s="201" t="s">
        <v>20</v>
      </c>
      <c r="I1894" s="202"/>
      <c r="J1894" s="197"/>
      <c r="K1894" s="197"/>
      <c r="L1894" s="203"/>
      <c r="M1894" s="204"/>
      <c r="N1894" s="205"/>
      <c r="O1894" s="205"/>
      <c r="P1894" s="205"/>
      <c r="Q1894" s="205"/>
      <c r="R1894" s="205"/>
      <c r="S1894" s="205"/>
      <c r="T1894" s="206"/>
      <c r="AT1894" s="207" t="s">
        <v>169</v>
      </c>
      <c r="AU1894" s="207" t="s">
        <v>81</v>
      </c>
      <c r="AV1894" s="11" t="s">
        <v>22</v>
      </c>
      <c r="AW1894" s="11" t="s">
        <v>37</v>
      </c>
      <c r="AX1894" s="11" t="s">
        <v>73</v>
      </c>
      <c r="AY1894" s="207" t="s">
        <v>162</v>
      </c>
    </row>
    <row r="1895" spans="2:51" s="12" customFormat="1" ht="13.5">
      <c r="B1895" s="208"/>
      <c r="C1895" s="209"/>
      <c r="D1895" s="198" t="s">
        <v>169</v>
      </c>
      <c r="E1895" s="210" t="s">
        <v>20</v>
      </c>
      <c r="F1895" s="211" t="s">
        <v>337</v>
      </c>
      <c r="G1895" s="209"/>
      <c r="H1895" s="212">
        <v>33</v>
      </c>
      <c r="I1895" s="213"/>
      <c r="J1895" s="209"/>
      <c r="K1895" s="209"/>
      <c r="L1895" s="214"/>
      <c r="M1895" s="215"/>
      <c r="N1895" s="216"/>
      <c r="O1895" s="216"/>
      <c r="P1895" s="216"/>
      <c r="Q1895" s="216"/>
      <c r="R1895" s="216"/>
      <c r="S1895" s="216"/>
      <c r="T1895" s="217"/>
      <c r="AT1895" s="218" t="s">
        <v>169</v>
      </c>
      <c r="AU1895" s="218" t="s">
        <v>81</v>
      </c>
      <c r="AV1895" s="12" t="s">
        <v>81</v>
      </c>
      <c r="AW1895" s="12" t="s">
        <v>37</v>
      </c>
      <c r="AX1895" s="12" t="s">
        <v>73</v>
      </c>
      <c r="AY1895" s="218" t="s">
        <v>162</v>
      </c>
    </row>
    <row r="1896" spans="2:51" s="13" customFormat="1" ht="13.5">
      <c r="B1896" s="219"/>
      <c r="C1896" s="220"/>
      <c r="D1896" s="221" t="s">
        <v>169</v>
      </c>
      <c r="E1896" s="222" t="s">
        <v>20</v>
      </c>
      <c r="F1896" s="223" t="s">
        <v>174</v>
      </c>
      <c r="G1896" s="220"/>
      <c r="H1896" s="224">
        <v>246</v>
      </c>
      <c r="I1896" s="225"/>
      <c r="J1896" s="220"/>
      <c r="K1896" s="220"/>
      <c r="L1896" s="226"/>
      <c r="M1896" s="227"/>
      <c r="N1896" s="228"/>
      <c r="O1896" s="228"/>
      <c r="P1896" s="228"/>
      <c r="Q1896" s="228"/>
      <c r="R1896" s="228"/>
      <c r="S1896" s="228"/>
      <c r="T1896" s="229"/>
      <c r="AT1896" s="230" t="s">
        <v>169</v>
      </c>
      <c r="AU1896" s="230" t="s">
        <v>81</v>
      </c>
      <c r="AV1896" s="13" t="s">
        <v>168</v>
      </c>
      <c r="AW1896" s="13" t="s">
        <v>37</v>
      </c>
      <c r="AX1896" s="13" t="s">
        <v>22</v>
      </c>
      <c r="AY1896" s="230" t="s">
        <v>162</v>
      </c>
    </row>
    <row r="1897" spans="2:65" s="1" customFormat="1" ht="22.5" customHeight="1">
      <c r="B1897" s="36"/>
      <c r="C1897" s="184" t="s">
        <v>1672</v>
      </c>
      <c r="D1897" s="184" t="s">
        <v>164</v>
      </c>
      <c r="E1897" s="185" t="s">
        <v>1673</v>
      </c>
      <c r="F1897" s="186" t="s">
        <v>1674</v>
      </c>
      <c r="G1897" s="187" t="s">
        <v>218</v>
      </c>
      <c r="H1897" s="188">
        <v>741.193</v>
      </c>
      <c r="I1897" s="189"/>
      <c r="J1897" s="190">
        <f>ROUND(I1897*H1897,2)</f>
        <v>0</v>
      </c>
      <c r="K1897" s="186" t="s">
        <v>20</v>
      </c>
      <c r="L1897" s="56"/>
      <c r="M1897" s="191" t="s">
        <v>20</v>
      </c>
      <c r="N1897" s="192" t="s">
        <v>44</v>
      </c>
      <c r="O1897" s="37"/>
      <c r="P1897" s="193">
        <f>O1897*H1897</f>
        <v>0</v>
      </c>
      <c r="Q1897" s="193">
        <v>0</v>
      </c>
      <c r="R1897" s="193">
        <f>Q1897*H1897</f>
        <v>0</v>
      </c>
      <c r="S1897" s="193">
        <v>0</v>
      </c>
      <c r="T1897" s="194">
        <f>S1897*H1897</f>
        <v>0</v>
      </c>
      <c r="AR1897" s="19" t="s">
        <v>236</v>
      </c>
      <c r="AT1897" s="19" t="s">
        <v>164</v>
      </c>
      <c r="AU1897" s="19" t="s">
        <v>81</v>
      </c>
      <c r="AY1897" s="19" t="s">
        <v>162</v>
      </c>
      <c r="BE1897" s="195">
        <f>IF(N1897="základní",J1897,0)</f>
        <v>0</v>
      </c>
      <c r="BF1897" s="195">
        <f>IF(N1897="snížená",J1897,0)</f>
        <v>0</v>
      </c>
      <c r="BG1897" s="195">
        <f>IF(N1897="zákl. přenesená",J1897,0)</f>
        <v>0</v>
      </c>
      <c r="BH1897" s="195">
        <f>IF(N1897="sníž. přenesená",J1897,0)</f>
        <v>0</v>
      </c>
      <c r="BI1897" s="195">
        <f>IF(N1897="nulová",J1897,0)</f>
        <v>0</v>
      </c>
      <c r="BJ1897" s="19" t="s">
        <v>22</v>
      </c>
      <c r="BK1897" s="195">
        <f>ROUND(I1897*H1897,2)</f>
        <v>0</v>
      </c>
      <c r="BL1897" s="19" t="s">
        <v>236</v>
      </c>
      <c r="BM1897" s="19" t="s">
        <v>1672</v>
      </c>
    </row>
    <row r="1898" spans="2:65" s="1" customFormat="1" ht="22.5" customHeight="1">
      <c r="B1898" s="36"/>
      <c r="C1898" s="184" t="s">
        <v>1675</v>
      </c>
      <c r="D1898" s="184" t="s">
        <v>164</v>
      </c>
      <c r="E1898" s="185" t="s">
        <v>1676</v>
      </c>
      <c r="F1898" s="186" t="s">
        <v>1677</v>
      </c>
      <c r="G1898" s="187" t="s">
        <v>218</v>
      </c>
      <c r="H1898" s="188">
        <v>9.492</v>
      </c>
      <c r="I1898" s="189"/>
      <c r="J1898" s="190">
        <f>ROUND(I1898*H1898,2)</f>
        <v>0</v>
      </c>
      <c r="K1898" s="186" t="s">
        <v>20</v>
      </c>
      <c r="L1898" s="56"/>
      <c r="M1898" s="191" t="s">
        <v>20</v>
      </c>
      <c r="N1898" s="192" t="s">
        <v>44</v>
      </c>
      <c r="O1898" s="37"/>
      <c r="P1898" s="193">
        <f>O1898*H1898</f>
        <v>0</v>
      </c>
      <c r="Q1898" s="193">
        <v>0</v>
      </c>
      <c r="R1898" s="193">
        <f>Q1898*H1898</f>
        <v>0</v>
      </c>
      <c r="S1898" s="193">
        <v>0</v>
      </c>
      <c r="T1898" s="194">
        <f>S1898*H1898</f>
        <v>0</v>
      </c>
      <c r="AR1898" s="19" t="s">
        <v>236</v>
      </c>
      <c r="AT1898" s="19" t="s">
        <v>164</v>
      </c>
      <c r="AU1898" s="19" t="s">
        <v>81</v>
      </c>
      <c r="AY1898" s="19" t="s">
        <v>162</v>
      </c>
      <c r="BE1898" s="195">
        <f>IF(N1898="základní",J1898,0)</f>
        <v>0</v>
      </c>
      <c r="BF1898" s="195">
        <f>IF(N1898="snížená",J1898,0)</f>
        <v>0</v>
      </c>
      <c r="BG1898" s="195">
        <f>IF(N1898="zákl. přenesená",J1898,0)</f>
        <v>0</v>
      </c>
      <c r="BH1898" s="195">
        <f>IF(N1898="sníž. přenesená",J1898,0)</f>
        <v>0</v>
      </c>
      <c r="BI1898" s="195">
        <f>IF(N1898="nulová",J1898,0)</f>
        <v>0</v>
      </c>
      <c r="BJ1898" s="19" t="s">
        <v>22</v>
      </c>
      <c r="BK1898" s="195">
        <f>ROUND(I1898*H1898,2)</f>
        <v>0</v>
      </c>
      <c r="BL1898" s="19" t="s">
        <v>236</v>
      </c>
      <c r="BM1898" s="19" t="s">
        <v>1675</v>
      </c>
    </row>
    <row r="1899" spans="2:65" s="1" customFormat="1" ht="22.5" customHeight="1">
      <c r="B1899" s="36"/>
      <c r="C1899" s="184" t="s">
        <v>1678</v>
      </c>
      <c r="D1899" s="184" t="s">
        <v>164</v>
      </c>
      <c r="E1899" s="185" t="s">
        <v>1679</v>
      </c>
      <c r="F1899" s="186" t="s">
        <v>1680</v>
      </c>
      <c r="G1899" s="187" t="s">
        <v>218</v>
      </c>
      <c r="H1899" s="188">
        <v>469</v>
      </c>
      <c r="I1899" s="189"/>
      <c r="J1899" s="190">
        <f>ROUND(I1899*H1899,2)</f>
        <v>0</v>
      </c>
      <c r="K1899" s="186" t="s">
        <v>20</v>
      </c>
      <c r="L1899" s="56"/>
      <c r="M1899" s="191" t="s">
        <v>20</v>
      </c>
      <c r="N1899" s="192" t="s">
        <v>44</v>
      </c>
      <c r="O1899" s="37"/>
      <c r="P1899" s="193">
        <f>O1899*H1899</f>
        <v>0</v>
      </c>
      <c r="Q1899" s="193">
        <v>0</v>
      </c>
      <c r="R1899" s="193">
        <f>Q1899*H1899</f>
        <v>0</v>
      </c>
      <c r="S1899" s="193">
        <v>0</v>
      </c>
      <c r="T1899" s="194">
        <f>S1899*H1899</f>
        <v>0</v>
      </c>
      <c r="AR1899" s="19" t="s">
        <v>236</v>
      </c>
      <c r="AT1899" s="19" t="s">
        <v>164</v>
      </c>
      <c r="AU1899" s="19" t="s">
        <v>81</v>
      </c>
      <c r="AY1899" s="19" t="s">
        <v>162</v>
      </c>
      <c r="BE1899" s="195">
        <f>IF(N1899="základní",J1899,0)</f>
        <v>0</v>
      </c>
      <c r="BF1899" s="195">
        <f>IF(N1899="snížená",J1899,0)</f>
        <v>0</v>
      </c>
      <c r="BG1899" s="195">
        <f>IF(N1899="zákl. přenesená",J1899,0)</f>
        <v>0</v>
      </c>
      <c r="BH1899" s="195">
        <f>IF(N1899="sníž. přenesená",J1899,0)</f>
        <v>0</v>
      </c>
      <c r="BI1899" s="195">
        <f>IF(N1899="nulová",J1899,0)</f>
        <v>0</v>
      </c>
      <c r="BJ1899" s="19" t="s">
        <v>22</v>
      </c>
      <c r="BK1899" s="195">
        <f>ROUND(I1899*H1899,2)</f>
        <v>0</v>
      </c>
      <c r="BL1899" s="19" t="s">
        <v>236</v>
      </c>
      <c r="BM1899" s="19" t="s">
        <v>1678</v>
      </c>
    </row>
    <row r="1900" spans="2:51" s="11" customFormat="1" ht="13.5">
      <c r="B1900" s="196"/>
      <c r="C1900" s="197"/>
      <c r="D1900" s="198" t="s">
        <v>169</v>
      </c>
      <c r="E1900" s="199" t="s">
        <v>20</v>
      </c>
      <c r="F1900" s="200" t="s">
        <v>1681</v>
      </c>
      <c r="G1900" s="197"/>
      <c r="H1900" s="201" t="s">
        <v>20</v>
      </c>
      <c r="I1900" s="202"/>
      <c r="J1900" s="197"/>
      <c r="K1900" s="197"/>
      <c r="L1900" s="203"/>
      <c r="M1900" s="204"/>
      <c r="N1900" s="205"/>
      <c r="O1900" s="205"/>
      <c r="P1900" s="205"/>
      <c r="Q1900" s="205"/>
      <c r="R1900" s="205"/>
      <c r="S1900" s="205"/>
      <c r="T1900" s="206"/>
      <c r="AT1900" s="207" t="s">
        <v>169</v>
      </c>
      <c r="AU1900" s="207" t="s">
        <v>81</v>
      </c>
      <c r="AV1900" s="11" t="s">
        <v>22</v>
      </c>
      <c r="AW1900" s="11" t="s">
        <v>37</v>
      </c>
      <c r="AX1900" s="11" t="s">
        <v>73</v>
      </c>
      <c r="AY1900" s="207" t="s">
        <v>162</v>
      </c>
    </row>
    <row r="1901" spans="2:51" s="12" customFormat="1" ht="13.5">
      <c r="B1901" s="208"/>
      <c r="C1901" s="209"/>
      <c r="D1901" s="198" t="s">
        <v>169</v>
      </c>
      <c r="E1901" s="210" t="s">
        <v>20</v>
      </c>
      <c r="F1901" s="211" t="s">
        <v>1650</v>
      </c>
      <c r="G1901" s="209"/>
      <c r="H1901" s="212">
        <v>469</v>
      </c>
      <c r="I1901" s="213"/>
      <c r="J1901" s="209"/>
      <c r="K1901" s="209"/>
      <c r="L1901" s="214"/>
      <c r="M1901" s="215"/>
      <c r="N1901" s="216"/>
      <c r="O1901" s="216"/>
      <c r="P1901" s="216"/>
      <c r="Q1901" s="216"/>
      <c r="R1901" s="216"/>
      <c r="S1901" s="216"/>
      <c r="T1901" s="217"/>
      <c r="AT1901" s="218" t="s">
        <v>169</v>
      </c>
      <c r="AU1901" s="218" t="s">
        <v>81</v>
      </c>
      <c r="AV1901" s="12" t="s">
        <v>81</v>
      </c>
      <c r="AW1901" s="12" t="s">
        <v>37</v>
      </c>
      <c r="AX1901" s="12" t="s">
        <v>73</v>
      </c>
      <c r="AY1901" s="218" t="s">
        <v>162</v>
      </c>
    </row>
    <row r="1902" spans="2:51" s="13" customFormat="1" ht="13.5">
      <c r="B1902" s="219"/>
      <c r="C1902" s="220"/>
      <c r="D1902" s="221" t="s">
        <v>169</v>
      </c>
      <c r="E1902" s="222" t="s">
        <v>20</v>
      </c>
      <c r="F1902" s="223" t="s">
        <v>174</v>
      </c>
      <c r="G1902" s="220"/>
      <c r="H1902" s="224">
        <v>469</v>
      </c>
      <c r="I1902" s="225"/>
      <c r="J1902" s="220"/>
      <c r="K1902" s="220"/>
      <c r="L1902" s="226"/>
      <c r="M1902" s="227"/>
      <c r="N1902" s="228"/>
      <c r="O1902" s="228"/>
      <c r="P1902" s="228"/>
      <c r="Q1902" s="228"/>
      <c r="R1902" s="228"/>
      <c r="S1902" s="228"/>
      <c r="T1902" s="229"/>
      <c r="AT1902" s="230" t="s">
        <v>169</v>
      </c>
      <c r="AU1902" s="230" t="s">
        <v>81</v>
      </c>
      <c r="AV1902" s="13" t="s">
        <v>168</v>
      </c>
      <c r="AW1902" s="13" t="s">
        <v>37</v>
      </c>
      <c r="AX1902" s="13" t="s">
        <v>22</v>
      </c>
      <c r="AY1902" s="230" t="s">
        <v>162</v>
      </c>
    </row>
    <row r="1903" spans="2:65" s="1" customFormat="1" ht="22.5" customHeight="1">
      <c r="B1903" s="36"/>
      <c r="C1903" s="184" t="s">
        <v>1682</v>
      </c>
      <c r="D1903" s="184" t="s">
        <v>164</v>
      </c>
      <c r="E1903" s="185" t="s">
        <v>1683</v>
      </c>
      <c r="F1903" s="186" t="s">
        <v>1684</v>
      </c>
      <c r="G1903" s="187" t="s">
        <v>248</v>
      </c>
      <c r="H1903" s="188">
        <v>4.26</v>
      </c>
      <c r="I1903" s="189"/>
      <c r="J1903" s="190">
        <f>ROUND(I1903*H1903,2)</f>
        <v>0</v>
      </c>
      <c r="K1903" s="186" t="s">
        <v>20</v>
      </c>
      <c r="L1903" s="56"/>
      <c r="M1903" s="191" t="s">
        <v>20</v>
      </c>
      <c r="N1903" s="192" t="s">
        <v>44</v>
      </c>
      <c r="O1903" s="37"/>
      <c r="P1903" s="193">
        <f>O1903*H1903</f>
        <v>0</v>
      </c>
      <c r="Q1903" s="193">
        <v>0</v>
      </c>
      <c r="R1903" s="193">
        <f>Q1903*H1903</f>
        <v>0</v>
      </c>
      <c r="S1903" s="193">
        <v>0</v>
      </c>
      <c r="T1903" s="194">
        <f>S1903*H1903</f>
        <v>0</v>
      </c>
      <c r="AR1903" s="19" t="s">
        <v>236</v>
      </c>
      <c r="AT1903" s="19" t="s">
        <v>164</v>
      </c>
      <c r="AU1903" s="19" t="s">
        <v>81</v>
      </c>
      <c r="AY1903" s="19" t="s">
        <v>162</v>
      </c>
      <c r="BE1903" s="195">
        <f>IF(N1903="základní",J1903,0)</f>
        <v>0</v>
      </c>
      <c r="BF1903" s="195">
        <f>IF(N1903="snížená",J1903,0)</f>
        <v>0</v>
      </c>
      <c r="BG1903" s="195">
        <f>IF(N1903="zákl. přenesená",J1903,0)</f>
        <v>0</v>
      </c>
      <c r="BH1903" s="195">
        <f>IF(N1903="sníž. přenesená",J1903,0)</f>
        <v>0</v>
      </c>
      <c r="BI1903" s="195">
        <f>IF(N1903="nulová",J1903,0)</f>
        <v>0</v>
      </c>
      <c r="BJ1903" s="19" t="s">
        <v>22</v>
      </c>
      <c r="BK1903" s="195">
        <f>ROUND(I1903*H1903,2)</f>
        <v>0</v>
      </c>
      <c r="BL1903" s="19" t="s">
        <v>236</v>
      </c>
      <c r="BM1903" s="19" t="s">
        <v>1682</v>
      </c>
    </row>
    <row r="1904" spans="2:51" s="12" customFormat="1" ht="13.5">
      <c r="B1904" s="208"/>
      <c r="C1904" s="209"/>
      <c r="D1904" s="198" t="s">
        <v>169</v>
      </c>
      <c r="E1904" s="210" t="s">
        <v>20</v>
      </c>
      <c r="F1904" s="211" t="s">
        <v>1685</v>
      </c>
      <c r="G1904" s="209"/>
      <c r="H1904" s="212">
        <v>4.26</v>
      </c>
      <c r="I1904" s="213"/>
      <c r="J1904" s="209"/>
      <c r="K1904" s="209"/>
      <c r="L1904" s="214"/>
      <c r="M1904" s="215"/>
      <c r="N1904" s="216"/>
      <c r="O1904" s="216"/>
      <c r="P1904" s="216"/>
      <c r="Q1904" s="216"/>
      <c r="R1904" s="216"/>
      <c r="S1904" s="216"/>
      <c r="T1904" s="217"/>
      <c r="AT1904" s="218" t="s">
        <v>169</v>
      </c>
      <c r="AU1904" s="218" t="s">
        <v>81</v>
      </c>
      <c r="AV1904" s="12" t="s">
        <v>81</v>
      </c>
      <c r="AW1904" s="12" t="s">
        <v>37</v>
      </c>
      <c r="AX1904" s="12" t="s">
        <v>73</v>
      </c>
      <c r="AY1904" s="218" t="s">
        <v>162</v>
      </c>
    </row>
    <row r="1905" spans="2:51" s="13" customFormat="1" ht="13.5">
      <c r="B1905" s="219"/>
      <c r="C1905" s="220"/>
      <c r="D1905" s="221" t="s">
        <v>169</v>
      </c>
      <c r="E1905" s="222" t="s">
        <v>20</v>
      </c>
      <c r="F1905" s="223" t="s">
        <v>174</v>
      </c>
      <c r="G1905" s="220"/>
      <c r="H1905" s="224">
        <v>4.26</v>
      </c>
      <c r="I1905" s="225"/>
      <c r="J1905" s="220"/>
      <c r="K1905" s="220"/>
      <c r="L1905" s="226"/>
      <c r="M1905" s="227"/>
      <c r="N1905" s="228"/>
      <c r="O1905" s="228"/>
      <c r="P1905" s="228"/>
      <c r="Q1905" s="228"/>
      <c r="R1905" s="228"/>
      <c r="S1905" s="228"/>
      <c r="T1905" s="229"/>
      <c r="AT1905" s="230" t="s">
        <v>169</v>
      </c>
      <c r="AU1905" s="230" t="s">
        <v>81</v>
      </c>
      <c r="AV1905" s="13" t="s">
        <v>168</v>
      </c>
      <c r="AW1905" s="13" t="s">
        <v>37</v>
      </c>
      <c r="AX1905" s="13" t="s">
        <v>22</v>
      </c>
      <c r="AY1905" s="230" t="s">
        <v>162</v>
      </c>
    </row>
    <row r="1906" spans="2:65" s="1" customFormat="1" ht="22.5" customHeight="1">
      <c r="B1906" s="36"/>
      <c r="C1906" s="231" t="s">
        <v>1686</v>
      </c>
      <c r="D1906" s="231" t="s">
        <v>253</v>
      </c>
      <c r="E1906" s="232" t="s">
        <v>1687</v>
      </c>
      <c r="F1906" s="233" t="s">
        <v>1688</v>
      </c>
      <c r="G1906" s="234" t="s">
        <v>1689</v>
      </c>
      <c r="H1906" s="235">
        <v>150.593</v>
      </c>
      <c r="I1906" s="236"/>
      <c r="J1906" s="237">
        <f>ROUND(I1906*H1906,2)</f>
        <v>0</v>
      </c>
      <c r="K1906" s="233" t="s">
        <v>20</v>
      </c>
      <c r="L1906" s="238"/>
      <c r="M1906" s="239" t="s">
        <v>20</v>
      </c>
      <c r="N1906" s="240" t="s">
        <v>44</v>
      </c>
      <c r="O1906" s="37"/>
      <c r="P1906" s="193">
        <f>O1906*H1906</f>
        <v>0</v>
      </c>
      <c r="Q1906" s="193">
        <v>0</v>
      </c>
      <c r="R1906" s="193">
        <f>Q1906*H1906</f>
        <v>0</v>
      </c>
      <c r="S1906" s="193">
        <v>0</v>
      </c>
      <c r="T1906" s="194">
        <f>S1906*H1906</f>
        <v>0</v>
      </c>
      <c r="AR1906" s="19" t="s">
        <v>332</v>
      </c>
      <c r="AT1906" s="19" t="s">
        <v>253</v>
      </c>
      <c r="AU1906" s="19" t="s">
        <v>81</v>
      </c>
      <c r="AY1906" s="19" t="s">
        <v>162</v>
      </c>
      <c r="BE1906" s="195">
        <f>IF(N1906="základní",J1906,0)</f>
        <v>0</v>
      </c>
      <c r="BF1906" s="195">
        <f>IF(N1906="snížená",J1906,0)</f>
        <v>0</v>
      </c>
      <c r="BG1906" s="195">
        <f>IF(N1906="zákl. přenesená",J1906,0)</f>
        <v>0</v>
      </c>
      <c r="BH1906" s="195">
        <f>IF(N1906="sníž. přenesená",J1906,0)</f>
        <v>0</v>
      </c>
      <c r="BI1906" s="195">
        <f>IF(N1906="nulová",J1906,0)</f>
        <v>0</v>
      </c>
      <c r="BJ1906" s="19" t="s">
        <v>22</v>
      </c>
      <c r="BK1906" s="195">
        <f>ROUND(I1906*H1906,2)</f>
        <v>0</v>
      </c>
      <c r="BL1906" s="19" t="s">
        <v>236</v>
      </c>
      <c r="BM1906" s="19" t="s">
        <v>1686</v>
      </c>
    </row>
    <row r="1907" spans="2:51" s="12" customFormat="1" ht="13.5">
      <c r="B1907" s="208"/>
      <c r="C1907" s="209"/>
      <c r="D1907" s="198" t="s">
        <v>169</v>
      </c>
      <c r="E1907" s="210" t="s">
        <v>20</v>
      </c>
      <c r="F1907" s="211" t="s">
        <v>1690</v>
      </c>
      <c r="G1907" s="209"/>
      <c r="H1907" s="212">
        <v>150.593</v>
      </c>
      <c r="I1907" s="213"/>
      <c r="J1907" s="209"/>
      <c r="K1907" s="209"/>
      <c r="L1907" s="214"/>
      <c r="M1907" s="215"/>
      <c r="N1907" s="216"/>
      <c r="O1907" s="216"/>
      <c r="P1907" s="216"/>
      <c r="Q1907" s="216"/>
      <c r="R1907" s="216"/>
      <c r="S1907" s="216"/>
      <c r="T1907" s="217"/>
      <c r="AT1907" s="218" t="s">
        <v>169</v>
      </c>
      <c r="AU1907" s="218" t="s">
        <v>81</v>
      </c>
      <c r="AV1907" s="12" t="s">
        <v>81</v>
      </c>
      <c r="AW1907" s="12" t="s">
        <v>37</v>
      </c>
      <c r="AX1907" s="12" t="s">
        <v>73</v>
      </c>
      <c r="AY1907" s="218" t="s">
        <v>162</v>
      </c>
    </row>
    <row r="1908" spans="2:51" s="13" customFormat="1" ht="13.5">
      <c r="B1908" s="219"/>
      <c r="C1908" s="220"/>
      <c r="D1908" s="221" t="s">
        <v>169</v>
      </c>
      <c r="E1908" s="222" t="s">
        <v>20</v>
      </c>
      <c r="F1908" s="223" t="s">
        <v>174</v>
      </c>
      <c r="G1908" s="220"/>
      <c r="H1908" s="224">
        <v>150.593</v>
      </c>
      <c r="I1908" s="225"/>
      <c r="J1908" s="220"/>
      <c r="K1908" s="220"/>
      <c r="L1908" s="226"/>
      <c r="M1908" s="227"/>
      <c r="N1908" s="228"/>
      <c r="O1908" s="228"/>
      <c r="P1908" s="228"/>
      <c r="Q1908" s="228"/>
      <c r="R1908" s="228"/>
      <c r="S1908" s="228"/>
      <c r="T1908" s="229"/>
      <c r="AT1908" s="230" t="s">
        <v>169</v>
      </c>
      <c r="AU1908" s="230" t="s">
        <v>81</v>
      </c>
      <c r="AV1908" s="13" t="s">
        <v>168</v>
      </c>
      <c r="AW1908" s="13" t="s">
        <v>37</v>
      </c>
      <c r="AX1908" s="13" t="s">
        <v>22</v>
      </c>
      <c r="AY1908" s="230" t="s">
        <v>162</v>
      </c>
    </row>
    <row r="1909" spans="2:65" s="1" customFormat="1" ht="22.5" customHeight="1">
      <c r="B1909" s="36"/>
      <c r="C1909" s="231" t="s">
        <v>1691</v>
      </c>
      <c r="D1909" s="231" t="s">
        <v>253</v>
      </c>
      <c r="E1909" s="232" t="s">
        <v>1692</v>
      </c>
      <c r="F1909" s="233" t="s">
        <v>1693</v>
      </c>
      <c r="G1909" s="234" t="s">
        <v>218</v>
      </c>
      <c r="H1909" s="235">
        <v>865.123</v>
      </c>
      <c r="I1909" s="236"/>
      <c r="J1909" s="237">
        <f>ROUND(I1909*H1909,2)</f>
        <v>0</v>
      </c>
      <c r="K1909" s="233" t="s">
        <v>20</v>
      </c>
      <c r="L1909" s="238"/>
      <c r="M1909" s="239" t="s">
        <v>20</v>
      </c>
      <c r="N1909" s="240" t="s">
        <v>44</v>
      </c>
      <c r="O1909" s="37"/>
      <c r="P1909" s="193">
        <f>O1909*H1909</f>
        <v>0</v>
      </c>
      <c r="Q1909" s="193">
        <v>0</v>
      </c>
      <c r="R1909" s="193">
        <f>Q1909*H1909</f>
        <v>0</v>
      </c>
      <c r="S1909" s="193">
        <v>0</v>
      </c>
      <c r="T1909" s="194">
        <f>S1909*H1909</f>
        <v>0</v>
      </c>
      <c r="AR1909" s="19" t="s">
        <v>332</v>
      </c>
      <c r="AT1909" s="19" t="s">
        <v>253</v>
      </c>
      <c r="AU1909" s="19" t="s">
        <v>81</v>
      </c>
      <c r="AY1909" s="19" t="s">
        <v>162</v>
      </c>
      <c r="BE1909" s="195">
        <f>IF(N1909="základní",J1909,0)</f>
        <v>0</v>
      </c>
      <c r="BF1909" s="195">
        <f>IF(N1909="snížená",J1909,0)</f>
        <v>0</v>
      </c>
      <c r="BG1909" s="195">
        <f>IF(N1909="zákl. přenesená",J1909,0)</f>
        <v>0</v>
      </c>
      <c r="BH1909" s="195">
        <f>IF(N1909="sníž. přenesená",J1909,0)</f>
        <v>0</v>
      </c>
      <c r="BI1909" s="195">
        <f>IF(N1909="nulová",J1909,0)</f>
        <v>0</v>
      </c>
      <c r="BJ1909" s="19" t="s">
        <v>22</v>
      </c>
      <c r="BK1909" s="195">
        <f>ROUND(I1909*H1909,2)</f>
        <v>0</v>
      </c>
      <c r="BL1909" s="19" t="s">
        <v>236</v>
      </c>
      <c r="BM1909" s="19" t="s">
        <v>1691</v>
      </c>
    </row>
    <row r="1910" spans="2:51" s="12" customFormat="1" ht="13.5">
      <c r="B1910" s="208"/>
      <c r="C1910" s="209"/>
      <c r="D1910" s="198" t="s">
        <v>169</v>
      </c>
      <c r="E1910" s="210" t="s">
        <v>20</v>
      </c>
      <c r="F1910" s="211" t="s">
        <v>1694</v>
      </c>
      <c r="G1910" s="209"/>
      <c r="H1910" s="212">
        <v>863.653</v>
      </c>
      <c r="I1910" s="213"/>
      <c r="J1910" s="209"/>
      <c r="K1910" s="209"/>
      <c r="L1910" s="214"/>
      <c r="M1910" s="215"/>
      <c r="N1910" s="216"/>
      <c r="O1910" s="216"/>
      <c r="P1910" s="216"/>
      <c r="Q1910" s="216"/>
      <c r="R1910" s="216"/>
      <c r="S1910" s="216"/>
      <c r="T1910" s="217"/>
      <c r="AT1910" s="218" t="s">
        <v>169</v>
      </c>
      <c r="AU1910" s="218" t="s">
        <v>81</v>
      </c>
      <c r="AV1910" s="12" t="s">
        <v>81</v>
      </c>
      <c r="AW1910" s="12" t="s">
        <v>37</v>
      </c>
      <c r="AX1910" s="12" t="s">
        <v>73</v>
      </c>
      <c r="AY1910" s="218" t="s">
        <v>162</v>
      </c>
    </row>
    <row r="1911" spans="2:51" s="12" customFormat="1" ht="13.5">
      <c r="B1911" s="208"/>
      <c r="C1911" s="209"/>
      <c r="D1911" s="198" t="s">
        <v>169</v>
      </c>
      <c r="E1911" s="210" t="s">
        <v>20</v>
      </c>
      <c r="F1911" s="211" t="s">
        <v>1695</v>
      </c>
      <c r="G1911" s="209"/>
      <c r="H1911" s="212">
        <v>1.47</v>
      </c>
      <c r="I1911" s="213"/>
      <c r="J1911" s="209"/>
      <c r="K1911" s="209"/>
      <c r="L1911" s="214"/>
      <c r="M1911" s="215"/>
      <c r="N1911" s="216"/>
      <c r="O1911" s="216"/>
      <c r="P1911" s="216"/>
      <c r="Q1911" s="216"/>
      <c r="R1911" s="216"/>
      <c r="S1911" s="216"/>
      <c r="T1911" s="217"/>
      <c r="AT1911" s="218" t="s">
        <v>169</v>
      </c>
      <c r="AU1911" s="218" t="s">
        <v>81</v>
      </c>
      <c r="AV1911" s="12" t="s">
        <v>81</v>
      </c>
      <c r="AW1911" s="12" t="s">
        <v>37</v>
      </c>
      <c r="AX1911" s="12" t="s">
        <v>73</v>
      </c>
      <c r="AY1911" s="218" t="s">
        <v>162</v>
      </c>
    </row>
    <row r="1912" spans="2:51" s="13" customFormat="1" ht="13.5">
      <c r="B1912" s="219"/>
      <c r="C1912" s="220"/>
      <c r="D1912" s="221" t="s">
        <v>169</v>
      </c>
      <c r="E1912" s="222" t="s">
        <v>20</v>
      </c>
      <c r="F1912" s="223" t="s">
        <v>174</v>
      </c>
      <c r="G1912" s="220"/>
      <c r="H1912" s="224">
        <v>865.123</v>
      </c>
      <c r="I1912" s="225"/>
      <c r="J1912" s="220"/>
      <c r="K1912" s="220"/>
      <c r="L1912" s="226"/>
      <c r="M1912" s="227"/>
      <c r="N1912" s="228"/>
      <c r="O1912" s="228"/>
      <c r="P1912" s="228"/>
      <c r="Q1912" s="228"/>
      <c r="R1912" s="228"/>
      <c r="S1912" s="228"/>
      <c r="T1912" s="229"/>
      <c r="AT1912" s="230" t="s">
        <v>169</v>
      </c>
      <c r="AU1912" s="230" t="s">
        <v>81</v>
      </c>
      <c r="AV1912" s="13" t="s">
        <v>168</v>
      </c>
      <c r="AW1912" s="13" t="s">
        <v>37</v>
      </c>
      <c r="AX1912" s="13" t="s">
        <v>22</v>
      </c>
      <c r="AY1912" s="230" t="s">
        <v>162</v>
      </c>
    </row>
    <row r="1913" spans="2:65" s="1" customFormat="1" ht="22.5" customHeight="1">
      <c r="B1913" s="36"/>
      <c r="C1913" s="231" t="s">
        <v>1696</v>
      </c>
      <c r="D1913" s="231" t="s">
        <v>253</v>
      </c>
      <c r="E1913" s="232" t="s">
        <v>1697</v>
      </c>
      <c r="F1913" s="233" t="s">
        <v>1698</v>
      </c>
      <c r="G1913" s="234" t="s">
        <v>218</v>
      </c>
      <c r="H1913" s="235">
        <v>492.45</v>
      </c>
      <c r="I1913" s="236"/>
      <c r="J1913" s="237">
        <f>ROUND(I1913*H1913,2)</f>
        <v>0</v>
      </c>
      <c r="K1913" s="233" t="s">
        <v>20</v>
      </c>
      <c r="L1913" s="238"/>
      <c r="M1913" s="239" t="s">
        <v>20</v>
      </c>
      <c r="N1913" s="240" t="s">
        <v>44</v>
      </c>
      <c r="O1913" s="37"/>
      <c r="P1913" s="193">
        <f>O1913*H1913</f>
        <v>0</v>
      </c>
      <c r="Q1913" s="193">
        <v>0</v>
      </c>
      <c r="R1913" s="193">
        <f>Q1913*H1913</f>
        <v>0</v>
      </c>
      <c r="S1913" s="193">
        <v>0</v>
      </c>
      <c r="T1913" s="194">
        <f>S1913*H1913</f>
        <v>0</v>
      </c>
      <c r="AR1913" s="19" t="s">
        <v>332</v>
      </c>
      <c r="AT1913" s="19" t="s">
        <v>253</v>
      </c>
      <c r="AU1913" s="19" t="s">
        <v>81</v>
      </c>
      <c r="AY1913" s="19" t="s">
        <v>162</v>
      </c>
      <c r="BE1913" s="195">
        <f>IF(N1913="základní",J1913,0)</f>
        <v>0</v>
      </c>
      <c r="BF1913" s="195">
        <f>IF(N1913="snížená",J1913,0)</f>
        <v>0</v>
      </c>
      <c r="BG1913" s="195">
        <f>IF(N1913="zákl. přenesená",J1913,0)</f>
        <v>0</v>
      </c>
      <c r="BH1913" s="195">
        <f>IF(N1913="sníž. přenesená",J1913,0)</f>
        <v>0</v>
      </c>
      <c r="BI1913" s="195">
        <f>IF(N1913="nulová",J1913,0)</f>
        <v>0</v>
      </c>
      <c r="BJ1913" s="19" t="s">
        <v>22</v>
      </c>
      <c r="BK1913" s="195">
        <f>ROUND(I1913*H1913,2)</f>
        <v>0</v>
      </c>
      <c r="BL1913" s="19" t="s">
        <v>236</v>
      </c>
      <c r="BM1913" s="19" t="s">
        <v>1696</v>
      </c>
    </row>
    <row r="1914" spans="2:51" s="11" customFormat="1" ht="13.5">
      <c r="B1914" s="196"/>
      <c r="C1914" s="197"/>
      <c r="D1914" s="198" t="s">
        <v>169</v>
      </c>
      <c r="E1914" s="199" t="s">
        <v>20</v>
      </c>
      <c r="F1914" s="200" t="s">
        <v>1699</v>
      </c>
      <c r="G1914" s="197"/>
      <c r="H1914" s="201" t="s">
        <v>20</v>
      </c>
      <c r="I1914" s="202"/>
      <c r="J1914" s="197"/>
      <c r="K1914" s="197"/>
      <c r="L1914" s="203"/>
      <c r="M1914" s="204"/>
      <c r="N1914" s="205"/>
      <c r="O1914" s="205"/>
      <c r="P1914" s="205"/>
      <c r="Q1914" s="205"/>
      <c r="R1914" s="205"/>
      <c r="S1914" s="205"/>
      <c r="T1914" s="206"/>
      <c r="AT1914" s="207" t="s">
        <v>169</v>
      </c>
      <c r="AU1914" s="207" t="s">
        <v>81</v>
      </c>
      <c r="AV1914" s="11" t="s">
        <v>22</v>
      </c>
      <c r="AW1914" s="11" t="s">
        <v>37</v>
      </c>
      <c r="AX1914" s="11" t="s">
        <v>73</v>
      </c>
      <c r="AY1914" s="207" t="s">
        <v>162</v>
      </c>
    </row>
    <row r="1915" spans="2:51" s="12" customFormat="1" ht="13.5">
      <c r="B1915" s="208"/>
      <c r="C1915" s="209"/>
      <c r="D1915" s="198" t="s">
        <v>169</v>
      </c>
      <c r="E1915" s="210" t="s">
        <v>20</v>
      </c>
      <c r="F1915" s="211" t="s">
        <v>1700</v>
      </c>
      <c r="G1915" s="209"/>
      <c r="H1915" s="212">
        <v>492.45</v>
      </c>
      <c r="I1915" s="213"/>
      <c r="J1915" s="209"/>
      <c r="K1915" s="209"/>
      <c r="L1915" s="214"/>
      <c r="M1915" s="215"/>
      <c r="N1915" s="216"/>
      <c r="O1915" s="216"/>
      <c r="P1915" s="216"/>
      <c r="Q1915" s="216"/>
      <c r="R1915" s="216"/>
      <c r="S1915" s="216"/>
      <c r="T1915" s="217"/>
      <c r="AT1915" s="218" t="s">
        <v>169</v>
      </c>
      <c r="AU1915" s="218" t="s">
        <v>81</v>
      </c>
      <c r="AV1915" s="12" t="s">
        <v>81</v>
      </c>
      <c r="AW1915" s="12" t="s">
        <v>37</v>
      </c>
      <c r="AX1915" s="12" t="s">
        <v>73</v>
      </c>
      <c r="AY1915" s="218" t="s">
        <v>162</v>
      </c>
    </row>
    <row r="1916" spans="2:51" s="13" customFormat="1" ht="13.5">
      <c r="B1916" s="219"/>
      <c r="C1916" s="220"/>
      <c r="D1916" s="221" t="s">
        <v>169</v>
      </c>
      <c r="E1916" s="222" t="s">
        <v>20</v>
      </c>
      <c r="F1916" s="223" t="s">
        <v>174</v>
      </c>
      <c r="G1916" s="220"/>
      <c r="H1916" s="224">
        <v>492.45</v>
      </c>
      <c r="I1916" s="225"/>
      <c r="J1916" s="220"/>
      <c r="K1916" s="220"/>
      <c r="L1916" s="226"/>
      <c r="M1916" s="227"/>
      <c r="N1916" s="228"/>
      <c r="O1916" s="228"/>
      <c r="P1916" s="228"/>
      <c r="Q1916" s="228"/>
      <c r="R1916" s="228"/>
      <c r="S1916" s="228"/>
      <c r="T1916" s="229"/>
      <c r="AT1916" s="230" t="s">
        <v>169</v>
      </c>
      <c r="AU1916" s="230" t="s">
        <v>81</v>
      </c>
      <c r="AV1916" s="13" t="s">
        <v>168</v>
      </c>
      <c r="AW1916" s="13" t="s">
        <v>37</v>
      </c>
      <c r="AX1916" s="13" t="s">
        <v>22</v>
      </c>
      <c r="AY1916" s="230" t="s">
        <v>162</v>
      </c>
    </row>
    <row r="1917" spans="2:65" s="1" customFormat="1" ht="22.5" customHeight="1">
      <c r="B1917" s="36"/>
      <c r="C1917" s="184" t="s">
        <v>1701</v>
      </c>
      <c r="D1917" s="184" t="s">
        <v>164</v>
      </c>
      <c r="E1917" s="185" t="s">
        <v>1702</v>
      </c>
      <c r="F1917" s="186" t="s">
        <v>1703</v>
      </c>
      <c r="G1917" s="187" t="s">
        <v>218</v>
      </c>
      <c r="H1917" s="188">
        <v>515.9</v>
      </c>
      <c r="I1917" s="189"/>
      <c r="J1917" s="190">
        <f>ROUND(I1917*H1917,2)</f>
        <v>0</v>
      </c>
      <c r="K1917" s="186" t="s">
        <v>20</v>
      </c>
      <c r="L1917" s="56"/>
      <c r="M1917" s="191" t="s">
        <v>20</v>
      </c>
      <c r="N1917" s="192" t="s">
        <v>44</v>
      </c>
      <c r="O1917" s="37"/>
      <c r="P1917" s="193">
        <f>O1917*H1917</f>
        <v>0</v>
      </c>
      <c r="Q1917" s="193">
        <v>0</v>
      </c>
      <c r="R1917" s="193">
        <f>Q1917*H1917</f>
        <v>0</v>
      </c>
      <c r="S1917" s="193">
        <v>0</v>
      </c>
      <c r="T1917" s="194">
        <f>S1917*H1917</f>
        <v>0</v>
      </c>
      <c r="AR1917" s="19" t="s">
        <v>236</v>
      </c>
      <c r="AT1917" s="19" t="s">
        <v>164</v>
      </c>
      <c r="AU1917" s="19" t="s">
        <v>81</v>
      </c>
      <c r="AY1917" s="19" t="s">
        <v>162</v>
      </c>
      <c r="BE1917" s="195">
        <f>IF(N1917="základní",J1917,0)</f>
        <v>0</v>
      </c>
      <c r="BF1917" s="195">
        <f>IF(N1917="snížená",J1917,0)</f>
        <v>0</v>
      </c>
      <c r="BG1917" s="195">
        <f>IF(N1917="zákl. přenesená",J1917,0)</f>
        <v>0</v>
      </c>
      <c r="BH1917" s="195">
        <f>IF(N1917="sníž. přenesená",J1917,0)</f>
        <v>0</v>
      </c>
      <c r="BI1917" s="195">
        <f>IF(N1917="nulová",J1917,0)</f>
        <v>0</v>
      </c>
      <c r="BJ1917" s="19" t="s">
        <v>22</v>
      </c>
      <c r="BK1917" s="195">
        <f>ROUND(I1917*H1917,2)</f>
        <v>0</v>
      </c>
      <c r="BL1917" s="19" t="s">
        <v>236</v>
      </c>
      <c r="BM1917" s="19" t="s">
        <v>1701</v>
      </c>
    </row>
    <row r="1918" spans="2:51" s="11" customFormat="1" ht="13.5">
      <c r="B1918" s="196"/>
      <c r="C1918" s="197"/>
      <c r="D1918" s="198" t="s">
        <v>169</v>
      </c>
      <c r="E1918" s="199" t="s">
        <v>20</v>
      </c>
      <c r="F1918" s="200" t="s">
        <v>1704</v>
      </c>
      <c r="G1918" s="197"/>
      <c r="H1918" s="201" t="s">
        <v>20</v>
      </c>
      <c r="I1918" s="202"/>
      <c r="J1918" s="197"/>
      <c r="K1918" s="197"/>
      <c r="L1918" s="203"/>
      <c r="M1918" s="204"/>
      <c r="N1918" s="205"/>
      <c r="O1918" s="205"/>
      <c r="P1918" s="205"/>
      <c r="Q1918" s="205"/>
      <c r="R1918" s="205"/>
      <c r="S1918" s="205"/>
      <c r="T1918" s="206"/>
      <c r="AT1918" s="207" t="s">
        <v>169</v>
      </c>
      <c r="AU1918" s="207" t="s">
        <v>81</v>
      </c>
      <c r="AV1918" s="11" t="s">
        <v>22</v>
      </c>
      <c r="AW1918" s="11" t="s">
        <v>37</v>
      </c>
      <c r="AX1918" s="11" t="s">
        <v>73</v>
      </c>
      <c r="AY1918" s="207" t="s">
        <v>162</v>
      </c>
    </row>
    <row r="1919" spans="2:51" s="12" customFormat="1" ht="13.5">
      <c r="B1919" s="208"/>
      <c r="C1919" s="209"/>
      <c r="D1919" s="198" t="s">
        <v>169</v>
      </c>
      <c r="E1919" s="210" t="s">
        <v>20</v>
      </c>
      <c r="F1919" s="211" t="s">
        <v>1705</v>
      </c>
      <c r="G1919" s="209"/>
      <c r="H1919" s="212">
        <v>515.9</v>
      </c>
      <c r="I1919" s="213"/>
      <c r="J1919" s="209"/>
      <c r="K1919" s="209"/>
      <c r="L1919" s="214"/>
      <c r="M1919" s="215"/>
      <c r="N1919" s="216"/>
      <c r="O1919" s="216"/>
      <c r="P1919" s="216"/>
      <c r="Q1919" s="216"/>
      <c r="R1919" s="216"/>
      <c r="S1919" s="216"/>
      <c r="T1919" s="217"/>
      <c r="AT1919" s="218" t="s">
        <v>169</v>
      </c>
      <c r="AU1919" s="218" t="s">
        <v>81</v>
      </c>
      <c r="AV1919" s="12" t="s">
        <v>81</v>
      </c>
      <c r="AW1919" s="12" t="s">
        <v>37</v>
      </c>
      <c r="AX1919" s="12" t="s">
        <v>73</v>
      </c>
      <c r="AY1919" s="218" t="s">
        <v>162</v>
      </c>
    </row>
    <row r="1920" spans="2:51" s="13" customFormat="1" ht="13.5">
      <c r="B1920" s="219"/>
      <c r="C1920" s="220"/>
      <c r="D1920" s="221" t="s">
        <v>169</v>
      </c>
      <c r="E1920" s="222" t="s">
        <v>20</v>
      </c>
      <c r="F1920" s="223" t="s">
        <v>174</v>
      </c>
      <c r="G1920" s="220"/>
      <c r="H1920" s="224">
        <v>515.9</v>
      </c>
      <c r="I1920" s="225"/>
      <c r="J1920" s="220"/>
      <c r="K1920" s="220"/>
      <c r="L1920" s="226"/>
      <c r="M1920" s="227"/>
      <c r="N1920" s="228"/>
      <c r="O1920" s="228"/>
      <c r="P1920" s="228"/>
      <c r="Q1920" s="228"/>
      <c r="R1920" s="228"/>
      <c r="S1920" s="228"/>
      <c r="T1920" s="229"/>
      <c r="AT1920" s="230" t="s">
        <v>169</v>
      </c>
      <c r="AU1920" s="230" t="s">
        <v>81</v>
      </c>
      <c r="AV1920" s="13" t="s">
        <v>168</v>
      </c>
      <c r="AW1920" s="13" t="s">
        <v>37</v>
      </c>
      <c r="AX1920" s="13" t="s">
        <v>22</v>
      </c>
      <c r="AY1920" s="230" t="s">
        <v>162</v>
      </c>
    </row>
    <row r="1921" spans="2:65" s="1" customFormat="1" ht="22.5" customHeight="1">
      <c r="B1921" s="36"/>
      <c r="C1921" s="184" t="s">
        <v>1706</v>
      </c>
      <c r="D1921" s="184" t="s">
        <v>164</v>
      </c>
      <c r="E1921" s="185" t="s">
        <v>1707</v>
      </c>
      <c r="F1921" s="186" t="s">
        <v>1708</v>
      </c>
      <c r="G1921" s="187" t="s">
        <v>218</v>
      </c>
      <c r="H1921" s="188">
        <v>69.3</v>
      </c>
      <c r="I1921" s="189"/>
      <c r="J1921" s="190">
        <f>ROUND(I1921*H1921,2)</f>
        <v>0</v>
      </c>
      <c r="K1921" s="186" t="s">
        <v>20</v>
      </c>
      <c r="L1921" s="56"/>
      <c r="M1921" s="191" t="s">
        <v>20</v>
      </c>
      <c r="N1921" s="192" t="s">
        <v>44</v>
      </c>
      <c r="O1921" s="37"/>
      <c r="P1921" s="193">
        <f>O1921*H1921</f>
        <v>0</v>
      </c>
      <c r="Q1921" s="193">
        <v>0</v>
      </c>
      <c r="R1921" s="193">
        <f>Q1921*H1921</f>
        <v>0</v>
      </c>
      <c r="S1921" s="193">
        <v>0</v>
      </c>
      <c r="T1921" s="194">
        <f>S1921*H1921</f>
        <v>0</v>
      </c>
      <c r="AR1921" s="19" t="s">
        <v>236</v>
      </c>
      <c r="AT1921" s="19" t="s">
        <v>164</v>
      </c>
      <c r="AU1921" s="19" t="s">
        <v>81</v>
      </c>
      <c r="AY1921" s="19" t="s">
        <v>162</v>
      </c>
      <c r="BE1921" s="195">
        <f>IF(N1921="základní",J1921,0)</f>
        <v>0</v>
      </c>
      <c r="BF1921" s="195">
        <f>IF(N1921="snížená",J1921,0)</f>
        <v>0</v>
      </c>
      <c r="BG1921" s="195">
        <f>IF(N1921="zákl. přenesená",J1921,0)</f>
        <v>0</v>
      </c>
      <c r="BH1921" s="195">
        <f>IF(N1921="sníž. přenesená",J1921,0)</f>
        <v>0</v>
      </c>
      <c r="BI1921" s="195">
        <f>IF(N1921="nulová",J1921,0)</f>
        <v>0</v>
      </c>
      <c r="BJ1921" s="19" t="s">
        <v>22</v>
      </c>
      <c r="BK1921" s="195">
        <f>ROUND(I1921*H1921,2)</f>
        <v>0</v>
      </c>
      <c r="BL1921" s="19" t="s">
        <v>236</v>
      </c>
      <c r="BM1921" s="19" t="s">
        <v>1706</v>
      </c>
    </row>
    <row r="1922" spans="2:51" s="12" customFormat="1" ht="13.5">
      <c r="B1922" s="208"/>
      <c r="C1922" s="209"/>
      <c r="D1922" s="198" t="s">
        <v>169</v>
      </c>
      <c r="E1922" s="210" t="s">
        <v>20</v>
      </c>
      <c r="F1922" s="211" t="s">
        <v>1709</v>
      </c>
      <c r="G1922" s="209"/>
      <c r="H1922" s="212">
        <v>69.3</v>
      </c>
      <c r="I1922" s="213"/>
      <c r="J1922" s="209"/>
      <c r="K1922" s="209"/>
      <c r="L1922" s="214"/>
      <c r="M1922" s="215"/>
      <c r="N1922" s="216"/>
      <c r="O1922" s="216"/>
      <c r="P1922" s="216"/>
      <c r="Q1922" s="216"/>
      <c r="R1922" s="216"/>
      <c r="S1922" s="216"/>
      <c r="T1922" s="217"/>
      <c r="AT1922" s="218" t="s">
        <v>169</v>
      </c>
      <c r="AU1922" s="218" t="s">
        <v>81</v>
      </c>
      <c r="AV1922" s="12" t="s">
        <v>81</v>
      </c>
      <c r="AW1922" s="12" t="s">
        <v>37</v>
      </c>
      <c r="AX1922" s="12" t="s">
        <v>73</v>
      </c>
      <c r="AY1922" s="218" t="s">
        <v>162</v>
      </c>
    </row>
    <row r="1923" spans="2:51" s="13" customFormat="1" ht="13.5">
      <c r="B1923" s="219"/>
      <c r="C1923" s="220"/>
      <c r="D1923" s="221" t="s">
        <v>169</v>
      </c>
      <c r="E1923" s="222" t="s">
        <v>20</v>
      </c>
      <c r="F1923" s="223" t="s">
        <v>174</v>
      </c>
      <c r="G1923" s="220"/>
      <c r="H1923" s="224">
        <v>69.3</v>
      </c>
      <c r="I1923" s="225"/>
      <c r="J1923" s="220"/>
      <c r="K1923" s="220"/>
      <c r="L1923" s="226"/>
      <c r="M1923" s="227"/>
      <c r="N1923" s="228"/>
      <c r="O1923" s="228"/>
      <c r="P1923" s="228"/>
      <c r="Q1923" s="228"/>
      <c r="R1923" s="228"/>
      <c r="S1923" s="228"/>
      <c r="T1923" s="229"/>
      <c r="AT1923" s="230" t="s">
        <v>169</v>
      </c>
      <c r="AU1923" s="230" t="s">
        <v>81</v>
      </c>
      <c r="AV1923" s="13" t="s">
        <v>168</v>
      </c>
      <c r="AW1923" s="13" t="s">
        <v>37</v>
      </c>
      <c r="AX1923" s="13" t="s">
        <v>22</v>
      </c>
      <c r="AY1923" s="230" t="s">
        <v>162</v>
      </c>
    </row>
    <row r="1924" spans="2:65" s="1" customFormat="1" ht="22.5" customHeight="1">
      <c r="B1924" s="36"/>
      <c r="C1924" s="184" t="s">
        <v>1710</v>
      </c>
      <c r="D1924" s="184" t="s">
        <v>164</v>
      </c>
      <c r="E1924" s="185" t="s">
        <v>1711</v>
      </c>
      <c r="F1924" s="186" t="s">
        <v>1712</v>
      </c>
      <c r="G1924" s="187" t="s">
        <v>206</v>
      </c>
      <c r="H1924" s="188">
        <v>5.09</v>
      </c>
      <c r="I1924" s="189"/>
      <c r="J1924" s="190">
        <f>ROUND(I1924*H1924,2)</f>
        <v>0</v>
      </c>
      <c r="K1924" s="186" t="s">
        <v>20</v>
      </c>
      <c r="L1924" s="56"/>
      <c r="M1924" s="191" t="s">
        <v>20</v>
      </c>
      <c r="N1924" s="192" t="s">
        <v>44</v>
      </c>
      <c r="O1924" s="37"/>
      <c r="P1924" s="193">
        <f>O1924*H1924</f>
        <v>0</v>
      </c>
      <c r="Q1924" s="193">
        <v>0</v>
      </c>
      <c r="R1924" s="193">
        <f>Q1924*H1924</f>
        <v>0</v>
      </c>
      <c r="S1924" s="193">
        <v>0</v>
      </c>
      <c r="T1924" s="194">
        <f>S1924*H1924</f>
        <v>0</v>
      </c>
      <c r="AR1924" s="19" t="s">
        <v>236</v>
      </c>
      <c r="AT1924" s="19" t="s">
        <v>164</v>
      </c>
      <c r="AU1924" s="19" t="s">
        <v>81</v>
      </c>
      <c r="AY1924" s="19" t="s">
        <v>162</v>
      </c>
      <c r="BE1924" s="195">
        <f>IF(N1924="základní",J1924,0)</f>
        <v>0</v>
      </c>
      <c r="BF1924" s="195">
        <f>IF(N1924="snížená",J1924,0)</f>
        <v>0</v>
      </c>
      <c r="BG1924" s="195">
        <f>IF(N1924="zákl. přenesená",J1924,0)</f>
        <v>0</v>
      </c>
      <c r="BH1924" s="195">
        <f>IF(N1924="sníž. přenesená",J1924,0)</f>
        <v>0</v>
      </c>
      <c r="BI1924" s="195">
        <f>IF(N1924="nulová",J1924,0)</f>
        <v>0</v>
      </c>
      <c r="BJ1924" s="19" t="s">
        <v>22</v>
      </c>
      <c r="BK1924" s="195">
        <f>ROUND(I1924*H1924,2)</f>
        <v>0</v>
      </c>
      <c r="BL1924" s="19" t="s">
        <v>236</v>
      </c>
      <c r="BM1924" s="19" t="s">
        <v>1710</v>
      </c>
    </row>
    <row r="1925" spans="2:63" s="10" customFormat="1" ht="29.85" customHeight="1">
      <c r="B1925" s="167"/>
      <c r="C1925" s="168"/>
      <c r="D1925" s="181" t="s">
        <v>72</v>
      </c>
      <c r="E1925" s="182" t="s">
        <v>1713</v>
      </c>
      <c r="F1925" s="182" t="s">
        <v>1714</v>
      </c>
      <c r="G1925" s="168"/>
      <c r="H1925" s="168"/>
      <c r="I1925" s="171"/>
      <c r="J1925" s="183">
        <f>BK1925</f>
        <v>0</v>
      </c>
      <c r="K1925" s="168"/>
      <c r="L1925" s="173"/>
      <c r="M1925" s="174"/>
      <c r="N1925" s="175"/>
      <c r="O1925" s="175"/>
      <c r="P1925" s="176">
        <f>SUM(P1926:P1994)</f>
        <v>0</v>
      </c>
      <c r="Q1925" s="175"/>
      <c r="R1925" s="176">
        <f>SUM(R1926:R1994)</f>
        <v>0</v>
      </c>
      <c r="S1925" s="175"/>
      <c r="T1925" s="177">
        <f>SUM(T1926:T1994)</f>
        <v>0</v>
      </c>
      <c r="AR1925" s="178" t="s">
        <v>81</v>
      </c>
      <c r="AT1925" s="179" t="s">
        <v>72</v>
      </c>
      <c r="AU1925" s="179" t="s">
        <v>22</v>
      </c>
      <c r="AY1925" s="178" t="s">
        <v>162</v>
      </c>
      <c r="BK1925" s="180">
        <f>SUM(BK1926:BK1994)</f>
        <v>0</v>
      </c>
    </row>
    <row r="1926" spans="2:65" s="1" customFormat="1" ht="22.5" customHeight="1">
      <c r="B1926" s="36"/>
      <c r="C1926" s="184" t="s">
        <v>1715</v>
      </c>
      <c r="D1926" s="184" t="s">
        <v>164</v>
      </c>
      <c r="E1926" s="185" t="s">
        <v>1716</v>
      </c>
      <c r="F1926" s="186" t="s">
        <v>1717</v>
      </c>
      <c r="G1926" s="187" t="s">
        <v>218</v>
      </c>
      <c r="H1926" s="188">
        <v>122</v>
      </c>
      <c r="I1926" s="189"/>
      <c r="J1926" s="190">
        <f>ROUND(I1926*H1926,2)</f>
        <v>0</v>
      </c>
      <c r="K1926" s="186" t="s">
        <v>20</v>
      </c>
      <c r="L1926" s="56"/>
      <c r="M1926" s="191" t="s">
        <v>20</v>
      </c>
      <c r="N1926" s="192" t="s">
        <v>44</v>
      </c>
      <c r="O1926" s="37"/>
      <c r="P1926" s="193">
        <f>O1926*H1926</f>
        <v>0</v>
      </c>
      <c r="Q1926" s="193">
        <v>0</v>
      </c>
      <c r="R1926" s="193">
        <f>Q1926*H1926</f>
        <v>0</v>
      </c>
      <c r="S1926" s="193">
        <v>0</v>
      </c>
      <c r="T1926" s="194">
        <f>S1926*H1926</f>
        <v>0</v>
      </c>
      <c r="AR1926" s="19" t="s">
        <v>236</v>
      </c>
      <c r="AT1926" s="19" t="s">
        <v>164</v>
      </c>
      <c r="AU1926" s="19" t="s">
        <v>81</v>
      </c>
      <c r="AY1926" s="19" t="s">
        <v>162</v>
      </c>
      <c r="BE1926" s="195">
        <f>IF(N1926="základní",J1926,0)</f>
        <v>0</v>
      </c>
      <c r="BF1926" s="195">
        <f>IF(N1926="snížená",J1926,0)</f>
        <v>0</v>
      </c>
      <c r="BG1926" s="195">
        <f>IF(N1926="zákl. přenesená",J1926,0)</f>
        <v>0</v>
      </c>
      <c r="BH1926" s="195">
        <f>IF(N1926="sníž. přenesená",J1926,0)</f>
        <v>0</v>
      </c>
      <c r="BI1926" s="195">
        <f>IF(N1926="nulová",J1926,0)</f>
        <v>0</v>
      </c>
      <c r="BJ1926" s="19" t="s">
        <v>22</v>
      </c>
      <c r="BK1926" s="195">
        <f>ROUND(I1926*H1926,2)</f>
        <v>0</v>
      </c>
      <c r="BL1926" s="19" t="s">
        <v>236</v>
      </c>
      <c r="BM1926" s="19" t="s">
        <v>1715</v>
      </c>
    </row>
    <row r="1927" spans="2:51" s="11" customFormat="1" ht="13.5">
      <c r="B1927" s="196"/>
      <c r="C1927" s="197"/>
      <c r="D1927" s="198" t="s">
        <v>169</v>
      </c>
      <c r="E1927" s="199" t="s">
        <v>20</v>
      </c>
      <c r="F1927" s="200" t="s">
        <v>1718</v>
      </c>
      <c r="G1927" s="197"/>
      <c r="H1927" s="201" t="s">
        <v>20</v>
      </c>
      <c r="I1927" s="202"/>
      <c r="J1927" s="197"/>
      <c r="K1927" s="197"/>
      <c r="L1927" s="203"/>
      <c r="M1927" s="204"/>
      <c r="N1927" s="205"/>
      <c r="O1927" s="205"/>
      <c r="P1927" s="205"/>
      <c r="Q1927" s="205"/>
      <c r="R1927" s="205"/>
      <c r="S1927" s="205"/>
      <c r="T1927" s="206"/>
      <c r="AT1927" s="207" t="s">
        <v>169</v>
      </c>
      <c r="AU1927" s="207" t="s">
        <v>81</v>
      </c>
      <c r="AV1927" s="11" t="s">
        <v>22</v>
      </c>
      <c r="AW1927" s="11" t="s">
        <v>37</v>
      </c>
      <c r="AX1927" s="11" t="s">
        <v>73</v>
      </c>
      <c r="AY1927" s="207" t="s">
        <v>162</v>
      </c>
    </row>
    <row r="1928" spans="2:51" s="12" customFormat="1" ht="13.5">
      <c r="B1928" s="208"/>
      <c r="C1928" s="209"/>
      <c r="D1928" s="198" t="s">
        <v>169</v>
      </c>
      <c r="E1928" s="210" t="s">
        <v>20</v>
      </c>
      <c r="F1928" s="211" t="s">
        <v>365</v>
      </c>
      <c r="G1928" s="209"/>
      <c r="H1928" s="212">
        <v>35</v>
      </c>
      <c r="I1928" s="213"/>
      <c r="J1928" s="209"/>
      <c r="K1928" s="209"/>
      <c r="L1928" s="214"/>
      <c r="M1928" s="215"/>
      <c r="N1928" s="216"/>
      <c r="O1928" s="216"/>
      <c r="P1928" s="216"/>
      <c r="Q1928" s="216"/>
      <c r="R1928" s="216"/>
      <c r="S1928" s="216"/>
      <c r="T1928" s="217"/>
      <c r="AT1928" s="218" t="s">
        <v>169</v>
      </c>
      <c r="AU1928" s="218" t="s">
        <v>81</v>
      </c>
      <c r="AV1928" s="12" t="s">
        <v>81</v>
      </c>
      <c r="AW1928" s="12" t="s">
        <v>37</v>
      </c>
      <c r="AX1928" s="12" t="s">
        <v>73</v>
      </c>
      <c r="AY1928" s="218" t="s">
        <v>162</v>
      </c>
    </row>
    <row r="1929" spans="2:51" s="11" customFormat="1" ht="13.5">
      <c r="B1929" s="196"/>
      <c r="C1929" s="197"/>
      <c r="D1929" s="198" t="s">
        <v>169</v>
      </c>
      <c r="E1929" s="199" t="s">
        <v>20</v>
      </c>
      <c r="F1929" s="200" t="s">
        <v>1719</v>
      </c>
      <c r="G1929" s="197"/>
      <c r="H1929" s="201" t="s">
        <v>20</v>
      </c>
      <c r="I1929" s="202"/>
      <c r="J1929" s="197"/>
      <c r="K1929" s="197"/>
      <c r="L1929" s="203"/>
      <c r="M1929" s="204"/>
      <c r="N1929" s="205"/>
      <c r="O1929" s="205"/>
      <c r="P1929" s="205"/>
      <c r="Q1929" s="205"/>
      <c r="R1929" s="205"/>
      <c r="S1929" s="205"/>
      <c r="T1929" s="206"/>
      <c r="AT1929" s="207" t="s">
        <v>169</v>
      </c>
      <c r="AU1929" s="207" t="s">
        <v>81</v>
      </c>
      <c r="AV1929" s="11" t="s">
        <v>22</v>
      </c>
      <c r="AW1929" s="11" t="s">
        <v>37</v>
      </c>
      <c r="AX1929" s="11" t="s">
        <v>73</v>
      </c>
      <c r="AY1929" s="207" t="s">
        <v>162</v>
      </c>
    </row>
    <row r="1930" spans="2:51" s="12" customFormat="1" ht="13.5">
      <c r="B1930" s="208"/>
      <c r="C1930" s="209"/>
      <c r="D1930" s="198" t="s">
        <v>169</v>
      </c>
      <c r="E1930" s="210" t="s">
        <v>20</v>
      </c>
      <c r="F1930" s="211" t="s">
        <v>513</v>
      </c>
      <c r="G1930" s="209"/>
      <c r="H1930" s="212">
        <v>54</v>
      </c>
      <c r="I1930" s="213"/>
      <c r="J1930" s="209"/>
      <c r="K1930" s="209"/>
      <c r="L1930" s="214"/>
      <c r="M1930" s="215"/>
      <c r="N1930" s="216"/>
      <c r="O1930" s="216"/>
      <c r="P1930" s="216"/>
      <c r="Q1930" s="216"/>
      <c r="R1930" s="216"/>
      <c r="S1930" s="216"/>
      <c r="T1930" s="217"/>
      <c r="AT1930" s="218" t="s">
        <v>169</v>
      </c>
      <c r="AU1930" s="218" t="s">
        <v>81</v>
      </c>
      <c r="AV1930" s="12" t="s">
        <v>81</v>
      </c>
      <c r="AW1930" s="12" t="s">
        <v>37</v>
      </c>
      <c r="AX1930" s="12" t="s">
        <v>73</v>
      </c>
      <c r="AY1930" s="218" t="s">
        <v>162</v>
      </c>
    </row>
    <row r="1931" spans="2:51" s="11" customFormat="1" ht="13.5">
      <c r="B1931" s="196"/>
      <c r="C1931" s="197"/>
      <c r="D1931" s="198" t="s">
        <v>169</v>
      </c>
      <c r="E1931" s="199" t="s">
        <v>20</v>
      </c>
      <c r="F1931" s="200" t="s">
        <v>1304</v>
      </c>
      <c r="G1931" s="197"/>
      <c r="H1931" s="201" t="s">
        <v>20</v>
      </c>
      <c r="I1931" s="202"/>
      <c r="J1931" s="197"/>
      <c r="K1931" s="197"/>
      <c r="L1931" s="203"/>
      <c r="M1931" s="204"/>
      <c r="N1931" s="205"/>
      <c r="O1931" s="205"/>
      <c r="P1931" s="205"/>
      <c r="Q1931" s="205"/>
      <c r="R1931" s="205"/>
      <c r="S1931" s="205"/>
      <c r="T1931" s="206"/>
      <c r="AT1931" s="207" t="s">
        <v>169</v>
      </c>
      <c r="AU1931" s="207" t="s">
        <v>81</v>
      </c>
      <c r="AV1931" s="11" t="s">
        <v>22</v>
      </c>
      <c r="AW1931" s="11" t="s">
        <v>37</v>
      </c>
      <c r="AX1931" s="11" t="s">
        <v>73</v>
      </c>
      <c r="AY1931" s="207" t="s">
        <v>162</v>
      </c>
    </row>
    <row r="1932" spans="2:51" s="12" customFormat="1" ht="13.5">
      <c r="B1932" s="208"/>
      <c r="C1932" s="209"/>
      <c r="D1932" s="198" t="s">
        <v>169</v>
      </c>
      <c r="E1932" s="210" t="s">
        <v>20</v>
      </c>
      <c r="F1932" s="211" t="s">
        <v>337</v>
      </c>
      <c r="G1932" s="209"/>
      <c r="H1932" s="212">
        <v>33</v>
      </c>
      <c r="I1932" s="213"/>
      <c r="J1932" s="209"/>
      <c r="K1932" s="209"/>
      <c r="L1932" s="214"/>
      <c r="M1932" s="215"/>
      <c r="N1932" s="216"/>
      <c r="O1932" s="216"/>
      <c r="P1932" s="216"/>
      <c r="Q1932" s="216"/>
      <c r="R1932" s="216"/>
      <c r="S1932" s="216"/>
      <c r="T1932" s="217"/>
      <c r="AT1932" s="218" t="s">
        <v>169</v>
      </c>
      <c r="AU1932" s="218" t="s">
        <v>81</v>
      </c>
      <c r="AV1932" s="12" t="s">
        <v>81</v>
      </c>
      <c r="AW1932" s="12" t="s">
        <v>37</v>
      </c>
      <c r="AX1932" s="12" t="s">
        <v>73</v>
      </c>
      <c r="AY1932" s="218" t="s">
        <v>162</v>
      </c>
    </row>
    <row r="1933" spans="2:51" s="13" customFormat="1" ht="13.5">
      <c r="B1933" s="219"/>
      <c r="C1933" s="220"/>
      <c r="D1933" s="221" t="s">
        <v>169</v>
      </c>
      <c r="E1933" s="222" t="s">
        <v>20</v>
      </c>
      <c r="F1933" s="223" t="s">
        <v>174</v>
      </c>
      <c r="G1933" s="220"/>
      <c r="H1933" s="224">
        <v>122</v>
      </c>
      <c r="I1933" s="225"/>
      <c r="J1933" s="220"/>
      <c r="K1933" s="220"/>
      <c r="L1933" s="226"/>
      <c r="M1933" s="227"/>
      <c r="N1933" s="228"/>
      <c r="O1933" s="228"/>
      <c r="P1933" s="228"/>
      <c r="Q1933" s="228"/>
      <c r="R1933" s="228"/>
      <c r="S1933" s="228"/>
      <c r="T1933" s="229"/>
      <c r="AT1933" s="230" t="s">
        <v>169</v>
      </c>
      <c r="AU1933" s="230" t="s">
        <v>81</v>
      </c>
      <c r="AV1933" s="13" t="s">
        <v>168</v>
      </c>
      <c r="AW1933" s="13" t="s">
        <v>37</v>
      </c>
      <c r="AX1933" s="13" t="s">
        <v>22</v>
      </c>
      <c r="AY1933" s="230" t="s">
        <v>162</v>
      </c>
    </row>
    <row r="1934" spans="2:65" s="1" customFormat="1" ht="22.5" customHeight="1">
      <c r="B1934" s="36"/>
      <c r="C1934" s="184" t="s">
        <v>1720</v>
      </c>
      <c r="D1934" s="184" t="s">
        <v>164</v>
      </c>
      <c r="E1934" s="185" t="s">
        <v>1721</v>
      </c>
      <c r="F1934" s="186" t="s">
        <v>1722</v>
      </c>
      <c r="G1934" s="187" t="s">
        <v>218</v>
      </c>
      <c r="H1934" s="188">
        <v>2.52</v>
      </c>
      <c r="I1934" s="189"/>
      <c r="J1934" s="190">
        <f>ROUND(I1934*H1934,2)</f>
        <v>0</v>
      </c>
      <c r="K1934" s="186" t="s">
        <v>20</v>
      </c>
      <c r="L1934" s="56"/>
      <c r="M1934" s="191" t="s">
        <v>20</v>
      </c>
      <c r="N1934" s="192" t="s">
        <v>44</v>
      </c>
      <c r="O1934" s="37"/>
      <c r="P1934" s="193">
        <f>O1934*H1934</f>
        <v>0</v>
      </c>
      <c r="Q1934" s="193">
        <v>0</v>
      </c>
      <c r="R1934" s="193">
        <f>Q1934*H1934</f>
        <v>0</v>
      </c>
      <c r="S1934" s="193">
        <v>0</v>
      </c>
      <c r="T1934" s="194">
        <f>S1934*H1934</f>
        <v>0</v>
      </c>
      <c r="AR1934" s="19" t="s">
        <v>236</v>
      </c>
      <c r="AT1934" s="19" t="s">
        <v>164</v>
      </c>
      <c r="AU1934" s="19" t="s">
        <v>81</v>
      </c>
      <c r="AY1934" s="19" t="s">
        <v>162</v>
      </c>
      <c r="BE1934" s="195">
        <f>IF(N1934="základní",J1934,0)</f>
        <v>0</v>
      </c>
      <c r="BF1934" s="195">
        <f>IF(N1934="snížená",J1934,0)</f>
        <v>0</v>
      </c>
      <c r="BG1934" s="195">
        <f>IF(N1934="zákl. přenesená",J1934,0)</f>
        <v>0</v>
      </c>
      <c r="BH1934" s="195">
        <f>IF(N1934="sníž. přenesená",J1934,0)</f>
        <v>0</v>
      </c>
      <c r="BI1934" s="195">
        <f>IF(N1934="nulová",J1934,0)</f>
        <v>0</v>
      </c>
      <c r="BJ1934" s="19" t="s">
        <v>22</v>
      </c>
      <c r="BK1934" s="195">
        <f>ROUND(I1934*H1934,2)</f>
        <v>0</v>
      </c>
      <c r="BL1934" s="19" t="s">
        <v>236</v>
      </c>
      <c r="BM1934" s="19" t="s">
        <v>1720</v>
      </c>
    </row>
    <row r="1935" spans="2:51" s="11" customFormat="1" ht="13.5">
      <c r="B1935" s="196"/>
      <c r="C1935" s="197"/>
      <c r="D1935" s="198" t="s">
        <v>169</v>
      </c>
      <c r="E1935" s="199" t="s">
        <v>20</v>
      </c>
      <c r="F1935" s="200" t="s">
        <v>500</v>
      </c>
      <c r="G1935" s="197"/>
      <c r="H1935" s="201" t="s">
        <v>20</v>
      </c>
      <c r="I1935" s="202"/>
      <c r="J1935" s="197"/>
      <c r="K1935" s="197"/>
      <c r="L1935" s="203"/>
      <c r="M1935" s="204"/>
      <c r="N1935" s="205"/>
      <c r="O1935" s="205"/>
      <c r="P1935" s="205"/>
      <c r="Q1935" s="205"/>
      <c r="R1935" s="205"/>
      <c r="S1935" s="205"/>
      <c r="T1935" s="206"/>
      <c r="AT1935" s="207" t="s">
        <v>169</v>
      </c>
      <c r="AU1935" s="207" t="s">
        <v>81</v>
      </c>
      <c r="AV1935" s="11" t="s">
        <v>22</v>
      </c>
      <c r="AW1935" s="11" t="s">
        <v>37</v>
      </c>
      <c r="AX1935" s="11" t="s">
        <v>73</v>
      </c>
      <c r="AY1935" s="207" t="s">
        <v>162</v>
      </c>
    </row>
    <row r="1936" spans="2:51" s="12" customFormat="1" ht="13.5">
      <c r="B1936" s="208"/>
      <c r="C1936" s="209"/>
      <c r="D1936" s="198" t="s">
        <v>169</v>
      </c>
      <c r="E1936" s="210" t="s">
        <v>20</v>
      </c>
      <c r="F1936" s="211" t="s">
        <v>502</v>
      </c>
      <c r="G1936" s="209"/>
      <c r="H1936" s="212">
        <v>2.52</v>
      </c>
      <c r="I1936" s="213"/>
      <c r="J1936" s="209"/>
      <c r="K1936" s="209"/>
      <c r="L1936" s="214"/>
      <c r="M1936" s="215"/>
      <c r="N1936" s="216"/>
      <c r="O1936" s="216"/>
      <c r="P1936" s="216"/>
      <c r="Q1936" s="216"/>
      <c r="R1936" s="216"/>
      <c r="S1936" s="216"/>
      <c r="T1936" s="217"/>
      <c r="AT1936" s="218" t="s">
        <v>169</v>
      </c>
      <c r="AU1936" s="218" t="s">
        <v>81</v>
      </c>
      <c r="AV1936" s="12" t="s">
        <v>81</v>
      </c>
      <c r="AW1936" s="12" t="s">
        <v>37</v>
      </c>
      <c r="AX1936" s="12" t="s">
        <v>73</v>
      </c>
      <c r="AY1936" s="218" t="s">
        <v>162</v>
      </c>
    </row>
    <row r="1937" spans="2:51" s="13" customFormat="1" ht="13.5">
      <c r="B1937" s="219"/>
      <c r="C1937" s="220"/>
      <c r="D1937" s="221" t="s">
        <v>169</v>
      </c>
      <c r="E1937" s="222" t="s">
        <v>20</v>
      </c>
      <c r="F1937" s="223" t="s">
        <v>174</v>
      </c>
      <c r="G1937" s="220"/>
      <c r="H1937" s="224">
        <v>2.52</v>
      </c>
      <c r="I1937" s="225"/>
      <c r="J1937" s="220"/>
      <c r="K1937" s="220"/>
      <c r="L1937" s="226"/>
      <c r="M1937" s="227"/>
      <c r="N1937" s="228"/>
      <c r="O1937" s="228"/>
      <c r="P1937" s="228"/>
      <c r="Q1937" s="228"/>
      <c r="R1937" s="228"/>
      <c r="S1937" s="228"/>
      <c r="T1937" s="229"/>
      <c r="AT1937" s="230" t="s">
        <v>169</v>
      </c>
      <c r="AU1937" s="230" t="s">
        <v>81</v>
      </c>
      <c r="AV1937" s="13" t="s">
        <v>168</v>
      </c>
      <c r="AW1937" s="13" t="s">
        <v>37</v>
      </c>
      <c r="AX1937" s="13" t="s">
        <v>22</v>
      </c>
      <c r="AY1937" s="230" t="s">
        <v>162</v>
      </c>
    </row>
    <row r="1938" spans="2:65" s="1" customFormat="1" ht="22.5" customHeight="1">
      <c r="B1938" s="36"/>
      <c r="C1938" s="184" t="s">
        <v>1723</v>
      </c>
      <c r="D1938" s="184" t="s">
        <v>164</v>
      </c>
      <c r="E1938" s="185" t="s">
        <v>1724</v>
      </c>
      <c r="F1938" s="186" t="s">
        <v>1725</v>
      </c>
      <c r="G1938" s="187" t="s">
        <v>218</v>
      </c>
      <c r="H1938" s="188">
        <v>681.06</v>
      </c>
      <c r="I1938" s="189"/>
      <c r="J1938" s="190">
        <f>ROUND(I1938*H1938,2)</f>
        <v>0</v>
      </c>
      <c r="K1938" s="186" t="s">
        <v>20</v>
      </c>
      <c r="L1938" s="56"/>
      <c r="M1938" s="191" t="s">
        <v>20</v>
      </c>
      <c r="N1938" s="192" t="s">
        <v>44</v>
      </c>
      <c r="O1938" s="37"/>
      <c r="P1938" s="193">
        <f>O1938*H1938</f>
        <v>0</v>
      </c>
      <c r="Q1938" s="193">
        <v>0</v>
      </c>
      <c r="R1938" s="193">
        <f>Q1938*H1938</f>
        <v>0</v>
      </c>
      <c r="S1938" s="193">
        <v>0</v>
      </c>
      <c r="T1938" s="194">
        <f>S1938*H1938</f>
        <v>0</v>
      </c>
      <c r="AR1938" s="19" t="s">
        <v>236</v>
      </c>
      <c r="AT1938" s="19" t="s">
        <v>164</v>
      </c>
      <c r="AU1938" s="19" t="s">
        <v>81</v>
      </c>
      <c r="AY1938" s="19" t="s">
        <v>162</v>
      </c>
      <c r="BE1938" s="195">
        <f>IF(N1938="základní",J1938,0)</f>
        <v>0</v>
      </c>
      <c r="BF1938" s="195">
        <f>IF(N1938="snížená",J1938,0)</f>
        <v>0</v>
      </c>
      <c r="BG1938" s="195">
        <f>IF(N1938="zákl. přenesená",J1938,0)</f>
        <v>0</v>
      </c>
      <c r="BH1938" s="195">
        <f>IF(N1938="sníž. přenesená",J1938,0)</f>
        <v>0</v>
      </c>
      <c r="BI1938" s="195">
        <f>IF(N1938="nulová",J1938,0)</f>
        <v>0</v>
      </c>
      <c r="BJ1938" s="19" t="s">
        <v>22</v>
      </c>
      <c r="BK1938" s="195">
        <f>ROUND(I1938*H1938,2)</f>
        <v>0</v>
      </c>
      <c r="BL1938" s="19" t="s">
        <v>236</v>
      </c>
      <c r="BM1938" s="19" t="s">
        <v>1723</v>
      </c>
    </row>
    <row r="1939" spans="2:51" s="11" customFormat="1" ht="13.5">
      <c r="B1939" s="196"/>
      <c r="C1939" s="197"/>
      <c r="D1939" s="198" t="s">
        <v>169</v>
      </c>
      <c r="E1939" s="199" t="s">
        <v>20</v>
      </c>
      <c r="F1939" s="200" t="s">
        <v>1726</v>
      </c>
      <c r="G1939" s="197"/>
      <c r="H1939" s="201" t="s">
        <v>20</v>
      </c>
      <c r="I1939" s="202"/>
      <c r="J1939" s="197"/>
      <c r="K1939" s="197"/>
      <c r="L1939" s="203"/>
      <c r="M1939" s="204"/>
      <c r="N1939" s="205"/>
      <c r="O1939" s="205"/>
      <c r="P1939" s="205"/>
      <c r="Q1939" s="205"/>
      <c r="R1939" s="205"/>
      <c r="S1939" s="205"/>
      <c r="T1939" s="206"/>
      <c r="AT1939" s="207" t="s">
        <v>169</v>
      </c>
      <c r="AU1939" s="207" t="s">
        <v>81</v>
      </c>
      <c r="AV1939" s="11" t="s">
        <v>22</v>
      </c>
      <c r="AW1939" s="11" t="s">
        <v>37</v>
      </c>
      <c r="AX1939" s="11" t="s">
        <v>73</v>
      </c>
      <c r="AY1939" s="207" t="s">
        <v>162</v>
      </c>
    </row>
    <row r="1940" spans="2:51" s="12" customFormat="1" ht="13.5">
      <c r="B1940" s="208"/>
      <c r="C1940" s="209"/>
      <c r="D1940" s="198" t="s">
        <v>169</v>
      </c>
      <c r="E1940" s="210" t="s">
        <v>20</v>
      </c>
      <c r="F1940" s="211" t="s">
        <v>1023</v>
      </c>
      <c r="G1940" s="209"/>
      <c r="H1940" s="212">
        <v>134.97</v>
      </c>
      <c r="I1940" s="213"/>
      <c r="J1940" s="209"/>
      <c r="K1940" s="209"/>
      <c r="L1940" s="214"/>
      <c r="M1940" s="215"/>
      <c r="N1940" s="216"/>
      <c r="O1940" s="216"/>
      <c r="P1940" s="216"/>
      <c r="Q1940" s="216"/>
      <c r="R1940" s="216"/>
      <c r="S1940" s="216"/>
      <c r="T1940" s="217"/>
      <c r="AT1940" s="218" t="s">
        <v>169</v>
      </c>
      <c r="AU1940" s="218" t="s">
        <v>81</v>
      </c>
      <c r="AV1940" s="12" t="s">
        <v>81</v>
      </c>
      <c r="AW1940" s="12" t="s">
        <v>37</v>
      </c>
      <c r="AX1940" s="12" t="s">
        <v>73</v>
      </c>
      <c r="AY1940" s="218" t="s">
        <v>162</v>
      </c>
    </row>
    <row r="1941" spans="2:51" s="11" customFormat="1" ht="13.5">
      <c r="B1941" s="196"/>
      <c r="C1941" s="197"/>
      <c r="D1941" s="198" t="s">
        <v>169</v>
      </c>
      <c r="E1941" s="199" t="s">
        <v>20</v>
      </c>
      <c r="F1941" s="200" t="s">
        <v>985</v>
      </c>
      <c r="G1941" s="197"/>
      <c r="H1941" s="201" t="s">
        <v>20</v>
      </c>
      <c r="I1941" s="202"/>
      <c r="J1941" s="197"/>
      <c r="K1941" s="197"/>
      <c r="L1941" s="203"/>
      <c r="M1941" s="204"/>
      <c r="N1941" s="205"/>
      <c r="O1941" s="205"/>
      <c r="P1941" s="205"/>
      <c r="Q1941" s="205"/>
      <c r="R1941" s="205"/>
      <c r="S1941" s="205"/>
      <c r="T1941" s="206"/>
      <c r="AT1941" s="207" t="s">
        <v>169</v>
      </c>
      <c r="AU1941" s="207" t="s">
        <v>81</v>
      </c>
      <c r="AV1941" s="11" t="s">
        <v>22</v>
      </c>
      <c r="AW1941" s="11" t="s">
        <v>37</v>
      </c>
      <c r="AX1941" s="11" t="s">
        <v>73</v>
      </c>
      <c r="AY1941" s="207" t="s">
        <v>162</v>
      </c>
    </row>
    <row r="1942" spans="2:51" s="12" customFormat="1" ht="13.5">
      <c r="B1942" s="208"/>
      <c r="C1942" s="209"/>
      <c r="D1942" s="198" t="s">
        <v>169</v>
      </c>
      <c r="E1942" s="210" t="s">
        <v>20</v>
      </c>
      <c r="F1942" s="211" t="s">
        <v>986</v>
      </c>
      <c r="G1942" s="209"/>
      <c r="H1942" s="212">
        <v>486.81</v>
      </c>
      <c r="I1942" s="213"/>
      <c r="J1942" s="209"/>
      <c r="K1942" s="209"/>
      <c r="L1942" s="214"/>
      <c r="M1942" s="215"/>
      <c r="N1942" s="216"/>
      <c r="O1942" s="216"/>
      <c r="P1942" s="216"/>
      <c r="Q1942" s="216"/>
      <c r="R1942" s="216"/>
      <c r="S1942" s="216"/>
      <c r="T1942" s="217"/>
      <c r="AT1942" s="218" t="s">
        <v>169</v>
      </c>
      <c r="AU1942" s="218" t="s">
        <v>81</v>
      </c>
      <c r="AV1942" s="12" t="s">
        <v>81</v>
      </c>
      <c r="AW1942" s="12" t="s">
        <v>37</v>
      </c>
      <c r="AX1942" s="12" t="s">
        <v>73</v>
      </c>
      <c r="AY1942" s="218" t="s">
        <v>162</v>
      </c>
    </row>
    <row r="1943" spans="2:51" s="11" customFormat="1" ht="13.5">
      <c r="B1943" s="196"/>
      <c r="C1943" s="197"/>
      <c r="D1943" s="198" t="s">
        <v>169</v>
      </c>
      <c r="E1943" s="199" t="s">
        <v>20</v>
      </c>
      <c r="F1943" s="200" t="s">
        <v>1727</v>
      </c>
      <c r="G1943" s="197"/>
      <c r="H1943" s="201" t="s">
        <v>20</v>
      </c>
      <c r="I1943" s="202"/>
      <c r="J1943" s="197"/>
      <c r="K1943" s="197"/>
      <c r="L1943" s="203"/>
      <c r="M1943" s="204"/>
      <c r="N1943" s="205"/>
      <c r="O1943" s="205"/>
      <c r="P1943" s="205"/>
      <c r="Q1943" s="205"/>
      <c r="R1943" s="205"/>
      <c r="S1943" s="205"/>
      <c r="T1943" s="206"/>
      <c r="AT1943" s="207" t="s">
        <v>169</v>
      </c>
      <c r="AU1943" s="207" t="s">
        <v>81</v>
      </c>
      <c r="AV1943" s="11" t="s">
        <v>22</v>
      </c>
      <c r="AW1943" s="11" t="s">
        <v>37</v>
      </c>
      <c r="AX1943" s="11" t="s">
        <v>73</v>
      </c>
      <c r="AY1943" s="207" t="s">
        <v>162</v>
      </c>
    </row>
    <row r="1944" spans="2:51" s="12" customFormat="1" ht="13.5">
      <c r="B1944" s="208"/>
      <c r="C1944" s="209"/>
      <c r="D1944" s="198" t="s">
        <v>169</v>
      </c>
      <c r="E1944" s="210" t="s">
        <v>20</v>
      </c>
      <c r="F1944" s="211" t="s">
        <v>180</v>
      </c>
      <c r="G1944" s="209"/>
      <c r="H1944" s="212">
        <v>3</v>
      </c>
      <c r="I1944" s="213"/>
      <c r="J1944" s="209"/>
      <c r="K1944" s="209"/>
      <c r="L1944" s="214"/>
      <c r="M1944" s="215"/>
      <c r="N1944" s="216"/>
      <c r="O1944" s="216"/>
      <c r="P1944" s="216"/>
      <c r="Q1944" s="216"/>
      <c r="R1944" s="216"/>
      <c r="S1944" s="216"/>
      <c r="T1944" s="217"/>
      <c r="AT1944" s="218" t="s">
        <v>169</v>
      </c>
      <c r="AU1944" s="218" t="s">
        <v>81</v>
      </c>
      <c r="AV1944" s="12" t="s">
        <v>81</v>
      </c>
      <c r="AW1944" s="12" t="s">
        <v>37</v>
      </c>
      <c r="AX1944" s="12" t="s">
        <v>73</v>
      </c>
      <c r="AY1944" s="218" t="s">
        <v>162</v>
      </c>
    </row>
    <row r="1945" spans="2:51" s="11" customFormat="1" ht="13.5">
      <c r="B1945" s="196"/>
      <c r="C1945" s="197"/>
      <c r="D1945" s="198" t="s">
        <v>169</v>
      </c>
      <c r="E1945" s="199" t="s">
        <v>20</v>
      </c>
      <c r="F1945" s="200" t="s">
        <v>1728</v>
      </c>
      <c r="G1945" s="197"/>
      <c r="H1945" s="201" t="s">
        <v>20</v>
      </c>
      <c r="I1945" s="202"/>
      <c r="J1945" s="197"/>
      <c r="K1945" s="197"/>
      <c r="L1945" s="203"/>
      <c r="M1945" s="204"/>
      <c r="N1945" s="205"/>
      <c r="O1945" s="205"/>
      <c r="P1945" s="205"/>
      <c r="Q1945" s="205"/>
      <c r="R1945" s="205"/>
      <c r="S1945" s="205"/>
      <c r="T1945" s="206"/>
      <c r="AT1945" s="207" t="s">
        <v>169</v>
      </c>
      <c r="AU1945" s="207" t="s">
        <v>81</v>
      </c>
      <c r="AV1945" s="11" t="s">
        <v>22</v>
      </c>
      <c r="AW1945" s="11" t="s">
        <v>37</v>
      </c>
      <c r="AX1945" s="11" t="s">
        <v>73</v>
      </c>
      <c r="AY1945" s="207" t="s">
        <v>162</v>
      </c>
    </row>
    <row r="1946" spans="2:51" s="12" customFormat="1" ht="13.5">
      <c r="B1946" s="208"/>
      <c r="C1946" s="209"/>
      <c r="D1946" s="198" t="s">
        <v>169</v>
      </c>
      <c r="E1946" s="210" t="s">
        <v>20</v>
      </c>
      <c r="F1946" s="211" t="s">
        <v>988</v>
      </c>
      <c r="G1946" s="209"/>
      <c r="H1946" s="212">
        <v>56.28</v>
      </c>
      <c r="I1946" s="213"/>
      <c r="J1946" s="209"/>
      <c r="K1946" s="209"/>
      <c r="L1946" s="214"/>
      <c r="M1946" s="215"/>
      <c r="N1946" s="216"/>
      <c r="O1946" s="216"/>
      <c r="P1946" s="216"/>
      <c r="Q1946" s="216"/>
      <c r="R1946" s="216"/>
      <c r="S1946" s="216"/>
      <c r="T1946" s="217"/>
      <c r="AT1946" s="218" t="s">
        <v>169</v>
      </c>
      <c r="AU1946" s="218" t="s">
        <v>81</v>
      </c>
      <c r="AV1946" s="12" t="s">
        <v>81</v>
      </c>
      <c r="AW1946" s="12" t="s">
        <v>37</v>
      </c>
      <c r="AX1946" s="12" t="s">
        <v>73</v>
      </c>
      <c r="AY1946" s="218" t="s">
        <v>162</v>
      </c>
    </row>
    <row r="1947" spans="2:51" s="13" customFormat="1" ht="13.5">
      <c r="B1947" s="219"/>
      <c r="C1947" s="220"/>
      <c r="D1947" s="221" t="s">
        <v>169</v>
      </c>
      <c r="E1947" s="222" t="s">
        <v>20</v>
      </c>
      <c r="F1947" s="223" t="s">
        <v>174</v>
      </c>
      <c r="G1947" s="220"/>
      <c r="H1947" s="224">
        <v>681.06</v>
      </c>
      <c r="I1947" s="225"/>
      <c r="J1947" s="220"/>
      <c r="K1947" s="220"/>
      <c r="L1947" s="226"/>
      <c r="M1947" s="227"/>
      <c r="N1947" s="228"/>
      <c r="O1947" s="228"/>
      <c r="P1947" s="228"/>
      <c r="Q1947" s="228"/>
      <c r="R1947" s="228"/>
      <c r="S1947" s="228"/>
      <c r="T1947" s="229"/>
      <c r="AT1947" s="230" t="s">
        <v>169</v>
      </c>
      <c r="AU1947" s="230" t="s">
        <v>81</v>
      </c>
      <c r="AV1947" s="13" t="s">
        <v>168</v>
      </c>
      <c r="AW1947" s="13" t="s">
        <v>37</v>
      </c>
      <c r="AX1947" s="13" t="s">
        <v>22</v>
      </c>
      <c r="AY1947" s="230" t="s">
        <v>162</v>
      </c>
    </row>
    <row r="1948" spans="2:65" s="1" customFormat="1" ht="22.5" customHeight="1">
      <c r="B1948" s="36"/>
      <c r="C1948" s="184" t="s">
        <v>1729</v>
      </c>
      <c r="D1948" s="184" t="s">
        <v>164</v>
      </c>
      <c r="E1948" s="185" t="s">
        <v>1730</v>
      </c>
      <c r="F1948" s="186" t="s">
        <v>1731</v>
      </c>
      <c r="G1948" s="187" t="s">
        <v>248</v>
      </c>
      <c r="H1948" s="188">
        <v>63</v>
      </c>
      <c r="I1948" s="189"/>
      <c r="J1948" s="190">
        <f>ROUND(I1948*H1948,2)</f>
        <v>0</v>
      </c>
      <c r="K1948" s="186" t="s">
        <v>20</v>
      </c>
      <c r="L1948" s="56"/>
      <c r="M1948" s="191" t="s">
        <v>20</v>
      </c>
      <c r="N1948" s="192" t="s">
        <v>44</v>
      </c>
      <c r="O1948" s="37"/>
      <c r="P1948" s="193">
        <f>O1948*H1948</f>
        <v>0</v>
      </c>
      <c r="Q1948" s="193">
        <v>0</v>
      </c>
      <c r="R1948" s="193">
        <f>Q1948*H1948</f>
        <v>0</v>
      </c>
      <c r="S1948" s="193">
        <v>0</v>
      </c>
      <c r="T1948" s="194">
        <f>S1948*H1948</f>
        <v>0</v>
      </c>
      <c r="AR1948" s="19" t="s">
        <v>236</v>
      </c>
      <c r="AT1948" s="19" t="s">
        <v>164</v>
      </c>
      <c r="AU1948" s="19" t="s">
        <v>81</v>
      </c>
      <c r="AY1948" s="19" t="s">
        <v>162</v>
      </c>
      <c r="BE1948" s="195">
        <f>IF(N1948="základní",J1948,0)</f>
        <v>0</v>
      </c>
      <c r="BF1948" s="195">
        <f>IF(N1948="snížená",J1948,0)</f>
        <v>0</v>
      </c>
      <c r="BG1948" s="195">
        <f>IF(N1948="zákl. přenesená",J1948,0)</f>
        <v>0</v>
      </c>
      <c r="BH1948" s="195">
        <f>IF(N1948="sníž. přenesená",J1948,0)</f>
        <v>0</v>
      </c>
      <c r="BI1948" s="195">
        <f>IF(N1948="nulová",J1948,0)</f>
        <v>0</v>
      </c>
      <c r="BJ1948" s="19" t="s">
        <v>22</v>
      </c>
      <c r="BK1948" s="195">
        <f>ROUND(I1948*H1948,2)</f>
        <v>0</v>
      </c>
      <c r="BL1948" s="19" t="s">
        <v>236</v>
      </c>
      <c r="BM1948" s="19" t="s">
        <v>1729</v>
      </c>
    </row>
    <row r="1949" spans="2:51" s="11" customFormat="1" ht="13.5">
      <c r="B1949" s="196"/>
      <c r="C1949" s="197"/>
      <c r="D1949" s="198" t="s">
        <v>169</v>
      </c>
      <c r="E1949" s="199" t="s">
        <v>20</v>
      </c>
      <c r="F1949" s="200" t="s">
        <v>1665</v>
      </c>
      <c r="G1949" s="197"/>
      <c r="H1949" s="201" t="s">
        <v>20</v>
      </c>
      <c r="I1949" s="202"/>
      <c r="J1949" s="197"/>
      <c r="K1949" s="197"/>
      <c r="L1949" s="203"/>
      <c r="M1949" s="204"/>
      <c r="N1949" s="205"/>
      <c r="O1949" s="205"/>
      <c r="P1949" s="205"/>
      <c r="Q1949" s="205"/>
      <c r="R1949" s="205"/>
      <c r="S1949" s="205"/>
      <c r="T1949" s="206"/>
      <c r="AT1949" s="207" t="s">
        <v>169</v>
      </c>
      <c r="AU1949" s="207" t="s">
        <v>81</v>
      </c>
      <c r="AV1949" s="11" t="s">
        <v>22</v>
      </c>
      <c r="AW1949" s="11" t="s">
        <v>37</v>
      </c>
      <c r="AX1949" s="11" t="s">
        <v>73</v>
      </c>
      <c r="AY1949" s="207" t="s">
        <v>162</v>
      </c>
    </row>
    <row r="1950" spans="2:51" s="12" customFormat="1" ht="13.5">
      <c r="B1950" s="208"/>
      <c r="C1950" s="209"/>
      <c r="D1950" s="198" t="s">
        <v>169</v>
      </c>
      <c r="E1950" s="210" t="s">
        <v>20</v>
      </c>
      <c r="F1950" s="211" t="s">
        <v>1666</v>
      </c>
      <c r="G1950" s="209"/>
      <c r="H1950" s="212">
        <v>63</v>
      </c>
      <c r="I1950" s="213"/>
      <c r="J1950" s="209"/>
      <c r="K1950" s="209"/>
      <c r="L1950" s="214"/>
      <c r="M1950" s="215"/>
      <c r="N1950" s="216"/>
      <c r="O1950" s="216"/>
      <c r="P1950" s="216"/>
      <c r="Q1950" s="216"/>
      <c r="R1950" s="216"/>
      <c r="S1950" s="216"/>
      <c r="T1950" s="217"/>
      <c r="AT1950" s="218" t="s">
        <v>169</v>
      </c>
      <c r="AU1950" s="218" t="s">
        <v>81</v>
      </c>
      <c r="AV1950" s="12" t="s">
        <v>81</v>
      </c>
      <c r="AW1950" s="12" t="s">
        <v>37</v>
      </c>
      <c r="AX1950" s="12" t="s">
        <v>73</v>
      </c>
      <c r="AY1950" s="218" t="s">
        <v>162</v>
      </c>
    </row>
    <row r="1951" spans="2:51" s="13" customFormat="1" ht="13.5">
      <c r="B1951" s="219"/>
      <c r="C1951" s="220"/>
      <c r="D1951" s="221" t="s">
        <v>169</v>
      </c>
      <c r="E1951" s="222" t="s">
        <v>20</v>
      </c>
      <c r="F1951" s="223" t="s">
        <v>174</v>
      </c>
      <c r="G1951" s="220"/>
      <c r="H1951" s="224">
        <v>63</v>
      </c>
      <c r="I1951" s="225"/>
      <c r="J1951" s="220"/>
      <c r="K1951" s="220"/>
      <c r="L1951" s="226"/>
      <c r="M1951" s="227"/>
      <c r="N1951" s="228"/>
      <c r="O1951" s="228"/>
      <c r="P1951" s="228"/>
      <c r="Q1951" s="228"/>
      <c r="R1951" s="228"/>
      <c r="S1951" s="228"/>
      <c r="T1951" s="229"/>
      <c r="AT1951" s="230" t="s">
        <v>169</v>
      </c>
      <c r="AU1951" s="230" t="s">
        <v>81</v>
      </c>
      <c r="AV1951" s="13" t="s">
        <v>168</v>
      </c>
      <c r="AW1951" s="13" t="s">
        <v>37</v>
      </c>
      <c r="AX1951" s="13" t="s">
        <v>22</v>
      </c>
      <c r="AY1951" s="230" t="s">
        <v>162</v>
      </c>
    </row>
    <row r="1952" spans="2:65" s="1" customFormat="1" ht="22.5" customHeight="1">
      <c r="B1952" s="36"/>
      <c r="C1952" s="184" t="s">
        <v>1732</v>
      </c>
      <c r="D1952" s="184" t="s">
        <v>164</v>
      </c>
      <c r="E1952" s="185" t="s">
        <v>1733</v>
      </c>
      <c r="F1952" s="186" t="s">
        <v>1734</v>
      </c>
      <c r="G1952" s="187" t="s">
        <v>218</v>
      </c>
      <c r="H1952" s="188">
        <v>6.179</v>
      </c>
      <c r="I1952" s="189"/>
      <c r="J1952" s="190">
        <f>ROUND(I1952*H1952,2)</f>
        <v>0</v>
      </c>
      <c r="K1952" s="186" t="s">
        <v>20</v>
      </c>
      <c r="L1952" s="56"/>
      <c r="M1952" s="191" t="s">
        <v>20</v>
      </c>
      <c r="N1952" s="192" t="s">
        <v>44</v>
      </c>
      <c r="O1952" s="37"/>
      <c r="P1952" s="193">
        <f>O1952*H1952</f>
        <v>0</v>
      </c>
      <c r="Q1952" s="193">
        <v>0</v>
      </c>
      <c r="R1952" s="193">
        <f>Q1952*H1952</f>
        <v>0</v>
      </c>
      <c r="S1952" s="193">
        <v>0</v>
      </c>
      <c r="T1952" s="194">
        <f>S1952*H1952</f>
        <v>0</v>
      </c>
      <c r="AR1952" s="19" t="s">
        <v>236</v>
      </c>
      <c r="AT1952" s="19" t="s">
        <v>164</v>
      </c>
      <c r="AU1952" s="19" t="s">
        <v>81</v>
      </c>
      <c r="AY1952" s="19" t="s">
        <v>162</v>
      </c>
      <c r="BE1952" s="195">
        <f>IF(N1952="základní",J1952,0)</f>
        <v>0</v>
      </c>
      <c r="BF1952" s="195">
        <f>IF(N1952="snížená",J1952,0)</f>
        <v>0</v>
      </c>
      <c r="BG1952" s="195">
        <f>IF(N1952="zákl. přenesená",J1952,0)</f>
        <v>0</v>
      </c>
      <c r="BH1952" s="195">
        <f>IF(N1952="sníž. přenesená",J1952,0)</f>
        <v>0</v>
      </c>
      <c r="BI1952" s="195">
        <f>IF(N1952="nulová",J1952,0)</f>
        <v>0</v>
      </c>
      <c r="BJ1952" s="19" t="s">
        <v>22</v>
      </c>
      <c r="BK1952" s="195">
        <f>ROUND(I1952*H1952,2)</f>
        <v>0</v>
      </c>
      <c r="BL1952" s="19" t="s">
        <v>236</v>
      </c>
      <c r="BM1952" s="19" t="s">
        <v>1732</v>
      </c>
    </row>
    <row r="1953" spans="2:51" s="11" customFormat="1" ht="13.5">
      <c r="B1953" s="196"/>
      <c r="C1953" s="197"/>
      <c r="D1953" s="198" t="s">
        <v>169</v>
      </c>
      <c r="E1953" s="199" t="s">
        <v>20</v>
      </c>
      <c r="F1953" s="200" t="s">
        <v>569</v>
      </c>
      <c r="G1953" s="197"/>
      <c r="H1953" s="201" t="s">
        <v>20</v>
      </c>
      <c r="I1953" s="202"/>
      <c r="J1953" s="197"/>
      <c r="K1953" s="197"/>
      <c r="L1953" s="203"/>
      <c r="M1953" s="204"/>
      <c r="N1953" s="205"/>
      <c r="O1953" s="205"/>
      <c r="P1953" s="205"/>
      <c r="Q1953" s="205"/>
      <c r="R1953" s="205"/>
      <c r="S1953" s="205"/>
      <c r="T1953" s="206"/>
      <c r="AT1953" s="207" t="s">
        <v>169</v>
      </c>
      <c r="AU1953" s="207" t="s">
        <v>81</v>
      </c>
      <c r="AV1953" s="11" t="s">
        <v>22</v>
      </c>
      <c r="AW1953" s="11" t="s">
        <v>37</v>
      </c>
      <c r="AX1953" s="11" t="s">
        <v>73</v>
      </c>
      <c r="AY1953" s="207" t="s">
        <v>162</v>
      </c>
    </row>
    <row r="1954" spans="2:51" s="12" customFormat="1" ht="13.5">
      <c r="B1954" s="208"/>
      <c r="C1954" s="209"/>
      <c r="D1954" s="198" t="s">
        <v>169</v>
      </c>
      <c r="E1954" s="210" t="s">
        <v>20</v>
      </c>
      <c r="F1954" s="211" t="s">
        <v>913</v>
      </c>
      <c r="G1954" s="209"/>
      <c r="H1954" s="212">
        <v>4.047</v>
      </c>
      <c r="I1954" s="213"/>
      <c r="J1954" s="209"/>
      <c r="K1954" s="209"/>
      <c r="L1954" s="214"/>
      <c r="M1954" s="215"/>
      <c r="N1954" s="216"/>
      <c r="O1954" s="216"/>
      <c r="P1954" s="216"/>
      <c r="Q1954" s="216"/>
      <c r="R1954" s="216"/>
      <c r="S1954" s="216"/>
      <c r="T1954" s="217"/>
      <c r="AT1954" s="218" t="s">
        <v>169</v>
      </c>
      <c r="AU1954" s="218" t="s">
        <v>81</v>
      </c>
      <c r="AV1954" s="12" t="s">
        <v>81</v>
      </c>
      <c r="AW1954" s="12" t="s">
        <v>37</v>
      </c>
      <c r="AX1954" s="12" t="s">
        <v>73</v>
      </c>
      <c r="AY1954" s="218" t="s">
        <v>162</v>
      </c>
    </row>
    <row r="1955" spans="2:51" s="11" customFormat="1" ht="13.5">
      <c r="B1955" s="196"/>
      <c r="C1955" s="197"/>
      <c r="D1955" s="198" t="s">
        <v>169</v>
      </c>
      <c r="E1955" s="199" t="s">
        <v>20</v>
      </c>
      <c r="F1955" s="200" t="s">
        <v>687</v>
      </c>
      <c r="G1955" s="197"/>
      <c r="H1955" s="201" t="s">
        <v>20</v>
      </c>
      <c r="I1955" s="202"/>
      <c r="J1955" s="197"/>
      <c r="K1955" s="197"/>
      <c r="L1955" s="203"/>
      <c r="M1955" s="204"/>
      <c r="N1955" s="205"/>
      <c r="O1955" s="205"/>
      <c r="P1955" s="205"/>
      <c r="Q1955" s="205"/>
      <c r="R1955" s="205"/>
      <c r="S1955" s="205"/>
      <c r="T1955" s="206"/>
      <c r="AT1955" s="207" t="s">
        <v>169</v>
      </c>
      <c r="AU1955" s="207" t="s">
        <v>81</v>
      </c>
      <c r="AV1955" s="11" t="s">
        <v>22</v>
      </c>
      <c r="AW1955" s="11" t="s">
        <v>37</v>
      </c>
      <c r="AX1955" s="11" t="s">
        <v>73</v>
      </c>
      <c r="AY1955" s="207" t="s">
        <v>162</v>
      </c>
    </row>
    <row r="1956" spans="2:51" s="12" customFormat="1" ht="13.5">
      <c r="B1956" s="208"/>
      <c r="C1956" s="209"/>
      <c r="D1956" s="198" t="s">
        <v>169</v>
      </c>
      <c r="E1956" s="210" t="s">
        <v>20</v>
      </c>
      <c r="F1956" s="211" t="s">
        <v>1735</v>
      </c>
      <c r="G1956" s="209"/>
      <c r="H1956" s="212">
        <v>2.132</v>
      </c>
      <c r="I1956" s="213"/>
      <c r="J1956" s="209"/>
      <c r="K1956" s="209"/>
      <c r="L1956" s="214"/>
      <c r="M1956" s="215"/>
      <c r="N1956" s="216"/>
      <c r="O1956" s="216"/>
      <c r="P1956" s="216"/>
      <c r="Q1956" s="216"/>
      <c r="R1956" s="216"/>
      <c r="S1956" s="216"/>
      <c r="T1956" s="217"/>
      <c r="AT1956" s="218" t="s">
        <v>169</v>
      </c>
      <c r="AU1956" s="218" t="s">
        <v>81</v>
      </c>
      <c r="AV1956" s="12" t="s">
        <v>81</v>
      </c>
      <c r="AW1956" s="12" t="s">
        <v>37</v>
      </c>
      <c r="AX1956" s="12" t="s">
        <v>73</v>
      </c>
      <c r="AY1956" s="218" t="s">
        <v>162</v>
      </c>
    </row>
    <row r="1957" spans="2:51" s="13" customFormat="1" ht="13.5">
      <c r="B1957" s="219"/>
      <c r="C1957" s="220"/>
      <c r="D1957" s="221" t="s">
        <v>169</v>
      </c>
      <c r="E1957" s="222" t="s">
        <v>20</v>
      </c>
      <c r="F1957" s="223" t="s">
        <v>174</v>
      </c>
      <c r="G1957" s="220"/>
      <c r="H1957" s="224">
        <v>6.179</v>
      </c>
      <c r="I1957" s="225"/>
      <c r="J1957" s="220"/>
      <c r="K1957" s="220"/>
      <c r="L1957" s="226"/>
      <c r="M1957" s="227"/>
      <c r="N1957" s="228"/>
      <c r="O1957" s="228"/>
      <c r="P1957" s="228"/>
      <c r="Q1957" s="228"/>
      <c r="R1957" s="228"/>
      <c r="S1957" s="228"/>
      <c r="T1957" s="229"/>
      <c r="AT1957" s="230" t="s">
        <v>169</v>
      </c>
      <c r="AU1957" s="230" t="s">
        <v>81</v>
      </c>
      <c r="AV1957" s="13" t="s">
        <v>168</v>
      </c>
      <c r="AW1957" s="13" t="s">
        <v>37</v>
      </c>
      <c r="AX1957" s="13" t="s">
        <v>22</v>
      </c>
      <c r="AY1957" s="230" t="s">
        <v>162</v>
      </c>
    </row>
    <row r="1958" spans="2:65" s="1" customFormat="1" ht="22.5" customHeight="1">
      <c r="B1958" s="36"/>
      <c r="C1958" s="184" t="s">
        <v>1736</v>
      </c>
      <c r="D1958" s="184" t="s">
        <v>164</v>
      </c>
      <c r="E1958" s="185" t="s">
        <v>1737</v>
      </c>
      <c r="F1958" s="186" t="s">
        <v>1738</v>
      </c>
      <c r="G1958" s="187" t="s">
        <v>218</v>
      </c>
      <c r="H1958" s="188">
        <v>704.66</v>
      </c>
      <c r="I1958" s="189"/>
      <c r="J1958" s="190">
        <f>ROUND(I1958*H1958,2)</f>
        <v>0</v>
      </c>
      <c r="K1958" s="186" t="s">
        <v>20</v>
      </c>
      <c r="L1958" s="56"/>
      <c r="M1958" s="191" t="s">
        <v>20</v>
      </c>
      <c r="N1958" s="192" t="s">
        <v>44</v>
      </c>
      <c r="O1958" s="37"/>
      <c r="P1958" s="193">
        <f>O1958*H1958</f>
        <v>0</v>
      </c>
      <c r="Q1958" s="193">
        <v>0</v>
      </c>
      <c r="R1958" s="193">
        <f>Q1958*H1958</f>
        <v>0</v>
      </c>
      <c r="S1958" s="193">
        <v>0</v>
      </c>
      <c r="T1958" s="194">
        <f>S1958*H1958</f>
        <v>0</v>
      </c>
      <c r="AR1958" s="19" t="s">
        <v>236</v>
      </c>
      <c r="AT1958" s="19" t="s">
        <v>164</v>
      </c>
      <c r="AU1958" s="19" t="s">
        <v>81</v>
      </c>
      <c r="AY1958" s="19" t="s">
        <v>162</v>
      </c>
      <c r="BE1958" s="195">
        <f>IF(N1958="základní",J1958,0)</f>
        <v>0</v>
      </c>
      <c r="BF1958" s="195">
        <f>IF(N1958="snížená",J1958,0)</f>
        <v>0</v>
      </c>
      <c r="BG1958" s="195">
        <f>IF(N1958="zákl. přenesená",J1958,0)</f>
        <v>0</v>
      </c>
      <c r="BH1958" s="195">
        <f>IF(N1958="sníž. přenesená",J1958,0)</f>
        <v>0</v>
      </c>
      <c r="BI1958" s="195">
        <f>IF(N1958="nulová",J1958,0)</f>
        <v>0</v>
      </c>
      <c r="BJ1958" s="19" t="s">
        <v>22</v>
      </c>
      <c r="BK1958" s="195">
        <f>ROUND(I1958*H1958,2)</f>
        <v>0</v>
      </c>
      <c r="BL1958" s="19" t="s">
        <v>236</v>
      </c>
      <c r="BM1958" s="19" t="s">
        <v>1736</v>
      </c>
    </row>
    <row r="1959" spans="2:51" s="11" customFormat="1" ht="13.5">
      <c r="B1959" s="196"/>
      <c r="C1959" s="197"/>
      <c r="D1959" s="198" t="s">
        <v>169</v>
      </c>
      <c r="E1959" s="199" t="s">
        <v>20</v>
      </c>
      <c r="F1959" s="200" t="s">
        <v>1739</v>
      </c>
      <c r="G1959" s="197"/>
      <c r="H1959" s="201" t="s">
        <v>20</v>
      </c>
      <c r="I1959" s="202"/>
      <c r="J1959" s="197"/>
      <c r="K1959" s="197"/>
      <c r="L1959" s="203"/>
      <c r="M1959" s="204"/>
      <c r="N1959" s="205"/>
      <c r="O1959" s="205"/>
      <c r="P1959" s="205"/>
      <c r="Q1959" s="205"/>
      <c r="R1959" s="205"/>
      <c r="S1959" s="205"/>
      <c r="T1959" s="206"/>
      <c r="AT1959" s="207" t="s">
        <v>169</v>
      </c>
      <c r="AU1959" s="207" t="s">
        <v>81</v>
      </c>
      <c r="AV1959" s="11" t="s">
        <v>22</v>
      </c>
      <c r="AW1959" s="11" t="s">
        <v>37</v>
      </c>
      <c r="AX1959" s="11" t="s">
        <v>73</v>
      </c>
      <c r="AY1959" s="207" t="s">
        <v>162</v>
      </c>
    </row>
    <row r="1960" spans="2:51" s="12" customFormat="1" ht="13.5">
      <c r="B1960" s="208"/>
      <c r="C1960" s="209"/>
      <c r="D1960" s="198" t="s">
        <v>169</v>
      </c>
      <c r="E1960" s="210" t="s">
        <v>20</v>
      </c>
      <c r="F1960" s="211" t="s">
        <v>1023</v>
      </c>
      <c r="G1960" s="209"/>
      <c r="H1960" s="212">
        <v>134.97</v>
      </c>
      <c r="I1960" s="213"/>
      <c r="J1960" s="209"/>
      <c r="K1960" s="209"/>
      <c r="L1960" s="214"/>
      <c r="M1960" s="215"/>
      <c r="N1960" s="216"/>
      <c r="O1960" s="216"/>
      <c r="P1960" s="216"/>
      <c r="Q1960" s="216"/>
      <c r="R1960" s="216"/>
      <c r="S1960" s="216"/>
      <c r="T1960" s="217"/>
      <c r="AT1960" s="218" t="s">
        <v>169</v>
      </c>
      <c r="AU1960" s="218" t="s">
        <v>81</v>
      </c>
      <c r="AV1960" s="12" t="s">
        <v>81</v>
      </c>
      <c r="AW1960" s="12" t="s">
        <v>37</v>
      </c>
      <c r="AX1960" s="12" t="s">
        <v>73</v>
      </c>
      <c r="AY1960" s="218" t="s">
        <v>162</v>
      </c>
    </row>
    <row r="1961" spans="2:51" s="11" customFormat="1" ht="13.5">
      <c r="B1961" s="196"/>
      <c r="C1961" s="197"/>
      <c r="D1961" s="198" t="s">
        <v>169</v>
      </c>
      <c r="E1961" s="199" t="s">
        <v>20</v>
      </c>
      <c r="F1961" s="200" t="s">
        <v>1740</v>
      </c>
      <c r="G1961" s="197"/>
      <c r="H1961" s="201" t="s">
        <v>20</v>
      </c>
      <c r="I1961" s="202"/>
      <c r="J1961" s="197"/>
      <c r="K1961" s="197"/>
      <c r="L1961" s="203"/>
      <c r="M1961" s="204"/>
      <c r="N1961" s="205"/>
      <c r="O1961" s="205"/>
      <c r="P1961" s="205"/>
      <c r="Q1961" s="205"/>
      <c r="R1961" s="205"/>
      <c r="S1961" s="205"/>
      <c r="T1961" s="206"/>
      <c r="AT1961" s="207" t="s">
        <v>169</v>
      </c>
      <c r="AU1961" s="207" t="s">
        <v>81</v>
      </c>
      <c r="AV1961" s="11" t="s">
        <v>22</v>
      </c>
      <c r="AW1961" s="11" t="s">
        <v>37</v>
      </c>
      <c r="AX1961" s="11" t="s">
        <v>73</v>
      </c>
      <c r="AY1961" s="207" t="s">
        <v>162</v>
      </c>
    </row>
    <row r="1962" spans="2:51" s="12" customFormat="1" ht="13.5">
      <c r="B1962" s="208"/>
      <c r="C1962" s="209"/>
      <c r="D1962" s="198" t="s">
        <v>169</v>
      </c>
      <c r="E1962" s="210" t="s">
        <v>20</v>
      </c>
      <c r="F1962" s="211" t="s">
        <v>676</v>
      </c>
      <c r="G1962" s="209"/>
      <c r="H1962" s="212">
        <v>23.6</v>
      </c>
      <c r="I1962" s="213"/>
      <c r="J1962" s="209"/>
      <c r="K1962" s="209"/>
      <c r="L1962" s="214"/>
      <c r="M1962" s="215"/>
      <c r="N1962" s="216"/>
      <c r="O1962" s="216"/>
      <c r="P1962" s="216"/>
      <c r="Q1962" s="216"/>
      <c r="R1962" s="216"/>
      <c r="S1962" s="216"/>
      <c r="T1962" s="217"/>
      <c r="AT1962" s="218" t="s">
        <v>169</v>
      </c>
      <c r="AU1962" s="218" t="s">
        <v>81</v>
      </c>
      <c r="AV1962" s="12" t="s">
        <v>81</v>
      </c>
      <c r="AW1962" s="12" t="s">
        <v>37</v>
      </c>
      <c r="AX1962" s="12" t="s">
        <v>73</v>
      </c>
      <c r="AY1962" s="218" t="s">
        <v>162</v>
      </c>
    </row>
    <row r="1963" spans="2:51" s="11" customFormat="1" ht="13.5">
      <c r="B1963" s="196"/>
      <c r="C1963" s="197"/>
      <c r="D1963" s="198" t="s">
        <v>169</v>
      </c>
      <c r="E1963" s="199" t="s">
        <v>20</v>
      </c>
      <c r="F1963" s="200" t="s">
        <v>985</v>
      </c>
      <c r="G1963" s="197"/>
      <c r="H1963" s="201" t="s">
        <v>20</v>
      </c>
      <c r="I1963" s="202"/>
      <c r="J1963" s="197"/>
      <c r="K1963" s="197"/>
      <c r="L1963" s="203"/>
      <c r="M1963" s="204"/>
      <c r="N1963" s="205"/>
      <c r="O1963" s="205"/>
      <c r="P1963" s="205"/>
      <c r="Q1963" s="205"/>
      <c r="R1963" s="205"/>
      <c r="S1963" s="205"/>
      <c r="T1963" s="206"/>
      <c r="AT1963" s="207" t="s">
        <v>169</v>
      </c>
      <c r="AU1963" s="207" t="s">
        <v>81</v>
      </c>
      <c r="AV1963" s="11" t="s">
        <v>22</v>
      </c>
      <c r="AW1963" s="11" t="s">
        <v>37</v>
      </c>
      <c r="AX1963" s="11" t="s">
        <v>73</v>
      </c>
      <c r="AY1963" s="207" t="s">
        <v>162</v>
      </c>
    </row>
    <row r="1964" spans="2:51" s="12" customFormat="1" ht="13.5">
      <c r="B1964" s="208"/>
      <c r="C1964" s="209"/>
      <c r="D1964" s="198" t="s">
        <v>169</v>
      </c>
      <c r="E1964" s="210" t="s">
        <v>20</v>
      </c>
      <c r="F1964" s="211" t="s">
        <v>986</v>
      </c>
      <c r="G1964" s="209"/>
      <c r="H1964" s="212">
        <v>486.81</v>
      </c>
      <c r="I1964" s="213"/>
      <c r="J1964" s="209"/>
      <c r="K1964" s="209"/>
      <c r="L1964" s="214"/>
      <c r="M1964" s="215"/>
      <c r="N1964" s="216"/>
      <c r="O1964" s="216"/>
      <c r="P1964" s="216"/>
      <c r="Q1964" s="216"/>
      <c r="R1964" s="216"/>
      <c r="S1964" s="216"/>
      <c r="T1964" s="217"/>
      <c r="AT1964" s="218" t="s">
        <v>169</v>
      </c>
      <c r="AU1964" s="218" t="s">
        <v>81</v>
      </c>
      <c r="AV1964" s="12" t="s">
        <v>81</v>
      </c>
      <c r="AW1964" s="12" t="s">
        <v>37</v>
      </c>
      <c r="AX1964" s="12" t="s">
        <v>73</v>
      </c>
      <c r="AY1964" s="218" t="s">
        <v>162</v>
      </c>
    </row>
    <row r="1965" spans="2:51" s="11" customFormat="1" ht="13.5">
      <c r="B1965" s="196"/>
      <c r="C1965" s="197"/>
      <c r="D1965" s="198" t="s">
        <v>169</v>
      </c>
      <c r="E1965" s="199" t="s">
        <v>20</v>
      </c>
      <c r="F1965" s="200" t="s">
        <v>987</v>
      </c>
      <c r="G1965" s="197"/>
      <c r="H1965" s="201" t="s">
        <v>20</v>
      </c>
      <c r="I1965" s="202"/>
      <c r="J1965" s="197"/>
      <c r="K1965" s="197"/>
      <c r="L1965" s="203"/>
      <c r="M1965" s="204"/>
      <c r="N1965" s="205"/>
      <c r="O1965" s="205"/>
      <c r="P1965" s="205"/>
      <c r="Q1965" s="205"/>
      <c r="R1965" s="205"/>
      <c r="S1965" s="205"/>
      <c r="T1965" s="206"/>
      <c r="AT1965" s="207" t="s">
        <v>169</v>
      </c>
      <c r="AU1965" s="207" t="s">
        <v>81</v>
      </c>
      <c r="AV1965" s="11" t="s">
        <v>22</v>
      </c>
      <c r="AW1965" s="11" t="s">
        <v>37</v>
      </c>
      <c r="AX1965" s="11" t="s">
        <v>73</v>
      </c>
      <c r="AY1965" s="207" t="s">
        <v>162</v>
      </c>
    </row>
    <row r="1966" spans="2:51" s="12" customFormat="1" ht="13.5">
      <c r="B1966" s="208"/>
      <c r="C1966" s="209"/>
      <c r="D1966" s="198" t="s">
        <v>169</v>
      </c>
      <c r="E1966" s="210" t="s">
        <v>20</v>
      </c>
      <c r="F1966" s="211" t="s">
        <v>988</v>
      </c>
      <c r="G1966" s="209"/>
      <c r="H1966" s="212">
        <v>56.28</v>
      </c>
      <c r="I1966" s="213"/>
      <c r="J1966" s="209"/>
      <c r="K1966" s="209"/>
      <c r="L1966" s="214"/>
      <c r="M1966" s="215"/>
      <c r="N1966" s="216"/>
      <c r="O1966" s="216"/>
      <c r="P1966" s="216"/>
      <c r="Q1966" s="216"/>
      <c r="R1966" s="216"/>
      <c r="S1966" s="216"/>
      <c r="T1966" s="217"/>
      <c r="AT1966" s="218" t="s">
        <v>169</v>
      </c>
      <c r="AU1966" s="218" t="s">
        <v>81</v>
      </c>
      <c r="AV1966" s="12" t="s">
        <v>81</v>
      </c>
      <c r="AW1966" s="12" t="s">
        <v>37</v>
      </c>
      <c r="AX1966" s="12" t="s">
        <v>73</v>
      </c>
      <c r="AY1966" s="218" t="s">
        <v>162</v>
      </c>
    </row>
    <row r="1967" spans="2:51" s="11" customFormat="1" ht="13.5">
      <c r="B1967" s="196"/>
      <c r="C1967" s="197"/>
      <c r="D1967" s="198" t="s">
        <v>169</v>
      </c>
      <c r="E1967" s="199" t="s">
        <v>20</v>
      </c>
      <c r="F1967" s="200" t="s">
        <v>1727</v>
      </c>
      <c r="G1967" s="197"/>
      <c r="H1967" s="201" t="s">
        <v>20</v>
      </c>
      <c r="I1967" s="202"/>
      <c r="J1967" s="197"/>
      <c r="K1967" s="197"/>
      <c r="L1967" s="203"/>
      <c r="M1967" s="204"/>
      <c r="N1967" s="205"/>
      <c r="O1967" s="205"/>
      <c r="P1967" s="205"/>
      <c r="Q1967" s="205"/>
      <c r="R1967" s="205"/>
      <c r="S1967" s="205"/>
      <c r="T1967" s="206"/>
      <c r="AT1967" s="207" t="s">
        <v>169</v>
      </c>
      <c r="AU1967" s="207" t="s">
        <v>81</v>
      </c>
      <c r="AV1967" s="11" t="s">
        <v>22</v>
      </c>
      <c r="AW1967" s="11" t="s">
        <v>37</v>
      </c>
      <c r="AX1967" s="11" t="s">
        <v>73</v>
      </c>
      <c r="AY1967" s="207" t="s">
        <v>162</v>
      </c>
    </row>
    <row r="1968" spans="2:51" s="12" customFormat="1" ht="13.5">
      <c r="B1968" s="208"/>
      <c r="C1968" s="209"/>
      <c r="D1968" s="198" t="s">
        <v>169</v>
      </c>
      <c r="E1968" s="210" t="s">
        <v>20</v>
      </c>
      <c r="F1968" s="211" t="s">
        <v>180</v>
      </c>
      <c r="G1968" s="209"/>
      <c r="H1968" s="212">
        <v>3</v>
      </c>
      <c r="I1968" s="213"/>
      <c r="J1968" s="209"/>
      <c r="K1968" s="209"/>
      <c r="L1968" s="214"/>
      <c r="M1968" s="215"/>
      <c r="N1968" s="216"/>
      <c r="O1968" s="216"/>
      <c r="P1968" s="216"/>
      <c r="Q1968" s="216"/>
      <c r="R1968" s="216"/>
      <c r="S1968" s="216"/>
      <c r="T1968" s="217"/>
      <c r="AT1968" s="218" t="s">
        <v>169</v>
      </c>
      <c r="AU1968" s="218" t="s">
        <v>81</v>
      </c>
      <c r="AV1968" s="12" t="s">
        <v>81</v>
      </c>
      <c r="AW1968" s="12" t="s">
        <v>37</v>
      </c>
      <c r="AX1968" s="12" t="s">
        <v>73</v>
      </c>
      <c r="AY1968" s="218" t="s">
        <v>162</v>
      </c>
    </row>
    <row r="1969" spans="2:51" s="13" customFormat="1" ht="13.5">
      <c r="B1969" s="219"/>
      <c r="C1969" s="220"/>
      <c r="D1969" s="221" t="s">
        <v>169</v>
      </c>
      <c r="E1969" s="222" t="s">
        <v>20</v>
      </c>
      <c r="F1969" s="223" t="s">
        <v>174</v>
      </c>
      <c r="G1969" s="220"/>
      <c r="H1969" s="224">
        <v>704.66</v>
      </c>
      <c r="I1969" s="225"/>
      <c r="J1969" s="220"/>
      <c r="K1969" s="220"/>
      <c r="L1969" s="226"/>
      <c r="M1969" s="227"/>
      <c r="N1969" s="228"/>
      <c r="O1969" s="228"/>
      <c r="P1969" s="228"/>
      <c r="Q1969" s="228"/>
      <c r="R1969" s="228"/>
      <c r="S1969" s="228"/>
      <c r="T1969" s="229"/>
      <c r="AT1969" s="230" t="s">
        <v>169</v>
      </c>
      <c r="AU1969" s="230" t="s">
        <v>81</v>
      </c>
      <c r="AV1969" s="13" t="s">
        <v>168</v>
      </c>
      <c r="AW1969" s="13" t="s">
        <v>37</v>
      </c>
      <c r="AX1969" s="13" t="s">
        <v>22</v>
      </c>
      <c r="AY1969" s="230" t="s">
        <v>162</v>
      </c>
    </row>
    <row r="1970" spans="2:65" s="1" customFormat="1" ht="22.5" customHeight="1">
      <c r="B1970" s="36"/>
      <c r="C1970" s="231" t="s">
        <v>1741</v>
      </c>
      <c r="D1970" s="231" t="s">
        <v>253</v>
      </c>
      <c r="E1970" s="232" t="s">
        <v>1742</v>
      </c>
      <c r="F1970" s="233" t="s">
        <v>1743</v>
      </c>
      <c r="G1970" s="234" t="s">
        <v>218</v>
      </c>
      <c r="H1970" s="235">
        <v>69.3</v>
      </c>
      <c r="I1970" s="236"/>
      <c r="J1970" s="237">
        <f>ROUND(I1970*H1970,2)</f>
        <v>0</v>
      </c>
      <c r="K1970" s="233" t="s">
        <v>20</v>
      </c>
      <c r="L1970" s="238"/>
      <c r="M1970" s="239" t="s">
        <v>20</v>
      </c>
      <c r="N1970" s="240" t="s">
        <v>44</v>
      </c>
      <c r="O1970" s="37"/>
      <c r="P1970" s="193">
        <f>O1970*H1970</f>
        <v>0</v>
      </c>
      <c r="Q1970" s="193">
        <v>0</v>
      </c>
      <c r="R1970" s="193">
        <f>Q1970*H1970</f>
        <v>0</v>
      </c>
      <c r="S1970" s="193">
        <v>0</v>
      </c>
      <c r="T1970" s="194">
        <f>S1970*H1970</f>
        <v>0</v>
      </c>
      <c r="AR1970" s="19" t="s">
        <v>332</v>
      </c>
      <c r="AT1970" s="19" t="s">
        <v>253</v>
      </c>
      <c r="AU1970" s="19" t="s">
        <v>81</v>
      </c>
      <c r="AY1970" s="19" t="s">
        <v>162</v>
      </c>
      <c r="BE1970" s="195">
        <f>IF(N1970="základní",J1970,0)</f>
        <v>0</v>
      </c>
      <c r="BF1970" s="195">
        <f>IF(N1970="snížená",J1970,0)</f>
        <v>0</v>
      </c>
      <c r="BG1970" s="195">
        <f>IF(N1970="zákl. přenesená",J1970,0)</f>
        <v>0</v>
      </c>
      <c r="BH1970" s="195">
        <f>IF(N1970="sníž. přenesená",J1970,0)</f>
        <v>0</v>
      </c>
      <c r="BI1970" s="195">
        <f>IF(N1970="nulová",J1970,0)</f>
        <v>0</v>
      </c>
      <c r="BJ1970" s="19" t="s">
        <v>22</v>
      </c>
      <c r="BK1970" s="195">
        <f>ROUND(I1970*H1970,2)</f>
        <v>0</v>
      </c>
      <c r="BL1970" s="19" t="s">
        <v>236</v>
      </c>
      <c r="BM1970" s="19" t="s">
        <v>1741</v>
      </c>
    </row>
    <row r="1971" spans="2:51" s="12" customFormat="1" ht="13.5">
      <c r="B1971" s="208"/>
      <c r="C1971" s="209"/>
      <c r="D1971" s="198" t="s">
        <v>169</v>
      </c>
      <c r="E1971" s="210" t="s">
        <v>20</v>
      </c>
      <c r="F1971" s="211" t="s">
        <v>1709</v>
      </c>
      <c r="G1971" s="209"/>
      <c r="H1971" s="212">
        <v>69.3</v>
      </c>
      <c r="I1971" s="213"/>
      <c r="J1971" s="209"/>
      <c r="K1971" s="209"/>
      <c r="L1971" s="214"/>
      <c r="M1971" s="215"/>
      <c r="N1971" s="216"/>
      <c r="O1971" s="216"/>
      <c r="P1971" s="216"/>
      <c r="Q1971" s="216"/>
      <c r="R1971" s="216"/>
      <c r="S1971" s="216"/>
      <c r="T1971" s="217"/>
      <c r="AT1971" s="218" t="s">
        <v>169</v>
      </c>
      <c r="AU1971" s="218" t="s">
        <v>81</v>
      </c>
      <c r="AV1971" s="12" t="s">
        <v>81</v>
      </c>
      <c r="AW1971" s="12" t="s">
        <v>37</v>
      </c>
      <c r="AX1971" s="12" t="s">
        <v>73</v>
      </c>
      <c r="AY1971" s="218" t="s">
        <v>162</v>
      </c>
    </row>
    <row r="1972" spans="2:51" s="13" customFormat="1" ht="13.5">
      <c r="B1972" s="219"/>
      <c r="C1972" s="220"/>
      <c r="D1972" s="221" t="s">
        <v>169</v>
      </c>
      <c r="E1972" s="222" t="s">
        <v>20</v>
      </c>
      <c r="F1972" s="223" t="s">
        <v>174</v>
      </c>
      <c r="G1972" s="220"/>
      <c r="H1972" s="224">
        <v>69.3</v>
      </c>
      <c r="I1972" s="225"/>
      <c r="J1972" s="220"/>
      <c r="K1972" s="220"/>
      <c r="L1972" s="226"/>
      <c r="M1972" s="227"/>
      <c r="N1972" s="228"/>
      <c r="O1972" s="228"/>
      <c r="P1972" s="228"/>
      <c r="Q1972" s="228"/>
      <c r="R1972" s="228"/>
      <c r="S1972" s="228"/>
      <c r="T1972" s="229"/>
      <c r="AT1972" s="230" t="s">
        <v>169</v>
      </c>
      <c r="AU1972" s="230" t="s">
        <v>81</v>
      </c>
      <c r="AV1972" s="13" t="s">
        <v>168</v>
      </c>
      <c r="AW1972" s="13" t="s">
        <v>37</v>
      </c>
      <c r="AX1972" s="13" t="s">
        <v>22</v>
      </c>
      <c r="AY1972" s="230" t="s">
        <v>162</v>
      </c>
    </row>
    <row r="1973" spans="2:65" s="1" customFormat="1" ht="22.5" customHeight="1">
      <c r="B1973" s="36"/>
      <c r="C1973" s="231" t="s">
        <v>1744</v>
      </c>
      <c r="D1973" s="231" t="s">
        <v>253</v>
      </c>
      <c r="E1973" s="232" t="s">
        <v>1745</v>
      </c>
      <c r="F1973" s="233" t="s">
        <v>1746</v>
      </c>
      <c r="G1973" s="234" t="s">
        <v>218</v>
      </c>
      <c r="H1973" s="235">
        <v>2.237</v>
      </c>
      <c r="I1973" s="236"/>
      <c r="J1973" s="237">
        <f>ROUND(I1973*H1973,2)</f>
        <v>0</v>
      </c>
      <c r="K1973" s="233" t="s">
        <v>20</v>
      </c>
      <c r="L1973" s="238"/>
      <c r="M1973" s="239" t="s">
        <v>20</v>
      </c>
      <c r="N1973" s="240" t="s">
        <v>44</v>
      </c>
      <c r="O1973" s="37"/>
      <c r="P1973" s="193">
        <f>O1973*H1973</f>
        <v>0</v>
      </c>
      <c r="Q1973" s="193">
        <v>0</v>
      </c>
      <c r="R1973" s="193">
        <f>Q1973*H1973</f>
        <v>0</v>
      </c>
      <c r="S1973" s="193">
        <v>0</v>
      </c>
      <c r="T1973" s="194">
        <f>S1973*H1973</f>
        <v>0</v>
      </c>
      <c r="AR1973" s="19" t="s">
        <v>332</v>
      </c>
      <c r="AT1973" s="19" t="s">
        <v>253</v>
      </c>
      <c r="AU1973" s="19" t="s">
        <v>81</v>
      </c>
      <c r="AY1973" s="19" t="s">
        <v>162</v>
      </c>
      <c r="BE1973" s="195">
        <f>IF(N1973="základní",J1973,0)</f>
        <v>0</v>
      </c>
      <c r="BF1973" s="195">
        <f>IF(N1973="snížená",J1973,0)</f>
        <v>0</v>
      </c>
      <c r="BG1973" s="195">
        <f>IF(N1973="zákl. přenesená",J1973,0)</f>
        <v>0</v>
      </c>
      <c r="BH1973" s="195">
        <f>IF(N1973="sníž. přenesená",J1973,0)</f>
        <v>0</v>
      </c>
      <c r="BI1973" s="195">
        <f>IF(N1973="nulová",J1973,0)</f>
        <v>0</v>
      </c>
      <c r="BJ1973" s="19" t="s">
        <v>22</v>
      </c>
      <c r="BK1973" s="195">
        <f>ROUND(I1973*H1973,2)</f>
        <v>0</v>
      </c>
      <c r="BL1973" s="19" t="s">
        <v>236</v>
      </c>
      <c r="BM1973" s="19" t="s">
        <v>1744</v>
      </c>
    </row>
    <row r="1974" spans="2:51" s="12" customFormat="1" ht="13.5">
      <c r="B1974" s="208"/>
      <c r="C1974" s="209"/>
      <c r="D1974" s="198" t="s">
        <v>169</v>
      </c>
      <c r="E1974" s="210" t="s">
        <v>20</v>
      </c>
      <c r="F1974" s="211" t="s">
        <v>1747</v>
      </c>
      <c r="G1974" s="209"/>
      <c r="H1974" s="212">
        <v>2.237</v>
      </c>
      <c r="I1974" s="213"/>
      <c r="J1974" s="209"/>
      <c r="K1974" s="209"/>
      <c r="L1974" s="214"/>
      <c r="M1974" s="215"/>
      <c r="N1974" s="216"/>
      <c r="O1974" s="216"/>
      <c r="P1974" s="216"/>
      <c r="Q1974" s="216"/>
      <c r="R1974" s="216"/>
      <c r="S1974" s="216"/>
      <c r="T1974" s="217"/>
      <c r="AT1974" s="218" t="s">
        <v>169</v>
      </c>
      <c r="AU1974" s="218" t="s">
        <v>81</v>
      </c>
      <c r="AV1974" s="12" t="s">
        <v>81</v>
      </c>
      <c r="AW1974" s="12" t="s">
        <v>37</v>
      </c>
      <c r="AX1974" s="12" t="s">
        <v>73</v>
      </c>
      <c r="AY1974" s="218" t="s">
        <v>162</v>
      </c>
    </row>
    <row r="1975" spans="2:51" s="13" customFormat="1" ht="13.5">
      <c r="B1975" s="219"/>
      <c r="C1975" s="220"/>
      <c r="D1975" s="221" t="s">
        <v>169</v>
      </c>
      <c r="E1975" s="222" t="s">
        <v>20</v>
      </c>
      <c r="F1975" s="223" t="s">
        <v>174</v>
      </c>
      <c r="G1975" s="220"/>
      <c r="H1975" s="224">
        <v>2.237</v>
      </c>
      <c r="I1975" s="225"/>
      <c r="J1975" s="220"/>
      <c r="K1975" s="220"/>
      <c r="L1975" s="226"/>
      <c r="M1975" s="227"/>
      <c r="N1975" s="228"/>
      <c r="O1975" s="228"/>
      <c r="P1975" s="228"/>
      <c r="Q1975" s="228"/>
      <c r="R1975" s="228"/>
      <c r="S1975" s="228"/>
      <c r="T1975" s="229"/>
      <c r="AT1975" s="230" t="s">
        <v>169</v>
      </c>
      <c r="AU1975" s="230" t="s">
        <v>81</v>
      </c>
      <c r="AV1975" s="13" t="s">
        <v>168</v>
      </c>
      <c r="AW1975" s="13" t="s">
        <v>37</v>
      </c>
      <c r="AX1975" s="13" t="s">
        <v>22</v>
      </c>
      <c r="AY1975" s="230" t="s">
        <v>162</v>
      </c>
    </row>
    <row r="1976" spans="2:65" s="1" customFormat="1" ht="22.5" customHeight="1">
      <c r="B1976" s="36"/>
      <c r="C1976" s="231" t="s">
        <v>1748</v>
      </c>
      <c r="D1976" s="231" t="s">
        <v>253</v>
      </c>
      <c r="E1976" s="232" t="s">
        <v>1749</v>
      </c>
      <c r="F1976" s="233" t="s">
        <v>1750</v>
      </c>
      <c r="G1976" s="234" t="s">
        <v>218</v>
      </c>
      <c r="H1976" s="235">
        <v>4.253</v>
      </c>
      <c r="I1976" s="236"/>
      <c r="J1976" s="237">
        <f>ROUND(I1976*H1976,2)</f>
        <v>0</v>
      </c>
      <c r="K1976" s="233" t="s">
        <v>20</v>
      </c>
      <c r="L1976" s="238"/>
      <c r="M1976" s="239" t="s">
        <v>20</v>
      </c>
      <c r="N1976" s="240" t="s">
        <v>44</v>
      </c>
      <c r="O1976" s="37"/>
      <c r="P1976" s="193">
        <f>O1976*H1976</f>
        <v>0</v>
      </c>
      <c r="Q1976" s="193">
        <v>0</v>
      </c>
      <c r="R1976" s="193">
        <f>Q1976*H1976</f>
        <v>0</v>
      </c>
      <c r="S1976" s="193">
        <v>0</v>
      </c>
      <c r="T1976" s="194">
        <f>S1976*H1976</f>
        <v>0</v>
      </c>
      <c r="AR1976" s="19" t="s">
        <v>332</v>
      </c>
      <c r="AT1976" s="19" t="s">
        <v>253</v>
      </c>
      <c r="AU1976" s="19" t="s">
        <v>81</v>
      </c>
      <c r="AY1976" s="19" t="s">
        <v>162</v>
      </c>
      <c r="BE1976" s="195">
        <f>IF(N1976="základní",J1976,0)</f>
        <v>0</v>
      </c>
      <c r="BF1976" s="195">
        <f>IF(N1976="snížená",J1976,0)</f>
        <v>0</v>
      </c>
      <c r="BG1976" s="195">
        <f>IF(N1976="zákl. přenesená",J1976,0)</f>
        <v>0</v>
      </c>
      <c r="BH1976" s="195">
        <f>IF(N1976="sníž. přenesená",J1976,0)</f>
        <v>0</v>
      </c>
      <c r="BI1976" s="195">
        <f>IF(N1976="nulová",J1976,0)</f>
        <v>0</v>
      </c>
      <c r="BJ1976" s="19" t="s">
        <v>22</v>
      </c>
      <c r="BK1976" s="195">
        <f>ROUND(I1976*H1976,2)</f>
        <v>0</v>
      </c>
      <c r="BL1976" s="19" t="s">
        <v>236</v>
      </c>
      <c r="BM1976" s="19" t="s">
        <v>1748</v>
      </c>
    </row>
    <row r="1977" spans="2:51" s="12" customFormat="1" ht="13.5">
      <c r="B1977" s="208"/>
      <c r="C1977" s="209"/>
      <c r="D1977" s="198" t="s">
        <v>169</v>
      </c>
      <c r="E1977" s="210" t="s">
        <v>20</v>
      </c>
      <c r="F1977" s="211" t="s">
        <v>1751</v>
      </c>
      <c r="G1977" s="209"/>
      <c r="H1977" s="212">
        <v>4.253</v>
      </c>
      <c r="I1977" s="213"/>
      <c r="J1977" s="209"/>
      <c r="K1977" s="209"/>
      <c r="L1977" s="214"/>
      <c r="M1977" s="215"/>
      <c r="N1977" s="216"/>
      <c r="O1977" s="216"/>
      <c r="P1977" s="216"/>
      <c r="Q1977" s="216"/>
      <c r="R1977" s="216"/>
      <c r="S1977" s="216"/>
      <c r="T1977" s="217"/>
      <c r="AT1977" s="218" t="s">
        <v>169</v>
      </c>
      <c r="AU1977" s="218" t="s">
        <v>81</v>
      </c>
      <c r="AV1977" s="12" t="s">
        <v>81</v>
      </c>
      <c r="AW1977" s="12" t="s">
        <v>37</v>
      </c>
      <c r="AX1977" s="12" t="s">
        <v>73</v>
      </c>
      <c r="AY1977" s="218" t="s">
        <v>162</v>
      </c>
    </row>
    <row r="1978" spans="2:51" s="13" customFormat="1" ht="13.5">
      <c r="B1978" s="219"/>
      <c r="C1978" s="220"/>
      <c r="D1978" s="221" t="s">
        <v>169</v>
      </c>
      <c r="E1978" s="222" t="s">
        <v>20</v>
      </c>
      <c r="F1978" s="223" t="s">
        <v>174</v>
      </c>
      <c r="G1978" s="220"/>
      <c r="H1978" s="224">
        <v>4.253</v>
      </c>
      <c r="I1978" s="225"/>
      <c r="J1978" s="220"/>
      <c r="K1978" s="220"/>
      <c r="L1978" s="226"/>
      <c r="M1978" s="227"/>
      <c r="N1978" s="228"/>
      <c r="O1978" s="228"/>
      <c r="P1978" s="228"/>
      <c r="Q1978" s="228"/>
      <c r="R1978" s="228"/>
      <c r="S1978" s="228"/>
      <c r="T1978" s="229"/>
      <c r="AT1978" s="230" t="s">
        <v>169</v>
      </c>
      <c r="AU1978" s="230" t="s">
        <v>81</v>
      </c>
      <c r="AV1978" s="13" t="s">
        <v>168</v>
      </c>
      <c r="AW1978" s="13" t="s">
        <v>37</v>
      </c>
      <c r="AX1978" s="13" t="s">
        <v>22</v>
      </c>
      <c r="AY1978" s="230" t="s">
        <v>162</v>
      </c>
    </row>
    <row r="1979" spans="2:65" s="1" customFormat="1" ht="22.5" customHeight="1">
      <c r="B1979" s="36"/>
      <c r="C1979" s="231" t="s">
        <v>1752</v>
      </c>
      <c r="D1979" s="231" t="s">
        <v>253</v>
      </c>
      <c r="E1979" s="232" t="s">
        <v>1753</v>
      </c>
      <c r="F1979" s="233" t="s">
        <v>1754</v>
      </c>
      <c r="G1979" s="234" t="s">
        <v>167</v>
      </c>
      <c r="H1979" s="235">
        <v>65.61</v>
      </c>
      <c r="I1979" s="236"/>
      <c r="J1979" s="237">
        <f>ROUND(I1979*H1979,2)</f>
        <v>0</v>
      </c>
      <c r="K1979" s="233" t="s">
        <v>20</v>
      </c>
      <c r="L1979" s="238"/>
      <c r="M1979" s="239" t="s">
        <v>20</v>
      </c>
      <c r="N1979" s="240" t="s">
        <v>44</v>
      </c>
      <c r="O1979" s="37"/>
      <c r="P1979" s="193">
        <f>O1979*H1979</f>
        <v>0</v>
      </c>
      <c r="Q1979" s="193">
        <v>0</v>
      </c>
      <c r="R1979" s="193">
        <f>Q1979*H1979</f>
        <v>0</v>
      </c>
      <c r="S1979" s="193">
        <v>0</v>
      </c>
      <c r="T1979" s="194">
        <f>S1979*H1979</f>
        <v>0</v>
      </c>
      <c r="AR1979" s="19" t="s">
        <v>332</v>
      </c>
      <c r="AT1979" s="19" t="s">
        <v>253</v>
      </c>
      <c r="AU1979" s="19" t="s">
        <v>81</v>
      </c>
      <c r="AY1979" s="19" t="s">
        <v>162</v>
      </c>
      <c r="BE1979" s="195">
        <f>IF(N1979="základní",J1979,0)</f>
        <v>0</v>
      </c>
      <c r="BF1979" s="195">
        <f>IF(N1979="snížená",J1979,0)</f>
        <v>0</v>
      </c>
      <c r="BG1979" s="195">
        <f>IF(N1979="zákl. přenesená",J1979,0)</f>
        <v>0</v>
      </c>
      <c r="BH1979" s="195">
        <f>IF(N1979="sníž. přenesená",J1979,0)</f>
        <v>0</v>
      </c>
      <c r="BI1979" s="195">
        <f>IF(N1979="nulová",J1979,0)</f>
        <v>0</v>
      </c>
      <c r="BJ1979" s="19" t="s">
        <v>22</v>
      </c>
      <c r="BK1979" s="195">
        <f>ROUND(I1979*H1979,2)</f>
        <v>0</v>
      </c>
      <c r="BL1979" s="19" t="s">
        <v>236</v>
      </c>
      <c r="BM1979" s="19" t="s">
        <v>1752</v>
      </c>
    </row>
    <row r="1980" spans="2:51" s="11" customFormat="1" ht="13.5">
      <c r="B1980" s="196"/>
      <c r="C1980" s="197"/>
      <c r="D1980" s="198" t="s">
        <v>169</v>
      </c>
      <c r="E1980" s="199" t="s">
        <v>20</v>
      </c>
      <c r="F1980" s="200" t="s">
        <v>1755</v>
      </c>
      <c r="G1980" s="197"/>
      <c r="H1980" s="201" t="s">
        <v>20</v>
      </c>
      <c r="I1980" s="202"/>
      <c r="J1980" s="197"/>
      <c r="K1980" s="197"/>
      <c r="L1980" s="203"/>
      <c r="M1980" s="204"/>
      <c r="N1980" s="205"/>
      <c r="O1980" s="205"/>
      <c r="P1980" s="205"/>
      <c r="Q1980" s="205"/>
      <c r="R1980" s="205"/>
      <c r="S1980" s="205"/>
      <c r="T1980" s="206"/>
      <c r="AT1980" s="207" t="s">
        <v>169</v>
      </c>
      <c r="AU1980" s="207" t="s">
        <v>81</v>
      </c>
      <c r="AV1980" s="11" t="s">
        <v>22</v>
      </c>
      <c r="AW1980" s="11" t="s">
        <v>37</v>
      </c>
      <c r="AX1980" s="11" t="s">
        <v>73</v>
      </c>
      <c r="AY1980" s="207" t="s">
        <v>162</v>
      </c>
    </row>
    <row r="1981" spans="2:51" s="12" customFormat="1" ht="13.5">
      <c r="B1981" s="208"/>
      <c r="C1981" s="209"/>
      <c r="D1981" s="198" t="s">
        <v>169</v>
      </c>
      <c r="E1981" s="210" t="s">
        <v>20</v>
      </c>
      <c r="F1981" s="211" t="s">
        <v>1756</v>
      </c>
      <c r="G1981" s="209"/>
      <c r="H1981" s="212">
        <v>14.17</v>
      </c>
      <c r="I1981" s="213"/>
      <c r="J1981" s="209"/>
      <c r="K1981" s="209"/>
      <c r="L1981" s="214"/>
      <c r="M1981" s="215"/>
      <c r="N1981" s="216"/>
      <c r="O1981" s="216"/>
      <c r="P1981" s="216"/>
      <c r="Q1981" s="216"/>
      <c r="R1981" s="216"/>
      <c r="S1981" s="216"/>
      <c r="T1981" s="217"/>
      <c r="AT1981" s="218" t="s">
        <v>169</v>
      </c>
      <c r="AU1981" s="218" t="s">
        <v>81</v>
      </c>
      <c r="AV1981" s="12" t="s">
        <v>81</v>
      </c>
      <c r="AW1981" s="12" t="s">
        <v>37</v>
      </c>
      <c r="AX1981" s="12" t="s">
        <v>73</v>
      </c>
      <c r="AY1981" s="218" t="s">
        <v>162</v>
      </c>
    </row>
    <row r="1982" spans="2:51" s="11" customFormat="1" ht="13.5">
      <c r="B1982" s="196"/>
      <c r="C1982" s="197"/>
      <c r="D1982" s="198" t="s">
        <v>169</v>
      </c>
      <c r="E1982" s="199" t="s">
        <v>20</v>
      </c>
      <c r="F1982" s="200" t="s">
        <v>1757</v>
      </c>
      <c r="G1982" s="197"/>
      <c r="H1982" s="201" t="s">
        <v>20</v>
      </c>
      <c r="I1982" s="202"/>
      <c r="J1982" s="197"/>
      <c r="K1982" s="197"/>
      <c r="L1982" s="203"/>
      <c r="M1982" s="204"/>
      <c r="N1982" s="205"/>
      <c r="O1982" s="205"/>
      <c r="P1982" s="205"/>
      <c r="Q1982" s="205"/>
      <c r="R1982" s="205"/>
      <c r="S1982" s="205"/>
      <c r="T1982" s="206"/>
      <c r="AT1982" s="207" t="s">
        <v>169</v>
      </c>
      <c r="AU1982" s="207" t="s">
        <v>81</v>
      </c>
      <c r="AV1982" s="11" t="s">
        <v>22</v>
      </c>
      <c r="AW1982" s="11" t="s">
        <v>37</v>
      </c>
      <c r="AX1982" s="11" t="s">
        <v>73</v>
      </c>
      <c r="AY1982" s="207" t="s">
        <v>162</v>
      </c>
    </row>
    <row r="1983" spans="2:51" s="12" customFormat="1" ht="13.5">
      <c r="B1983" s="208"/>
      <c r="C1983" s="209"/>
      <c r="D1983" s="198" t="s">
        <v>169</v>
      </c>
      <c r="E1983" s="210" t="s">
        <v>20</v>
      </c>
      <c r="F1983" s="211" t="s">
        <v>1758</v>
      </c>
      <c r="G1983" s="209"/>
      <c r="H1983" s="212">
        <v>51.12</v>
      </c>
      <c r="I1983" s="213"/>
      <c r="J1983" s="209"/>
      <c r="K1983" s="209"/>
      <c r="L1983" s="214"/>
      <c r="M1983" s="215"/>
      <c r="N1983" s="216"/>
      <c r="O1983" s="216"/>
      <c r="P1983" s="216"/>
      <c r="Q1983" s="216"/>
      <c r="R1983" s="216"/>
      <c r="S1983" s="216"/>
      <c r="T1983" s="217"/>
      <c r="AT1983" s="218" t="s">
        <v>169</v>
      </c>
      <c r="AU1983" s="218" t="s">
        <v>81</v>
      </c>
      <c r="AV1983" s="12" t="s">
        <v>81</v>
      </c>
      <c r="AW1983" s="12" t="s">
        <v>37</v>
      </c>
      <c r="AX1983" s="12" t="s">
        <v>73</v>
      </c>
      <c r="AY1983" s="218" t="s">
        <v>162</v>
      </c>
    </row>
    <row r="1984" spans="2:51" s="11" customFormat="1" ht="13.5">
      <c r="B1984" s="196"/>
      <c r="C1984" s="197"/>
      <c r="D1984" s="198" t="s">
        <v>169</v>
      </c>
      <c r="E1984" s="199" t="s">
        <v>20</v>
      </c>
      <c r="F1984" s="200" t="s">
        <v>1759</v>
      </c>
      <c r="G1984" s="197"/>
      <c r="H1984" s="201" t="s">
        <v>20</v>
      </c>
      <c r="I1984" s="202"/>
      <c r="J1984" s="197"/>
      <c r="K1984" s="197"/>
      <c r="L1984" s="203"/>
      <c r="M1984" s="204"/>
      <c r="N1984" s="205"/>
      <c r="O1984" s="205"/>
      <c r="P1984" s="205"/>
      <c r="Q1984" s="205"/>
      <c r="R1984" s="205"/>
      <c r="S1984" s="205"/>
      <c r="T1984" s="206"/>
      <c r="AT1984" s="207" t="s">
        <v>169</v>
      </c>
      <c r="AU1984" s="207" t="s">
        <v>81</v>
      </c>
      <c r="AV1984" s="11" t="s">
        <v>22</v>
      </c>
      <c r="AW1984" s="11" t="s">
        <v>37</v>
      </c>
      <c r="AX1984" s="11" t="s">
        <v>73</v>
      </c>
      <c r="AY1984" s="207" t="s">
        <v>162</v>
      </c>
    </row>
    <row r="1985" spans="2:51" s="12" customFormat="1" ht="13.5">
      <c r="B1985" s="208"/>
      <c r="C1985" s="209"/>
      <c r="D1985" s="198" t="s">
        <v>169</v>
      </c>
      <c r="E1985" s="210" t="s">
        <v>20</v>
      </c>
      <c r="F1985" s="211" t="s">
        <v>1760</v>
      </c>
      <c r="G1985" s="209"/>
      <c r="H1985" s="212">
        <v>0.32</v>
      </c>
      <c r="I1985" s="213"/>
      <c r="J1985" s="209"/>
      <c r="K1985" s="209"/>
      <c r="L1985" s="214"/>
      <c r="M1985" s="215"/>
      <c r="N1985" s="216"/>
      <c r="O1985" s="216"/>
      <c r="P1985" s="216"/>
      <c r="Q1985" s="216"/>
      <c r="R1985" s="216"/>
      <c r="S1985" s="216"/>
      <c r="T1985" s="217"/>
      <c r="AT1985" s="218" t="s">
        <v>169</v>
      </c>
      <c r="AU1985" s="218" t="s">
        <v>81</v>
      </c>
      <c r="AV1985" s="12" t="s">
        <v>81</v>
      </c>
      <c r="AW1985" s="12" t="s">
        <v>37</v>
      </c>
      <c r="AX1985" s="12" t="s">
        <v>73</v>
      </c>
      <c r="AY1985" s="218" t="s">
        <v>162</v>
      </c>
    </row>
    <row r="1986" spans="2:51" s="13" customFormat="1" ht="13.5">
      <c r="B1986" s="219"/>
      <c r="C1986" s="220"/>
      <c r="D1986" s="221" t="s">
        <v>169</v>
      </c>
      <c r="E1986" s="222" t="s">
        <v>20</v>
      </c>
      <c r="F1986" s="223" t="s">
        <v>174</v>
      </c>
      <c r="G1986" s="220"/>
      <c r="H1986" s="224">
        <v>65.61</v>
      </c>
      <c r="I1986" s="225"/>
      <c r="J1986" s="220"/>
      <c r="K1986" s="220"/>
      <c r="L1986" s="226"/>
      <c r="M1986" s="227"/>
      <c r="N1986" s="228"/>
      <c r="O1986" s="228"/>
      <c r="P1986" s="228"/>
      <c r="Q1986" s="228"/>
      <c r="R1986" s="228"/>
      <c r="S1986" s="228"/>
      <c r="T1986" s="229"/>
      <c r="AT1986" s="230" t="s">
        <v>169</v>
      </c>
      <c r="AU1986" s="230" t="s">
        <v>81</v>
      </c>
      <c r="AV1986" s="13" t="s">
        <v>168</v>
      </c>
      <c r="AW1986" s="13" t="s">
        <v>37</v>
      </c>
      <c r="AX1986" s="13" t="s">
        <v>22</v>
      </c>
      <c r="AY1986" s="230" t="s">
        <v>162</v>
      </c>
    </row>
    <row r="1987" spans="2:65" s="1" customFormat="1" ht="22.5" customHeight="1">
      <c r="B1987" s="36"/>
      <c r="C1987" s="231" t="s">
        <v>1761</v>
      </c>
      <c r="D1987" s="231" t="s">
        <v>253</v>
      </c>
      <c r="E1987" s="232" t="s">
        <v>1762</v>
      </c>
      <c r="F1987" s="233" t="s">
        <v>1763</v>
      </c>
      <c r="G1987" s="234" t="s">
        <v>167</v>
      </c>
      <c r="H1987" s="235">
        <v>5.909</v>
      </c>
      <c r="I1987" s="236"/>
      <c r="J1987" s="237">
        <f>ROUND(I1987*H1987,2)</f>
        <v>0</v>
      </c>
      <c r="K1987" s="233" t="s">
        <v>20</v>
      </c>
      <c r="L1987" s="238"/>
      <c r="M1987" s="239" t="s">
        <v>20</v>
      </c>
      <c r="N1987" s="240" t="s">
        <v>44</v>
      </c>
      <c r="O1987" s="37"/>
      <c r="P1987" s="193">
        <f>O1987*H1987</f>
        <v>0</v>
      </c>
      <c r="Q1987" s="193">
        <v>0</v>
      </c>
      <c r="R1987" s="193">
        <f>Q1987*H1987</f>
        <v>0</v>
      </c>
      <c r="S1987" s="193">
        <v>0</v>
      </c>
      <c r="T1987" s="194">
        <f>S1987*H1987</f>
        <v>0</v>
      </c>
      <c r="AR1987" s="19" t="s">
        <v>332</v>
      </c>
      <c r="AT1987" s="19" t="s">
        <v>253</v>
      </c>
      <c r="AU1987" s="19" t="s">
        <v>81</v>
      </c>
      <c r="AY1987" s="19" t="s">
        <v>162</v>
      </c>
      <c r="BE1987" s="195">
        <f>IF(N1987="základní",J1987,0)</f>
        <v>0</v>
      </c>
      <c r="BF1987" s="195">
        <f>IF(N1987="snížená",J1987,0)</f>
        <v>0</v>
      </c>
      <c r="BG1987" s="195">
        <f>IF(N1987="zákl. přenesená",J1987,0)</f>
        <v>0</v>
      </c>
      <c r="BH1987" s="195">
        <f>IF(N1987="sníž. přenesená",J1987,0)</f>
        <v>0</v>
      </c>
      <c r="BI1987" s="195">
        <f>IF(N1987="nulová",J1987,0)</f>
        <v>0</v>
      </c>
      <c r="BJ1987" s="19" t="s">
        <v>22</v>
      </c>
      <c r="BK1987" s="195">
        <f>ROUND(I1987*H1987,2)</f>
        <v>0</v>
      </c>
      <c r="BL1987" s="19" t="s">
        <v>236</v>
      </c>
      <c r="BM1987" s="19" t="s">
        <v>1761</v>
      </c>
    </row>
    <row r="1988" spans="2:51" s="11" customFormat="1" ht="13.5">
      <c r="B1988" s="196"/>
      <c r="C1988" s="197"/>
      <c r="D1988" s="198" t="s">
        <v>169</v>
      </c>
      <c r="E1988" s="199" t="s">
        <v>20</v>
      </c>
      <c r="F1988" s="200" t="s">
        <v>1764</v>
      </c>
      <c r="G1988" s="197"/>
      <c r="H1988" s="201" t="s">
        <v>20</v>
      </c>
      <c r="I1988" s="202"/>
      <c r="J1988" s="197"/>
      <c r="K1988" s="197"/>
      <c r="L1988" s="203"/>
      <c r="M1988" s="204"/>
      <c r="N1988" s="205"/>
      <c r="O1988" s="205"/>
      <c r="P1988" s="205"/>
      <c r="Q1988" s="205"/>
      <c r="R1988" s="205"/>
      <c r="S1988" s="205"/>
      <c r="T1988" s="206"/>
      <c r="AT1988" s="207" t="s">
        <v>169</v>
      </c>
      <c r="AU1988" s="207" t="s">
        <v>81</v>
      </c>
      <c r="AV1988" s="11" t="s">
        <v>22</v>
      </c>
      <c r="AW1988" s="11" t="s">
        <v>37</v>
      </c>
      <c r="AX1988" s="11" t="s">
        <v>73</v>
      </c>
      <c r="AY1988" s="207" t="s">
        <v>162</v>
      </c>
    </row>
    <row r="1989" spans="2:51" s="12" customFormat="1" ht="13.5">
      <c r="B1989" s="208"/>
      <c r="C1989" s="209"/>
      <c r="D1989" s="198" t="s">
        <v>169</v>
      </c>
      <c r="E1989" s="210" t="s">
        <v>20</v>
      </c>
      <c r="F1989" s="211" t="s">
        <v>1765</v>
      </c>
      <c r="G1989" s="209"/>
      <c r="H1989" s="212">
        <v>5.909</v>
      </c>
      <c r="I1989" s="213"/>
      <c r="J1989" s="209"/>
      <c r="K1989" s="209"/>
      <c r="L1989" s="214"/>
      <c r="M1989" s="215"/>
      <c r="N1989" s="216"/>
      <c r="O1989" s="216"/>
      <c r="P1989" s="216"/>
      <c r="Q1989" s="216"/>
      <c r="R1989" s="216"/>
      <c r="S1989" s="216"/>
      <c r="T1989" s="217"/>
      <c r="AT1989" s="218" t="s">
        <v>169</v>
      </c>
      <c r="AU1989" s="218" t="s">
        <v>81</v>
      </c>
      <c r="AV1989" s="12" t="s">
        <v>81</v>
      </c>
      <c r="AW1989" s="12" t="s">
        <v>37</v>
      </c>
      <c r="AX1989" s="12" t="s">
        <v>73</v>
      </c>
      <c r="AY1989" s="218" t="s">
        <v>162</v>
      </c>
    </row>
    <row r="1990" spans="2:51" s="13" customFormat="1" ht="13.5">
      <c r="B1990" s="219"/>
      <c r="C1990" s="220"/>
      <c r="D1990" s="221" t="s">
        <v>169</v>
      </c>
      <c r="E1990" s="222" t="s">
        <v>20</v>
      </c>
      <c r="F1990" s="223" t="s">
        <v>174</v>
      </c>
      <c r="G1990" s="220"/>
      <c r="H1990" s="224">
        <v>5.909</v>
      </c>
      <c r="I1990" s="225"/>
      <c r="J1990" s="220"/>
      <c r="K1990" s="220"/>
      <c r="L1990" s="226"/>
      <c r="M1990" s="227"/>
      <c r="N1990" s="228"/>
      <c r="O1990" s="228"/>
      <c r="P1990" s="228"/>
      <c r="Q1990" s="228"/>
      <c r="R1990" s="228"/>
      <c r="S1990" s="228"/>
      <c r="T1990" s="229"/>
      <c r="AT1990" s="230" t="s">
        <v>169</v>
      </c>
      <c r="AU1990" s="230" t="s">
        <v>81</v>
      </c>
      <c r="AV1990" s="13" t="s">
        <v>168</v>
      </c>
      <c r="AW1990" s="13" t="s">
        <v>37</v>
      </c>
      <c r="AX1990" s="13" t="s">
        <v>22</v>
      </c>
      <c r="AY1990" s="230" t="s">
        <v>162</v>
      </c>
    </row>
    <row r="1991" spans="2:65" s="1" customFormat="1" ht="22.5" customHeight="1">
      <c r="B1991" s="36"/>
      <c r="C1991" s="231" t="s">
        <v>1766</v>
      </c>
      <c r="D1991" s="231" t="s">
        <v>253</v>
      </c>
      <c r="E1991" s="232" t="s">
        <v>1767</v>
      </c>
      <c r="F1991" s="233" t="s">
        <v>1768</v>
      </c>
      <c r="G1991" s="234" t="s">
        <v>218</v>
      </c>
      <c r="H1991" s="235">
        <v>2.646</v>
      </c>
      <c r="I1991" s="236"/>
      <c r="J1991" s="237">
        <f>ROUND(I1991*H1991,2)</f>
        <v>0</v>
      </c>
      <c r="K1991" s="233" t="s">
        <v>20</v>
      </c>
      <c r="L1991" s="238"/>
      <c r="M1991" s="239" t="s">
        <v>20</v>
      </c>
      <c r="N1991" s="240" t="s">
        <v>44</v>
      </c>
      <c r="O1991" s="37"/>
      <c r="P1991" s="193">
        <f>O1991*H1991</f>
        <v>0</v>
      </c>
      <c r="Q1991" s="193">
        <v>0</v>
      </c>
      <c r="R1991" s="193">
        <f>Q1991*H1991</f>
        <v>0</v>
      </c>
      <c r="S1991" s="193">
        <v>0</v>
      </c>
      <c r="T1991" s="194">
        <f>S1991*H1991</f>
        <v>0</v>
      </c>
      <c r="AR1991" s="19" t="s">
        <v>332</v>
      </c>
      <c r="AT1991" s="19" t="s">
        <v>253</v>
      </c>
      <c r="AU1991" s="19" t="s">
        <v>81</v>
      </c>
      <c r="AY1991" s="19" t="s">
        <v>162</v>
      </c>
      <c r="BE1991" s="195">
        <f>IF(N1991="základní",J1991,0)</f>
        <v>0</v>
      </c>
      <c r="BF1991" s="195">
        <f>IF(N1991="snížená",J1991,0)</f>
        <v>0</v>
      </c>
      <c r="BG1991" s="195">
        <f>IF(N1991="zákl. přenesená",J1991,0)</f>
        <v>0</v>
      </c>
      <c r="BH1991" s="195">
        <f>IF(N1991="sníž. přenesená",J1991,0)</f>
        <v>0</v>
      </c>
      <c r="BI1991" s="195">
        <f>IF(N1991="nulová",J1991,0)</f>
        <v>0</v>
      </c>
      <c r="BJ1991" s="19" t="s">
        <v>22</v>
      </c>
      <c r="BK1991" s="195">
        <f>ROUND(I1991*H1991,2)</f>
        <v>0</v>
      </c>
      <c r="BL1991" s="19" t="s">
        <v>236</v>
      </c>
      <c r="BM1991" s="19" t="s">
        <v>1766</v>
      </c>
    </row>
    <row r="1992" spans="2:51" s="12" customFormat="1" ht="13.5">
      <c r="B1992" s="208"/>
      <c r="C1992" s="209"/>
      <c r="D1992" s="198" t="s">
        <v>169</v>
      </c>
      <c r="E1992" s="210" t="s">
        <v>20</v>
      </c>
      <c r="F1992" s="211" t="s">
        <v>1769</v>
      </c>
      <c r="G1992" s="209"/>
      <c r="H1992" s="212">
        <v>2.646</v>
      </c>
      <c r="I1992" s="213"/>
      <c r="J1992" s="209"/>
      <c r="K1992" s="209"/>
      <c r="L1992" s="214"/>
      <c r="M1992" s="215"/>
      <c r="N1992" s="216"/>
      <c r="O1992" s="216"/>
      <c r="P1992" s="216"/>
      <c r="Q1992" s="216"/>
      <c r="R1992" s="216"/>
      <c r="S1992" s="216"/>
      <c r="T1992" s="217"/>
      <c r="AT1992" s="218" t="s">
        <v>169</v>
      </c>
      <c r="AU1992" s="218" t="s">
        <v>81</v>
      </c>
      <c r="AV1992" s="12" t="s">
        <v>81</v>
      </c>
      <c r="AW1992" s="12" t="s">
        <v>37</v>
      </c>
      <c r="AX1992" s="12" t="s">
        <v>73</v>
      </c>
      <c r="AY1992" s="218" t="s">
        <v>162</v>
      </c>
    </row>
    <row r="1993" spans="2:51" s="13" customFormat="1" ht="13.5">
      <c r="B1993" s="219"/>
      <c r="C1993" s="220"/>
      <c r="D1993" s="221" t="s">
        <v>169</v>
      </c>
      <c r="E1993" s="222" t="s">
        <v>20</v>
      </c>
      <c r="F1993" s="223" t="s">
        <v>174</v>
      </c>
      <c r="G1993" s="220"/>
      <c r="H1993" s="224">
        <v>2.646</v>
      </c>
      <c r="I1993" s="225"/>
      <c r="J1993" s="220"/>
      <c r="K1993" s="220"/>
      <c r="L1993" s="226"/>
      <c r="M1993" s="227"/>
      <c r="N1993" s="228"/>
      <c r="O1993" s="228"/>
      <c r="P1993" s="228"/>
      <c r="Q1993" s="228"/>
      <c r="R1993" s="228"/>
      <c r="S1993" s="228"/>
      <c r="T1993" s="229"/>
      <c r="AT1993" s="230" t="s">
        <v>169</v>
      </c>
      <c r="AU1993" s="230" t="s">
        <v>81</v>
      </c>
      <c r="AV1993" s="13" t="s">
        <v>168</v>
      </c>
      <c r="AW1993" s="13" t="s">
        <v>37</v>
      </c>
      <c r="AX1993" s="13" t="s">
        <v>22</v>
      </c>
      <c r="AY1993" s="230" t="s">
        <v>162</v>
      </c>
    </row>
    <row r="1994" spans="2:65" s="1" customFormat="1" ht="22.5" customHeight="1">
      <c r="B1994" s="36"/>
      <c r="C1994" s="184" t="s">
        <v>1770</v>
      </c>
      <c r="D1994" s="184" t="s">
        <v>164</v>
      </c>
      <c r="E1994" s="185" t="s">
        <v>1771</v>
      </c>
      <c r="F1994" s="186" t="s">
        <v>1772</v>
      </c>
      <c r="G1994" s="187" t="s">
        <v>206</v>
      </c>
      <c r="H1994" s="188">
        <v>1.891</v>
      </c>
      <c r="I1994" s="189"/>
      <c r="J1994" s="190">
        <f>ROUND(I1994*H1994,2)</f>
        <v>0</v>
      </c>
      <c r="K1994" s="186" t="s">
        <v>20</v>
      </c>
      <c r="L1994" s="56"/>
      <c r="M1994" s="191" t="s">
        <v>20</v>
      </c>
      <c r="N1994" s="192" t="s">
        <v>44</v>
      </c>
      <c r="O1994" s="37"/>
      <c r="P1994" s="193">
        <f>O1994*H1994</f>
        <v>0</v>
      </c>
      <c r="Q1994" s="193">
        <v>0</v>
      </c>
      <c r="R1994" s="193">
        <f>Q1994*H1994</f>
        <v>0</v>
      </c>
      <c r="S1994" s="193">
        <v>0</v>
      </c>
      <c r="T1994" s="194">
        <f>S1994*H1994</f>
        <v>0</v>
      </c>
      <c r="AR1994" s="19" t="s">
        <v>236</v>
      </c>
      <c r="AT1994" s="19" t="s">
        <v>164</v>
      </c>
      <c r="AU1994" s="19" t="s">
        <v>81</v>
      </c>
      <c r="AY1994" s="19" t="s">
        <v>162</v>
      </c>
      <c r="BE1994" s="195">
        <f>IF(N1994="základní",J1994,0)</f>
        <v>0</v>
      </c>
      <c r="BF1994" s="195">
        <f>IF(N1994="snížená",J1994,0)</f>
        <v>0</v>
      </c>
      <c r="BG1994" s="195">
        <f>IF(N1994="zákl. přenesená",J1994,0)</f>
        <v>0</v>
      </c>
      <c r="BH1994" s="195">
        <f>IF(N1994="sníž. přenesená",J1994,0)</f>
        <v>0</v>
      </c>
      <c r="BI1994" s="195">
        <f>IF(N1994="nulová",J1994,0)</f>
        <v>0</v>
      </c>
      <c r="BJ1994" s="19" t="s">
        <v>22</v>
      </c>
      <c r="BK1994" s="195">
        <f>ROUND(I1994*H1994,2)</f>
        <v>0</v>
      </c>
      <c r="BL1994" s="19" t="s">
        <v>236</v>
      </c>
      <c r="BM1994" s="19" t="s">
        <v>1770</v>
      </c>
    </row>
    <row r="1995" spans="2:63" s="10" customFormat="1" ht="29.85" customHeight="1">
      <c r="B1995" s="167"/>
      <c r="C1995" s="168"/>
      <c r="D1995" s="181" t="s">
        <v>72</v>
      </c>
      <c r="E1995" s="182" t="s">
        <v>1773</v>
      </c>
      <c r="F1995" s="182" t="s">
        <v>1774</v>
      </c>
      <c r="G1995" s="168"/>
      <c r="H1995" s="168"/>
      <c r="I1995" s="171"/>
      <c r="J1995" s="183">
        <f>BK1995</f>
        <v>0</v>
      </c>
      <c r="K1995" s="168"/>
      <c r="L1995" s="173"/>
      <c r="M1995" s="174"/>
      <c r="N1995" s="175"/>
      <c r="O1995" s="175"/>
      <c r="P1995" s="176">
        <f>SUM(P1996:P2028)</f>
        <v>0</v>
      </c>
      <c r="Q1995" s="175"/>
      <c r="R1995" s="176">
        <f>SUM(R1996:R2028)</f>
        <v>0</v>
      </c>
      <c r="S1995" s="175"/>
      <c r="T1995" s="177">
        <f>SUM(T1996:T2028)</f>
        <v>0</v>
      </c>
      <c r="AR1995" s="178" t="s">
        <v>81</v>
      </c>
      <c r="AT1995" s="179" t="s">
        <v>72</v>
      </c>
      <c r="AU1995" s="179" t="s">
        <v>22</v>
      </c>
      <c r="AY1995" s="178" t="s">
        <v>162</v>
      </c>
      <c r="BK1995" s="180">
        <f>SUM(BK1996:BK2028)</f>
        <v>0</v>
      </c>
    </row>
    <row r="1996" spans="2:65" s="1" customFormat="1" ht="22.5" customHeight="1">
      <c r="B1996" s="36"/>
      <c r="C1996" s="184" t="s">
        <v>1775</v>
      </c>
      <c r="D1996" s="184" t="s">
        <v>164</v>
      </c>
      <c r="E1996" s="185" t="s">
        <v>1776</v>
      </c>
      <c r="F1996" s="186" t="s">
        <v>1777</v>
      </c>
      <c r="G1996" s="187" t="s">
        <v>248</v>
      </c>
      <c r="H1996" s="188">
        <v>17.5</v>
      </c>
      <c r="I1996" s="189"/>
      <c r="J1996" s="190">
        <f>ROUND(I1996*H1996,2)</f>
        <v>0</v>
      </c>
      <c r="K1996" s="186" t="s">
        <v>20</v>
      </c>
      <c r="L1996" s="56"/>
      <c r="M1996" s="191" t="s">
        <v>20</v>
      </c>
      <c r="N1996" s="192" t="s">
        <v>44</v>
      </c>
      <c r="O1996" s="37"/>
      <c r="P1996" s="193">
        <f>O1996*H1996</f>
        <v>0</v>
      </c>
      <c r="Q1996" s="193">
        <v>0</v>
      </c>
      <c r="R1996" s="193">
        <f>Q1996*H1996</f>
        <v>0</v>
      </c>
      <c r="S1996" s="193">
        <v>0</v>
      </c>
      <c r="T1996" s="194">
        <f>S1996*H1996</f>
        <v>0</v>
      </c>
      <c r="AR1996" s="19" t="s">
        <v>236</v>
      </c>
      <c r="AT1996" s="19" t="s">
        <v>164</v>
      </c>
      <c r="AU1996" s="19" t="s">
        <v>81</v>
      </c>
      <c r="AY1996" s="19" t="s">
        <v>162</v>
      </c>
      <c r="BE1996" s="195">
        <f>IF(N1996="základní",J1996,0)</f>
        <v>0</v>
      </c>
      <c r="BF1996" s="195">
        <f>IF(N1996="snížená",J1996,0)</f>
        <v>0</v>
      </c>
      <c r="BG1996" s="195">
        <f>IF(N1996="zákl. přenesená",J1996,0)</f>
        <v>0</v>
      </c>
      <c r="BH1996" s="195">
        <f>IF(N1996="sníž. přenesená",J1996,0)</f>
        <v>0</v>
      </c>
      <c r="BI1996" s="195">
        <f>IF(N1996="nulová",J1996,0)</f>
        <v>0</v>
      </c>
      <c r="BJ1996" s="19" t="s">
        <v>22</v>
      </c>
      <c r="BK1996" s="195">
        <f>ROUND(I1996*H1996,2)</f>
        <v>0</v>
      </c>
      <c r="BL1996" s="19" t="s">
        <v>236</v>
      </c>
      <c r="BM1996" s="19" t="s">
        <v>1775</v>
      </c>
    </row>
    <row r="1997" spans="2:51" s="11" customFormat="1" ht="13.5">
      <c r="B1997" s="196"/>
      <c r="C1997" s="197"/>
      <c r="D1997" s="198" t="s">
        <v>169</v>
      </c>
      <c r="E1997" s="199" t="s">
        <v>20</v>
      </c>
      <c r="F1997" s="200" t="s">
        <v>1778</v>
      </c>
      <c r="G1997" s="197"/>
      <c r="H1997" s="201" t="s">
        <v>20</v>
      </c>
      <c r="I1997" s="202"/>
      <c r="J1997" s="197"/>
      <c r="K1997" s="197"/>
      <c r="L1997" s="203"/>
      <c r="M1997" s="204"/>
      <c r="N1997" s="205"/>
      <c r="O1997" s="205"/>
      <c r="P1997" s="205"/>
      <c r="Q1997" s="205"/>
      <c r="R1997" s="205"/>
      <c r="S1997" s="205"/>
      <c r="T1997" s="206"/>
      <c r="AT1997" s="207" t="s">
        <v>169</v>
      </c>
      <c r="AU1997" s="207" t="s">
        <v>81</v>
      </c>
      <c r="AV1997" s="11" t="s">
        <v>22</v>
      </c>
      <c r="AW1997" s="11" t="s">
        <v>37</v>
      </c>
      <c r="AX1997" s="11" t="s">
        <v>73</v>
      </c>
      <c r="AY1997" s="207" t="s">
        <v>162</v>
      </c>
    </row>
    <row r="1998" spans="2:51" s="12" customFormat="1" ht="13.5">
      <c r="B1998" s="208"/>
      <c r="C1998" s="209"/>
      <c r="D1998" s="198" t="s">
        <v>169</v>
      </c>
      <c r="E1998" s="210" t="s">
        <v>20</v>
      </c>
      <c r="F1998" s="211" t="s">
        <v>1779</v>
      </c>
      <c r="G1998" s="209"/>
      <c r="H1998" s="212">
        <v>17.5</v>
      </c>
      <c r="I1998" s="213"/>
      <c r="J1998" s="209"/>
      <c r="K1998" s="209"/>
      <c r="L1998" s="214"/>
      <c r="M1998" s="215"/>
      <c r="N1998" s="216"/>
      <c r="O1998" s="216"/>
      <c r="P1998" s="216"/>
      <c r="Q1998" s="216"/>
      <c r="R1998" s="216"/>
      <c r="S1998" s="216"/>
      <c r="T1998" s="217"/>
      <c r="AT1998" s="218" t="s">
        <v>169</v>
      </c>
      <c r="AU1998" s="218" t="s">
        <v>81</v>
      </c>
      <c r="AV1998" s="12" t="s">
        <v>81</v>
      </c>
      <c r="AW1998" s="12" t="s">
        <v>37</v>
      </c>
      <c r="AX1998" s="12" t="s">
        <v>73</v>
      </c>
      <c r="AY1998" s="218" t="s">
        <v>162</v>
      </c>
    </row>
    <row r="1999" spans="2:51" s="13" customFormat="1" ht="13.5">
      <c r="B1999" s="219"/>
      <c r="C1999" s="220"/>
      <c r="D1999" s="221" t="s">
        <v>169</v>
      </c>
      <c r="E1999" s="222" t="s">
        <v>20</v>
      </c>
      <c r="F1999" s="223" t="s">
        <v>174</v>
      </c>
      <c r="G1999" s="220"/>
      <c r="H1999" s="224">
        <v>17.5</v>
      </c>
      <c r="I1999" s="225"/>
      <c r="J1999" s="220"/>
      <c r="K1999" s="220"/>
      <c r="L1999" s="226"/>
      <c r="M1999" s="227"/>
      <c r="N1999" s="228"/>
      <c r="O1999" s="228"/>
      <c r="P1999" s="228"/>
      <c r="Q1999" s="228"/>
      <c r="R1999" s="228"/>
      <c r="S1999" s="228"/>
      <c r="T1999" s="229"/>
      <c r="AT1999" s="230" t="s">
        <v>169</v>
      </c>
      <c r="AU1999" s="230" t="s">
        <v>81</v>
      </c>
      <c r="AV1999" s="13" t="s">
        <v>168</v>
      </c>
      <c r="AW1999" s="13" t="s">
        <v>37</v>
      </c>
      <c r="AX1999" s="13" t="s">
        <v>22</v>
      </c>
      <c r="AY1999" s="230" t="s">
        <v>162</v>
      </c>
    </row>
    <row r="2000" spans="2:65" s="1" customFormat="1" ht="31.5" customHeight="1">
      <c r="B2000" s="36"/>
      <c r="C2000" s="184" t="s">
        <v>1780</v>
      </c>
      <c r="D2000" s="184" t="s">
        <v>164</v>
      </c>
      <c r="E2000" s="185" t="s">
        <v>1781</v>
      </c>
      <c r="F2000" s="186" t="s">
        <v>1782</v>
      </c>
      <c r="G2000" s="187" t="s">
        <v>248</v>
      </c>
      <c r="H2000" s="188">
        <v>4.5</v>
      </c>
      <c r="I2000" s="189"/>
      <c r="J2000" s="190">
        <f>ROUND(I2000*H2000,2)</f>
        <v>0</v>
      </c>
      <c r="K2000" s="186" t="s">
        <v>20</v>
      </c>
      <c r="L2000" s="56"/>
      <c r="M2000" s="191" t="s">
        <v>20</v>
      </c>
      <c r="N2000" s="192" t="s">
        <v>44</v>
      </c>
      <c r="O2000" s="37"/>
      <c r="P2000" s="193">
        <f>O2000*H2000</f>
        <v>0</v>
      </c>
      <c r="Q2000" s="193">
        <v>0</v>
      </c>
      <c r="R2000" s="193">
        <f>Q2000*H2000</f>
        <v>0</v>
      </c>
      <c r="S2000" s="193">
        <v>0</v>
      </c>
      <c r="T2000" s="194">
        <f>S2000*H2000</f>
        <v>0</v>
      </c>
      <c r="AR2000" s="19" t="s">
        <v>236</v>
      </c>
      <c r="AT2000" s="19" t="s">
        <v>164</v>
      </c>
      <c r="AU2000" s="19" t="s">
        <v>81</v>
      </c>
      <c r="AY2000" s="19" t="s">
        <v>162</v>
      </c>
      <c r="BE2000" s="195">
        <f>IF(N2000="základní",J2000,0)</f>
        <v>0</v>
      </c>
      <c r="BF2000" s="195">
        <f>IF(N2000="snížená",J2000,0)</f>
        <v>0</v>
      </c>
      <c r="BG2000" s="195">
        <f>IF(N2000="zákl. přenesená",J2000,0)</f>
        <v>0</v>
      </c>
      <c r="BH2000" s="195">
        <f>IF(N2000="sníž. přenesená",J2000,0)</f>
        <v>0</v>
      </c>
      <c r="BI2000" s="195">
        <f>IF(N2000="nulová",J2000,0)</f>
        <v>0</v>
      </c>
      <c r="BJ2000" s="19" t="s">
        <v>22</v>
      </c>
      <c r="BK2000" s="195">
        <f>ROUND(I2000*H2000,2)</f>
        <v>0</v>
      </c>
      <c r="BL2000" s="19" t="s">
        <v>236</v>
      </c>
      <c r="BM2000" s="19" t="s">
        <v>1780</v>
      </c>
    </row>
    <row r="2001" spans="2:65" s="1" customFormat="1" ht="22.5" customHeight="1">
      <c r="B2001" s="36"/>
      <c r="C2001" s="184" t="s">
        <v>1783</v>
      </c>
      <c r="D2001" s="184" t="s">
        <v>164</v>
      </c>
      <c r="E2001" s="185" t="s">
        <v>1784</v>
      </c>
      <c r="F2001" s="186" t="s">
        <v>1785</v>
      </c>
      <c r="G2001" s="187" t="s">
        <v>218</v>
      </c>
      <c r="H2001" s="188">
        <v>9</v>
      </c>
      <c r="I2001" s="189"/>
      <c r="J2001" s="190">
        <f>ROUND(I2001*H2001,2)</f>
        <v>0</v>
      </c>
      <c r="K2001" s="186" t="s">
        <v>20</v>
      </c>
      <c r="L2001" s="56"/>
      <c r="M2001" s="191" t="s">
        <v>20</v>
      </c>
      <c r="N2001" s="192" t="s">
        <v>44</v>
      </c>
      <c r="O2001" s="37"/>
      <c r="P2001" s="193">
        <f>O2001*H2001</f>
        <v>0</v>
      </c>
      <c r="Q2001" s="193">
        <v>0</v>
      </c>
      <c r="R2001" s="193">
        <f>Q2001*H2001</f>
        <v>0</v>
      </c>
      <c r="S2001" s="193">
        <v>0</v>
      </c>
      <c r="T2001" s="194">
        <f>S2001*H2001</f>
        <v>0</v>
      </c>
      <c r="AR2001" s="19" t="s">
        <v>236</v>
      </c>
      <c r="AT2001" s="19" t="s">
        <v>164</v>
      </c>
      <c r="AU2001" s="19" t="s">
        <v>81</v>
      </c>
      <c r="AY2001" s="19" t="s">
        <v>162</v>
      </c>
      <c r="BE2001" s="195">
        <f>IF(N2001="základní",J2001,0)</f>
        <v>0</v>
      </c>
      <c r="BF2001" s="195">
        <f>IF(N2001="snížená",J2001,0)</f>
        <v>0</v>
      </c>
      <c r="BG2001" s="195">
        <f>IF(N2001="zákl. přenesená",J2001,0)</f>
        <v>0</v>
      </c>
      <c r="BH2001" s="195">
        <f>IF(N2001="sníž. přenesená",J2001,0)</f>
        <v>0</v>
      </c>
      <c r="BI2001" s="195">
        <f>IF(N2001="nulová",J2001,0)</f>
        <v>0</v>
      </c>
      <c r="BJ2001" s="19" t="s">
        <v>22</v>
      </c>
      <c r="BK2001" s="195">
        <f>ROUND(I2001*H2001,2)</f>
        <v>0</v>
      </c>
      <c r="BL2001" s="19" t="s">
        <v>236</v>
      </c>
      <c r="BM2001" s="19" t="s">
        <v>1783</v>
      </c>
    </row>
    <row r="2002" spans="2:65" s="1" customFormat="1" ht="22.5" customHeight="1">
      <c r="B2002" s="36"/>
      <c r="C2002" s="184" t="s">
        <v>1786</v>
      </c>
      <c r="D2002" s="184" t="s">
        <v>164</v>
      </c>
      <c r="E2002" s="185" t="s">
        <v>1787</v>
      </c>
      <c r="F2002" s="186" t="s">
        <v>1788</v>
      </c>
      <c r="G2002" s="187" t="s">
        <v>218</v>
      </c>
      <c r="H2002" s="188">
        <v>2.88</v>
      </c>
      <c r="I2002" s="189"/>
      <c r="J2002" s="190">
        <f>ROUND(I2002*H2002,2)</f>
        <v>0</v>
      </c>
      <c r="K2002" s="186" t="s">
        <v>20</v>
      </c>
      <c r="L2002" s="56"/>
      <c r="M2002" s="191" t="s">
        <v>20</v>
      </c>
      <c r="N2002" s="192" t="s">
        <v>44</v>
      </c>
      <c r="O2002" s="37"/>
      <c r="P2002" s="193">
        <f>O2002*H2002</f>
        <v>0</v>
      </c>
      <c r="Q2002" s="193">
        <v>0</v>
      </c>
      <c r="R2002" s="193">
        <f>Q2002*H2002</f>
        <v>0</v>
      </c>
      <c r="S2002" s="193">
        <v>0</v>
      </c>
      <c r="T2002" s="194">
        <f>S2002*H2002</f>
        <v>0</v>
      </c>
      <c r="AR2002" s="19" t="s">
        <v>236</v>
      </c>
      <c r="AT2002" s="19" t="s">
        <v>164</v>
      </c>
      <c r="AU2002" s="19" t="s">
        <v>81</v>
      </c>
      <c r="AY2002" s="19" t="s">
        <v>162</v>
      </c>
      <c r="BE2002" s="195">
        <f>IF(N2002="základní",J2002,0)</f>
        <v>0</v>
      </c>
      <c r="BF2002" s="195">
        <f>IF(N2002="snížená",J2002,0)</f>
        <v>0</v>
      </c>
      <c r="BG2002" s="195">
        <f>IF(N2002="zákl. přenesená",J2002,0)</f>
        <v>0</v>
      </c>
      <c r="BH2002" s="195">
        <f>IF(N2002="sníž. přenesená",J2002,0)</f>
        <v>0</v>
      </c>
      <c r="BI2002" s="195">
        <f>IF(N2002="nulová",J2002,0)</f>
        <v>0</v>
      </c>
      <c r="BJ2002" s="19" t="s">
        <v>22</v>
      </c>
      <c r="BK2002" s="195">
        <f>ROUND(I2002*H2002,2)</f>
        <v>0</v>
      </c>
      <c r="BL2002" s="19" t="s">
        <v>236</v>
      </c>
      <c r="BM2002" s="19" t="s">
        <v>1786</v>
      </c>
    </row>
    <row r="2003" spans="2:51" s="11" customFormat="1" ht="13.5">
      <c r="B2003" s="196"/>
      <c r="C2003" s="197"/>
      <c r="D2003" s="198" t="s">
        <v>169</v>
      </c>
      <c r="E2003" s="199" t="s">
        <v>20</v>
      </c>
      <c r="F2003" s="200" t="s">
        <v>1789</v>
      </c>
      <c r="G2003" s="197"/>
      <c r="H2003" s="201" t="s">
        <v>20</v>
      </c>
      <c r="I2003" s="202"/>
      <c r="J2003" s="197"/>
      <c r="K2003" s="197"/>
      <c r="L2003" s="203"/>
      <c r="M2003" s="204"/>
      <c r="N2003" s="205"/>
      <c r="O2003" s="205"/>
      <c r="P2003" s="205"/>
      <c r="Q2003" s="205"/>
      <c r="R2003" s="205"/>
      <c r="S2003" s="205"/>
      <c r="T2003" s="206"/>
      <c r="AT2003" s="207" t="s">
        <v>169</v>
      </c>
      <c r="AU2003" s="207" t="s">
        <v>81</v>
      </c>
      <c r="AV2003" s="11" t="s">
        <v>22</v>
      </c>
      <c r="AW2003" s="11" t="s">
        <v>37</v>
      </c>
      <c r="AX2003" s="11" t="s">
        <v>73</v>
      </c>
      <c r="AY2003" s="207" t="s">
        <v>162</v>
      </c>
    </row>
    <row r="2004" spans="2:51" s="12" customFormat="1" ht="13.5">
      <c r="B2004" s="208"/>
      <c r="C2004" s="209"/>
      <c r="D2004" s="198" t="s">
        <v>169</v>
      </c>
      <c r="E2004" s="210" t="s">
        <v>20</v>
      </c>
      <c r="F2004" s="211" t="s">
        <v>1790</v>
      </c>
      <c r="G2004" s="209"/>
      <c r="H2004" s="212">
        <v>2.88</v>
      </c>
      <c r="I2004" s="213"/>
      <c r="J2004" s="209"/>
      <c r="K2004" s="209"/>
      <c r="L2004" s="214"/>
      <c r="M2004" s="215"/>
      <c r="N2004" s="216"/>
      <c r="O2004" s="216"/>
      <c r="P2004" s="216"/>
      <c r="Q2004" s="216"/>
      <c r="R2004" s="216"/>
      <c r="S2004" s="216"/>
      <c r="T2004" s="217"/>
      <c r="AT2004" s="218" t="s">
        <v>169</v>
      </c>
      <c r="AU2004" s="218" t="s">
        <v>81</v>
      </c>
      <c r="AV2004" s="12" t="s">
        <v>81</v>
      </c>
      <c r="AW2004" s="12" t="s">
        <v>37</v>
      </c>
      <c r="AX2004" s="12" t="s">
        <v>73</v>
      </c>
      <c r="AY2004" s="218" t="s">
        <v>162</v>
      </c>
    </row>
    <row r="2005" spans="2:51" s="13" customFormat="1" ht="13.5">
      <c r="B2005" s="219"/>
      <c r="C2005" s="220"/>
      <c r="D2005" s="221" t="s">
        <v>169</v>
      </c>
      <c r="E2005" s="222" t="s">
        <v>20</v>
      </c>
      <c r="F2005" s="223" t="s">
        <v>174</v>
      </c>
      <c r="G2005" s="220"/>
      <c r="H2005" s="224">
        <v>2.88</v>
      </c>
      <c r="I2005" s="225"/>
      <c r="J2005" s="220"/>
      <c r="K2005" s="220"/>
      <c r="L2005" s="226"/>
      <c r="M2005" s="227"/>
      <c r="N2005" s="228"/>
      <c r="O2005" s="228"/>
      <c r="P2005" s="228"/>
      <c r="Q2005" s="228"/>
      <c r="R2005" s="228"/>
      <c r="S2005" s="228"/>
      <c r="T2005" s="229"/>
      <c r="AT2005" s="230" t="s">
        <v>169</v>
      </c>
      <c r="AU2005" s="230" t="s">
        <v>81</v>
      </c>
      <c r="AV2005" s="13" t="s">
        <v>168</v>
      </c>
      <c r="AW2005" s="13" t="s">
        <v>37</v>
      </c>
      <c r="AX2005" s="13" t="s">
        <v>22</v>
      </c>
      <c r="AY2005" s="230" t="s">
        <v>162</v>
      </c>
    </row>
    <row r="2006" spans="2:65" s="1" customFormat="1" ht="22.5" customHeight="1">
      <c r="B2006" s="36"/>
      <c r="C2006" s="184" t="s">
        <v>1791</v>
      </c>
      <c r="D2006" s="184" t="s">
        <v>164</v>
      </c>
      <c r="E2006" s="185" t="s">
        <v>1792</v>
      </c>
      <c r="F2006" s="186" t="s">
        <v>1793</v>
      </c>
      <c r="G2006" s="187" t="s">
        <v>167</v>
      </c>
      <c r="H2006" s="188">
        <v>0.463</v>
      </c>
      <c r="I2006" s="189"/>
      <c r="J2006" s="190">
        <f>ROUND(I2006*H2006,2)</f>
        <v>0</v>
      </c>
      <c r="K2006" s="186" t="s">
        <v>20</v>
      </c>
      <c r="L2006" s="56"/>
      <c r="M2006" s="191" t="s">
        <v>20</v>
      </c>
      <c r="N2006" s="192" t="s">
        <v>44</v>
      </c>
      <c r="O2006" s="37"/>
      <c r="P2006" s="193">
        <f>O2006*H2006</f>
        <v>0</v>
      </c>
      <c r="Q2006" s="193">
        <v>0</v>
      </c>
      <c r="R2006" s="193">
        <f>Q2006*H2006</f>
        <v>0</v>
      </c>
      <c r="S2006" s="193">
        <v>0</v>
      </c>
      <c r="T2006" s="194">
        <f>S2006*H2006</f>
        <v>0</v>
      </c>
      <c r="AR2006" s="19" t="s">
        <v>236</v>
      </c>
      <c r="AT2006" s="19" t="s">
        <v>164</v>
      </c>
      <c r="AU2006" s="19" t="s">
        <v>81</v>
      </c>
      <c r="AY2006" s="19" t="s">
        <v>162</v>
      </c>
      <c r="BE2006" s="195">
        <f>IF(N2006="základní",J2006,0)</f>
        <v>0</v>
      </c>
      <c r="BF2006" s="195">
        <f>IF(N2006="snížená",J2006,0)</f>
        <v>0</v>
      </c>
      <c r="BG2006" s="195">
        <f>IF(N2006="zákl. přenesená",J2006,0)</f>
        <v>0</v>
      </c>
      <c r="BH2006" s="195">
        <f>IF(N2006="sníž. přenesená",J2006,0)</f>
        <v>0</v>
      </c>
      <c r="BI2006" s="195">
        <f>IF(N2006="nulová",J2006,0)</f>
        <v>0</v>
      </c>
      <c r="BJ2006" s="19" t="s">
        <v>22</v>
      </c>
      <c r="BK2006" s="195">
        <f>ROUND(I2006*H2006,2)</f>
        <v>0</v>
      </c>
      <c r="BL2006" s="19" t="s">
        <v>236</v>
      </c>
      <c r="BM2006" s="19" t="s">
        <v>1791</v>
      </c>
    </row>
    <row r="2007" spans="2:51" s="12" customFormat="1" ht="13.5">
      <c r="B2007" s="208"/>
      <c r="C2007" s="209"/>
      <c r="D2007" s="198" t="s">
        <v>169</v>
      </c>
      <c r="E2007" s="210" t="s">
        <v>20</v>
      </c>
      <c r="F2007" s="211" t="s">
        <v>1794</v>
      </c>
      <c r="G2007" s="209"/>
      <c r="H2007" s="212">
        <v>0.126</v>
      </c>
      <c r="I2007" s="213"/>
      <c r="J2007" s="209"/>
      <c r="K2007" s="209"/>
      <c r="L2007" s="214"/>
      <c r="M2007" s="215"/>
      <c r="N2007" s="216"/>
      <c r="O2007" s="216"/>
      <c r="P2007" s="216"/>
      <c r="Q2007" s="216"/>
      <c r="R2007" s="216"/>
      <c r="S2007" s="216"/>
      <c r="T2007" s="217"/>
      <c r="AT2007" s="218" t="s">
        <v>169</v>
      </c>
      <c r="AU2007" s="218" t="s">
        <v>81</v>
      </c>
      <c r="AV2007" s="12" t="s">
        <v>81</v>
      </c>
      <c r="AW2007" s="12" t="s">
        <v>37</v>
      </c>
      <c r="AX2007" s="12" t="s">
        <v>73</v>
      </c>
      <c r="AY2007" s="218" t="s">
        <v>162</v>
      </c>
    </row>
    <row r="2008" spans="2:51" s="12" customFormat="1" ht="13.5">
      <c r="B2008" s="208"/>
      <c r="C2008" s="209"/>
      <c r="D2008" s="198" t="s">
        <v>169</v>
      </c>
      <c r="E2008" s="210" t="s">
        <v>20</v>
      </c>
      <c r="F2008" s="211" t="s">
        <v>1795</v>
      </c>
      <c r="G2008" s="209"/>
      <c r="H2008" s="212">
        <v>0.112</v>
      </c>
      <c r="I2008" s="213"/>
      <c r="J2008" s="209"/>
      <c r="K2008" s="209"/>
      <c r="L2008" s="214"/>
      <c r="M2008" s="215"/>
      <c r="N2008" s="216"/>
      <c r="O2008" s="216"/>
      <c r="P2008" s="216"/>
      <c r="Q2008" s="216"/>
      <c r="R2008" s="216"/>
      <c r="S2008" s="216"/>
      <c r="T2008" s="217"/>
      <c r="AT2008" s="218" t="s">
        <v>169</v>
      </c>
      <c r="AU2008" s="218" t="s">
        <v>81</v>
      </c>
      <c r="AV2008" s="12" t="s">
        <v>81</v>
      </c>
      <c r="AW2008" s="12" t="s">
        <v>37</v>
      </c>
      <c r="AX2008" s="12" t="s">
        <v>73</v>
      </c>
      <c r="AY2008" s="218" t="s">
        <v>162</v>
      </c>
    </row>
    <row r="2009" spans="2:51" s="12" customFormat="1" ht="13.5">
      <c r="B2009" s="208"/>
      <c r="C2009" s="209"/>
      <c r="D2009" s="198" t="s">
        <v>169</v>
      </c>
      <c r="E2009" s="210" t="s">
        <v>20</v>
      </c>
      <c r="F2009" s="211" t="s">
        <v>1796</v>
      </c>
      <c r="G2009" s="209"/>
      <c r="H2009" s="212">
        <v>0.225</v>
      </c>
      <c r="I2009" s="213"/>
      <c r="J2009" s="209"/>
      <c r="K2009" s="209"/>
      <c r="L2009" s="214"/>
      <c r="M2009" s="215"/>
      <c r="N2009" s="216"/>
      <c r="O2009" s="216"/>
      <c r="P2009" s="216"/>
      <c r="Q2009" s="216"/>
      <c r="R2009" s="216"/>
      <c r="S2009" s="216"/>
      <c r="T2009" s="217"/>
      <c r="AT2009" s="218" t="s">
        <v>169</v>
      </c>
      <c r="AU2009" s="218" t="s">
        <v>81</v>
      </c>
      <c r="AV2009" s="12" t="s">
        <v>81</v>
      </c>
      <c r="AW2009" s="12" t="s">
        <v>37</v>
      </c>
      <c r="AX2009" s="12" t="s">
        <v>73</v>
      </c>
      <c r="AY2009" s="218" t="s">
        <v>162</v>
      </c>
    </row>
    <row r="2010" spans="2:51" s="13" customFormat="1" ht="13.5">
      <c r="B2010" s="219"/>
      <c r="C2010" s="220"/>
      <c r="D2010" s="221" t="s">
        <v>169</v>
      </c>
      <c r="E2010" s="222" t="s">
        <v>20</v>
      </c>
      <c r="F2010" s="223" t="s">
        <v>174</v>
      </c>
      <c r="G2010" s="220"/>
      <c r="H2010" s="224">
        <v>0.463</v>
      </c>
      <c r="I2010" s="225"/>
      <c r="J2010" s="220"/>
      <c r="K2010" s="220"/>
      <c r="L2010" s="226"/>
      <c r="M2010" s="227"/>
      <c r="N2010" s="228"/>
      <c r="O2010" s="228"/>
      <c r="P2010" s="228"/>
      <c r="Q2010" s="228"/>
      <c r="R2010" s="228"/>
      <c r="S2010" s="228"/>
      <c r="T2010" s="229"/>
      <c r="AT2010" s="230" t="s">
        <v>169</v>
      </c>
      <c r="AU2010" s="230" t="s">
        <v>81</v>
      </c>
      <c r="AV2010" s="13" t="s">
        <v>168</v>
      </c>
      <c r="AW2010" s="13" t="s">
        <v>37</v>
      </c>
      <c r="AX2010" s="13" t="s">
        <v>22</v>
      </c>
      <c r="AY2010" s="230" t="s">
        <v>162</v>
      </c>
    </row>
    <row r="2011" spans="2:65" s="1" customFormat="1" ht="22.5" customHeight="1">
      <c r="B2011" s="36"/>
      <c r="C2011" s="184" t="s">
        <v>1797</v>
      </c>
      <c r="D2011" s="184" t="s">
        <v>164</v>
      </c>
      <c r="E2011" s="185" t="s">
        <v>1798</v>
      </c>
      <c r="F2011" s="186" t="s">
        <v>1799</v>
      </c>
      <c r="G2011" s="187" t="s">
        <v>218</v>
      </c>
      <c r="H2011" s="188">
        <v>3</v>
      </c>
      <c r="I2011" s="189"/>
      <c r="J2011" s="190">
        <f>ROUND(I2011*H2011,2)</f>
        <v>0</v>
      </c>
      <c r="K2011" s="186" t="s">
        <v>20</v>
      </c>
      <c r="L2011" s="56"/>
      <c r="M2011" s="191" t="s">
        <v>20</v>
      </c>
      <c r="N2011" s="192" t="s">
        <v>44</v>
      </c>
      <c r="O2011" s="37"/>
      <c r="P2011" s="193">
        <f>O2011*H2011</f>
        <v>0</v>
      </c>
      <c r="Q2011" s="193">
        <v>0</v>
      </c>
      <c r="R2011" s="193">
        <f>Q2011*H2011</f>
        <v>0</v>
      </c>
      <c r="S2011" s="193">
        <v>0</v>
      </c>
      <c r="T2011" s="194">
        <f>S2011*H2011</f>
        <v>0</v>
      </c>
      <c r="AR2011" s="19" t="s">
        <v>236</v>
      </c>
      <c r="AT2011" s="19" t="s">
        <v>164</v>
      </c>
      <c r="AU2011" s="19" t="s">
        <v>81</v>
      </c>
      <c r="AY2011" s="19" t="s">
        <v>162</v>
      </c>
      <c r="BE2011" s="195">
        <f>IF(N2011="základní",J2011,0)</f>
        <v>0</v>
      </c>
      <c r="BF2011" s="195">
        <f>IF(N2011="snížená",J2011,0)</f>
        <v>0</v>
      </c>
      <c r="BG2011" s="195">
        <f>IF(N2011="zákl. přenesená",J2011,0)</f>
        <v>0</v>
      </c>
      <c r="BH2011" s="195">
        <f>IF(N2011="sníž. přenesená",J2011,0)</f>
        <v>0</v>
      </c>
      <c r="BI2011" s="195">
        <f>IF(N2011="nulová",J2011,0)</f>
        <v>0</v>
      </c>
      <c r="BJ2011" s="19" t="s">
        <v>22</v>
      </c>
      <c r="BK2011" s="195">
        <f>ROUND(I2011*H2011,2)</f>
        <v>0</v>
      </c>
      <c r="BL2011" s="19" t="s">
        <v>236</v>
      </c>
      <c r="BM2011" s="19" t="s">
        <v>1797</v>
      </c>
    </row>
    <row r="2012" spans="2:51" s="11" customFormat="1" ht="13.5">
      <c r="B2012" s="196"/>
      <c r="C2012" s="197"/>
      <c r="D2012" s="198" t="s">
        <v>169</v>
      </c>
      <c r="E2012" s="199" t="s">
        <v>20</v>
      </c>
      <c r="F2012" s="200" t="s">
        <v>1800</v>
      </c>
      <c r="G2012" s="197"/>
      <c r="H2012" s="201" t="s">
        <v>20</v>
      </c>
      <c r="I2012" s="202"/>
      <c r="J2012" s="197"/>
      <c r="K2012" s="197"/>
      <c r="L2012" s="203"/>
      <c r="M2012" s="204"/>
      <c r="N2012" s="205"/>
      <c r="O2012" s="205"/>
      <c r="P2012" s="205"/>
      <c r="Q2012" s="205"/>
      <c r="R2012" s="205"/>
      <c r="S2012" s="205"/>
      <c r="T2012" s="206"/>
      <c r="AT2012" s="207" t="s">
        <v>169</v>
      </c>
      <c r="AU2012" s="207" t="s">
        <v>81</v>
      </c>
      <c r="AV2012" s="11" t="s">
        <v>22</v>
      </c>
      <c r="AW2012" s="11" t="s">
        <v>37</v>
      </c>
      <c r="AX2012" s="11" t="s">
        <v>73</v>
      </c>
      <c r="AY2012" s="207" t="s">
        <v>162</v>
      </c>
    </row>
    <row r="2013" spans="2:51" s="12" customFormat="1" ht="13.5">
      <c r="B2013" s="208"/>
      <c r="C2013" s="209"/>
      <c r="D2013" s="198" t="s">
        <v>169</v>
      </c>
      <c r="E2013" s="210" t="s">
        <v>20</v>
      </c>
      <c r="F2013" s="211" t="s">
        <v>180</v>
      </c>
      <c r="G2013" s="209"/>
      <c r="H2013" s="212">
        <v>3</v>
      </c>
      <c r="I2013" s="213"/>
      <c r="J2013" s="209"/>
      <c r="K2013" s="209"/>
      <c r="L2013" s="214"/>
      <c r="M2013" s="215"/>
      <c r="N2013" s="216"/>
      <c r="O2013" s="216"/>
      <c r="P2013" s="216"/>
      <c r="Q2013" s="216"/>
      <c r="R2013" s="216"/>
      <c r="S2013" s="216"/>
      <c r="T2013" s="217"/>
      <c r="AT2013" s="218" t="s">
        <v>169</v>
      </c>
      <c r="AU2013" s="218" t="s">
        <v>81</v>
      </c>
      <c r="AV2013" s="12" t="s">
        <v>81</v>
      </c>
      <c r="AW2013" s="12" t="s">
        <v>37</v>
      </c>
      <c r="AX2013" s="12" t="s">
        <v>73</v>
      </c>
      <c r="AY2013" s="218" t="s">
        <v>162</v>
      </c>
    </row>
    <row r="2014" spans="2:51" s="13" customFormat="1" ht="13.5">
      <c r="B2014" s="219"/>
      <c r="C2014" s="220"/>
      <c r="D2014" s="221" t="s">
        <v>169</v>
      </c>
      <c r="E2014" s="222" t="s">
        <v>20</v>
      </c>
      <c r="F2014" s="223" t="s">
        <v>174</v>
      </c>
      <c r="G2014" s="220"/>
      <c r="H2014" s="224">
        <v>3</v>
      </c>
      <c r="I2014" s="225"/>
      <c r="J2014" s="220"/>
      <c r="K2014" s="220"/>
      <c r="L2014" s="226"/>
      <c r="M2014" s="227"/>
      <c r="N2014" s="228"/>
      <c r="O2014" s="228"/>
      <c r="P2014" s="228"/>
      <c r="Q2014" s="228"/>
      <c r="R2014" s="228"/>
      <c r="S2014" s="228"/>
      <c r="T2014" s="229"/>
      <c r="AT2014" s="230" t="s">
        <v>169</v>
      </c>
      <c r="AU2014" s="230" t="s">
        <v>81</v>
      </c>
      <c r="AV2014" s="13" t="s">
        <v>168</v>
      </c>
      <c r="AW2014" s="13" t="s">
        <v>37</v>
      </c>
      <c r="AX2014" s="13" t="s">
        <v>22</v>
      </c>
      <c r="AY2014" s="230" t="s">
        <v>162</v>
      </c>
    </row>
    <row r="2015" spans="2:65" s="1" customFormat="1" ht="22.5" customHeight="1">
      <c r="B2015" s="36"/>
      <c r="C2015" s="184" t="s">
        <v>1801</v>
      </c>
      <c r="D2015" s="184" t="s">
        <v>164</v>
      </c>
      <c r="E2015" s="185" t="s">
        <v>1802</v>
      </c>
      <c r="F2015" s="186" t="s">
        <v>1803</v>
      </c>
      <c r="G2015" s="187" t="s">
        <v>248</v>
      </c>
      <c r="H2015" s="188">
        <v>15</v>
      </c>
      <c r="I2015" s="189"/>
      <c r="J2015" s="190">
        <f>ROUND(I2015*H2015,2)</f>
        <v>0</v>
      </c>
      <c r="K2015" s="186" t="s">
        <v>20</v>
      </c>
      <c r="L2015" s="56"/>
      <c r="M2015" s="191" t="s">
        <v>20</v>
      </c>
      <c r="N2015" s="192" t="s">
        <v>44</v>
      </c>
      <c r="O2015" s="37"/>
      <c r="P2015" s="193">
        <f>O2015*H2015</f>
        <v>0</v>
      </c>
      <c r="Q2015" s="193">
        <v>0</v>
      </c>
      <c r="R2015" s="193">
        <f>Q2015*H2015</f>
        <v>0</v>
      </c>
      <c r="S2015" s="193">
        <v>0</v>
      </c>
      <c r="T2015" s="194">
        <f>S2015*H2015</f>
        <v>0</v>
      </c>
      <c r="AR2015" s="19" t="s">
        <v>236</v>
      </c>
      <c r="AT2015" s="19" t="s">
        <v>164</v>
      </c>
      <c r="AU2015" s="19" t="s">
        <v>81</v>
      </c>
      <c r="AY2015" s="19" t="s">
        <v>162</v>
      </c>
      <c r="BE2015" s="195">
        <f>IF(N2015="základní",J2015,0)</f>
        <v>0</v>
      </c>
      <c r="BF2015" s="195">
        <f>IF(N2015="snížená",J2015,0)</f>
        <v>0</v>
      </c>
      <c r="BG2015" s="195">
        <f>IF(N2015="zákl. přenesená",J2015,0)</f>
        <v>0</v>
      </c>
      <c r="BH2015" s="195">
        <f>IF(N2015="sníž. přenesená",J2015,0)</f>
        <v>0</v>
      </c>
      <c r="BI2015" s="195">
        <f>IF(N2015="nulová",J2015,0)</f>
        <v>0</v>
      </c>
      <c r="BJ2015" s="19" t="s">
        <v>22</v>
      </c>
      <c r="BK2015" s="195">
        <f>ROUND(I2015*H2015,2)</f>
        <v>0</v>
      </c>
      <c r="BL2015" s="19" t="s">
        <v>236</v>
      </c>
      <c r="BM2015" s="19" t="s">
        <v>1801</v>
      </c>
    </row>
    <row r="2016" spans="2:51" s="11" customFormat="1" ht="13.5">
      <c r="B2016" s="196"/>
      <c r="C2016" s="197"/>
      <c r="D2016" s="198" t="s">
        <v>169</v>
      </c>
      <c r="E2016" s="199" t="s">
        <v>20</v>
      </c>
      <c r="F2016" s="200" t="s">
        <v>1789</v>
      </c>
      <c r="G2016" s="197"/>
      <c r="H2016" s="201" t="s">
        <v>20</v>
      </c>
      <c r="I2016" s="202"/>
      <c r="J2016" s="197"/>
      <c r="K2016" s="197"/>
      <c r="L2016" s="203"/>
      <c r="M2016" s="204"/>
      <c r="N2016" s="205"/>
      <c r="O2016" s="205"/>
      <c r="P2016" s="205"/>
      <c r="Q2016" s="205"/>
      <c r="R2016" s="205"/>
      <c r="S2016" s="205"/>
      <c r="T2016" s="206"/>
      <c r="AT2016" s="207" t="s">
        <v>169</v>
      </c>
      <c r="AU2016" s="207" t="s">
        <v>81</v>
      </c>
      <c r="AV2016" s="11" t="s">
        <v>22</v>
      </c>
      <c r="AW2016" s="11" t="s">
        <v>37</v>
      </c>
      <c r="AX2016" s="11" t="s">
        <v>73</v>
      </c>
      <c r="AY2016" s="207" t="s">
        <v>162</v>
      </c>
    </row>
    <row r="2017" spans="2:51" s="12" customFormat="1" ht="13.5">
      <c r="B2017" s="208"/>
      <c r="C2017" s="209"/>
      <c r="D2017" s="198" t="s">
        <v>169</v>
      </c>
      <c r="E2017" s="210" t="s">
        <v>20</v>
      </c>
      <c r="F2017" s="211" t="s">
        <v>1804</v>
      </c>
      <c r="G2017" s="209"/>
      <c r="H2017" s="212">
        <v>15</v>
      </c>
      <c r="I2017" s="213"/>
      <c r="J2017" s="209"/>
      <c r="K2017" s="209"/>
      <c r="L2017" s="214"/>
      <c r="M2017" s="215"/>
      <c r="N2017" s="216"/>
      <c r="O2017" s="216"/>
      <c r="P2017" s="216"/>
      <c r="Q2017" s="216"/>
      <c r="R2017" s="216"/>
      <c r="S2017" s="216"/>
      <c r="T2017" s="217"/>
      <c r="AT2017" s="218" t="s">
        <v>169</v>
      </c>
      <c r="AU2017" s="218" t="s">
        <v>81</v>
      </c>
      <c r="AV2017" s="12" t="s">
        <v>81</v>
      </c>
      <c r="AW2017" s="12" t="s">
        <v>37</v>
      </c>
      <c r="AX2017" s="12" t="s">
        <v>73</v>
      </c>
      <c r="AY2017" s="218" t="s">
        <v>162</v>
      </c>
    </row>
    <row r="2018" spans="2:51" s="13" customFormat="1" ht="13.5">
      <c r="B2018" s="219"/>
      <c r="C2018" s="220"/>
      <c r="D2018" s="221" t="s">
        <v>169</v>
      </c>
      <c r="E2018" s="222" t="s">
        <v>20</v>
      </c>
      <c r="F2018" s="223" t="s">
        <v>174</v>
      </c>
      <c r="G2018" s="220"/>
      <c r="H2018" s="224">
        <v>15</v>
      </c>
      <c r="I2018" s="225"/>
      <c r="J2018" s="220"/>
      <c r="K2018" s="220"/>
      <c r="L2018" s="226"/>
      <c r="M2018" s="227"/>
      <c r="N2018" s="228"/>
      <c r="O2018" s="228"/>
      <c r="P2018" s="228"/>
      <c r="Q2018" s="228"/>
      <c r="R2018" s="228"/>
      <c r="S2018" s="228"/>
      <c r="T2018" s="229"/>
      <c r="AT2018" s="230" t="s">
        <v>169</v>
      </c>
      <c r="AU2018" s="230" t="s">
        <v>81</v>
      </c>
      <c r="AV2018" s="13" t="s">
        <v>168</v>
      </c>
      <c r="AW2018" s="13" t="s">
        <v>37</v>
      </c>
      <c r="AX2018" s="13" t="s">
        <v>22</v>
      </c>
      <c r="AY2018" s="230" t="s">
        <v>162</v>
      </c>
    </row>
    <row r="2019" spans="2:65" s="1" customFormat="1" ht="22.5" customHeight="1">
      <c r="B2019" s="36"/>
      <c r="C2019" s="231" t="s">
        <v>1805</v>
      </c>
      <c r="D2019" s="231" t="s">
        <v>253</v>
      </c>
      <c r="E2019" s="232" t="s">
        <v>1806</v>
      </c>
      <c r="F2019" s="233" t="s">
        <v>1807</v>
      </c>
      <c r="G2019" s="234" t="s">
        <v>167</v>
      </c>
      <c r="H2019" s="235">
        <v>0.248</v>
      </c>
      <c r="I2019" s="236"/>
      <c r="J2019" s="237">
        <f>ROUND(I2019*H2019,2)</f>
        <v>0</v>
      </c>
      <c r="K2019" s="233" t="s">
        <v>20</v>
      </c>
      <c r="L2019" s="238"/>
      <c r="M2019" s="239" t="s">
        <v>20</v>
      </c>
      <c r="N2019" s="240" t="s">
        <v>44</v>
      </c>
      <c r="O2019" s="37"/>
      <c r="P2019" s="193">
        <f>O2019*H2019</f>
        <v>0</v>
      </c>
      <c r="Q2019" s="193">
        <v>0</v>
      </c>
      <c r="R2019" s="193">
        <f>Q2019*H2019</f>
        <v>0</v>
      </c>
      <c r="S2019" s="193">
        <v>0</v>
      </c>
      <c r="T2019" s="194">
        <f>S2019*H2019</f>
        <v>0</v>
      </c>
      <c r="AR2019" s="19" t="s">
        <v>332</v>
      </c>
      <c r="AT2019" s="19" t="s">
        <v>253</v>
      </c>
      <c r="AU2019" s="19" t="s">
        <v>81</v>
      </c>
      <c r="AY2019" s="19" t="s">
        <v>162</v>
      </c>
      <c r="BE2019" s="195">
        <f>IF(N2019="základní",J2019,0)</f>
        <v>0</v>
      </c>
      <c r="BF2019" s="195">
        <f>IF(N2019="snížená",J2019,0)</f>
        <v>0</v>
      </c>
      <c r="BG2019" s="195">
        <f>IF(N2019="zákl. přenesená",J2019,0)</f>
        <v>0</v>
      </c>
      <c r="BH2019" s="195">
        <f>IF(N2019="sníž. přenesená",J2019,0)</f>
        <v>0</v>
      </c>
      <c r="BI2019" s="195">
        <f>IF(N2019="nulová",J2019,0)</f>
        <v>0</v>
      </c>
      <c r="BJ2019" s="19" t="s">
        <v>22</v>
      </c>
      <c r="BK2019" s="195">
        <f>ROUND(I2019*H2019,2)</f>
        <v>0</v>
      </c>
      <c r="BL2019" s="19" t="s">
        <v>236</v>
      </c>
      <c r="BM2019" s="19" t="s">
        <v>1805</v>
      </c>
    </row>
    <row r="2020" spans="2:51" s="12" customFormat="1" ht="13.5">
      <c r="B2020" s="208"/>
      <c r="C2020" s="209"/>
      <c r="D2020" s="198" t="s">
        <v>169</v>
      </c>
      <c r="E2020" s="210" t="s">
        <v>20</v>
      </c>
      <c r="F2020" s="211" t="s">
        <v>1808</v>
      </c>
      <c r="G2020" s="209"/>
      <c r="H2020" s="212">
        <v>0.248</v>
      </c>
      <c r="I2020" s="213"/>
      <c r="J2020" s="209"/>
      <c r="K2020" s="209"/>
      <c r="L2020" s="214"/>
      <c r="M2020" s="215"/>
      <c r="N2020" s="216"/>
      <c r="O2020" s="216"/>
      <c r="P2020" s="216"/>
      <c r="Q2020" s="216"/>
      <c r="R2020" s="216"/>
      <c r="S2020" s="216"/>
      <c r="T2020" s="217"/>
      <c r="AT2020" s="218" t="s">
        <v>169</v>
      </c>
      <c r="AU2020" s="218" t="s">
        <v>81</v>
      </c>
      <c r="AV2020" s="12" t="s">
        <v>81</v>
      </c>
      <c r="AW2020" s="12" t="s">
        <v>37</v>
      </c>
      <c r="AX2020" s="12" t="s">
        <v>73</v>
      </c>
      <c r="AY2020" s="218" t="s">
        <v>162</v>
      </c>
    </row>
    <row r="2021" spans="2:51" s="13" customFormat="1" ht="13.5">
      <c r="B2021" s="219"/>
      <c r="C2021" s="220"/>
      <c r="D2021" s="221" t="s">
        <v>169</v>
      </c>
      <c r="E2021" s="222" t="s">
        <v>20</v>
      </c>
      <c r="F2021" s="223" t="s">
        <v>174</v>
      </c>
      <c r="G2021" s="220"/>
      <c r="H2021" s="224">
        <v>0.248</v>
      </c>
      <c r="I2021" s="225"/>
      <c r="J2021" s="220"/>
      <c r="K2021" s="220"/>
      <c r="L2021" s="226"/>
      <c r="M2021" s="227"/>
      <c r="N2021" s="228"/>
      <c r="O2021" s="228"/>
      <c r="P2021" s="228"/>
      <c r="Q2021" s="228"/>
      <c r="R2021" s="228"/>
      <c r="S2021" s="228"/>
      <c r="T2021" s="229"/>
      <c r="AT2021" s="230" t="s">
        <v>169</v>
      </c>
      <c r="AU2021" s="230" t="s">
        <v>81</v>
      </c>
      <c r="AV2021" s="13" t="s">
        <v>168</v>
      </c>
      <c r="AW2021" s="13" t="s">
        <v>37</v>
      </c>
      <c r="AX2021" s="13" t="s">
        <v>22</v>
      </c>
      <c r="AY2021" s="230" t="s">
        <v>162</v>
      </c>
    </row>
    <row r="2022" spans="2:65" s="1" customFormat="1" ht="22.5" customHeight="1">
      <c r="B2022" s="36"/>
      <c r="C2022" s="231" t="s">
        <v>1809</v>
      </c>
      <c r="D2022" s="231" t="s">
        <v>253</v>
      </c>
      <c r="E2022" s="232" t="s">
        <v>1810</v>
      </c>
      <c r="F2022" s="233" t="s">
        <v>1811</v>
      </c>
      <c r="G2022" s="234" t="s">
        <v>167</v>
      </c>
      <c r="H2022" s="235">
        <v>0.123</v>
      </c>
      <c r="I2022" s="236"/>
      <c r="J2022" s="237">
        <f>ROUND(I2022*H2022,2)</f>
        <v>0</v>
      </c>
      <c r="K2022" s="233" t="s">
        <v>20</v>
      </c>
      <c r="L2022" s="238"/>
      <c r="M2022" s="239" t="s">
        <v>20</v>
      </c>
      <c r="N2022" s="240" t="s">
        <v>44</v>
      </c>
      <c r="O2022" s="37"/>
      <c r="P2022" s="193">
        <f>O2022*H2022</f>
        <v>0</v>
      </c>
      <c r="Q2022" s="193">
        <v>0</v>
      </c>
      <c r="R2022" s="193">
        <f>Q2022*H2022</f>
        <v>0</v>
      </c>
      <c r="S2022" s="193">
        <v>0</v>
      </c>
      <c r="T2022" s="194">
        <f>S2022*H2022</f>
        <v>0</v>
      </c>
      <c r="AR2022" s="19" t="s">
        <v>332</v>
      </c>
      <c r="AT2022" s="19" t="s">
        <v>253</v>
      </c>
      <c r="AU2022" s="19" t="s">
        <v>81</v>
      </c>
      <c r="AY2022" s="19" t="s">
        <v>162</v>
      </c>
      <c r="BE2022" s="195">
        <f>IF(N2022="základní",J2022,0)</f>
        <v>0</v>
      </c>
      <c r="BF2022" s="195">
        <f>IF(N2022="snížená",J2022,0)</f>
        <v>0</v>
      </c>
      <c r="BG2022" s="195">
        <f>IF(N2022="zákl. přenesená",J2022,0)</f>
        <v>0</v>
      </c>
      <c r="BH2022" s="195">
        <f>IF(N2022="sníž. přenesená",J2022,0)</f>
        <v>0</v>
      </c>
      <c r="BI2022" s="195">
        <f>IF(N2022="nulová",J2022,0)</f>
        <v>0</v>
      </c>
      <c r="BJ2022" s="19" t="s">
        <v>22</v>
      </c>
      <c r="BK2022" s="195">
        <f>ROUND(I2022*H2022,2)</f>
        <v>0</v>
      </c>
      <c r="BL2022" s="19" t="s">
        <v>236</v>
      </c>
      <c r="BM2022" s="19" t="s">
        <v>1809</v>
      </c>
    </row>
    <row r="2023" spans="2:51" s="12" customFormat="1" ht="13.5">
      <c r="B2023" s="208"/>
      <c r="C2023" s="209"/>
      <c r="D2023" s="198" t="s">
        <v>169</v>
      </c>
      <c r="E2023" s="210" t="s">
        <v>20</v>
      </c>
      <c r="F2023" s="211" t="s">
        <v>1812</v>
      </c>
      <c r="G2023" s="209"/>
      <c r="H2023" s="212">
        <v>0.123</v>
      </c>
      <c r="I2023" s="213"/>
      <c r="J2023" s="209"/>
      <c r="K2023" s="209"/>
      <c r="L2023" s="214"/>
      <c r="M2023" s="215"/>
      <c r="N2023" s="216"/>
      <c r="O2023" s="216"/>
      <c r="P2023" s="216"/>
      <c r="Q2023" s="216"/>
      <c r="R2023" s="216"/>
      <c r="S2023" s="216"/>
      <c r="T2023" s="217"/>
      <c r="AT2023" s="218" t="s">
        <v>169</v>
      </c>
      <c r="AU2023" s="218" t="s">
        <v>81</v>
      </c>
      <c r="AV2023" s="12" t="s">
        <v>81</v>
      </c>
      <c r="AW2023" s="12" t="s">
        <v>37</v>
      </c>
      <c r="AX2023" s="12" t="s">
        <v>73</v>
      </c>
      <c r="AY2023" s="218" t="s">
        <v>162</v>
      </c>
    </row>
    <row r="2024" spans="2:51" s="13" customFormat="1" ht="13.5">
      <c r="B2024" s="219"/>
      <c r="C2024" s="220"/>
      <c r="D2024" s="221" t="s">
        <v>169</v>
      </c>
      <c r="E2024" s="222" t="s">
        <v>20</v>
      </c>
      <c r="F2024" s="223" t="s">
        <v>174</v>
      </c>
      <c r="G2024" s="220"/>
      <c r="H2024" s="224">
        <v>0.123</v>
      </c>
      <c r="I2024" s="225"/>
      <c r="J2024" s="220"/>
      <c r="K2024" s="220"/>
      <c r="L2024" s="226"/>
      <c r="M2024" s="227"/>
      <c r="N2024" s="228"/>
      <c r="O2024" s="228"/>
      <c r="P2024" s="228"/>
      <c r="Q2024" s="228"/>
      <c r="R2024" s="228"/>
      <c r="S2024" s="228"/>
      <c r="T2024" s="229"/>
      <c r="AT2024" s="230" t="s">
        <v>169</v>
      </c>
      <c r="AU2024" s="230" t="s">
        <v>81</v>
      </c>
      <c r="AV2024" s="13" t="s">
        <v>168</v>
      </c>
      <c r="AW2024" s="13" t="s">
        <v>37</v>
      </c>
      <c r="AX2024" s="13" t="s">
        <v>22</v>
      </c>
      <c r="AY2024" s="230" t="s">
        <v>162</v>
      </c>
    </row>
    <row r="2025" spans="2:65" s="1" customFormat="1" ht="22.5" customHeight="1">
      <c r="B2025" s="36"/>
      <c r="C2025" s="231" t="s">
        <v>1813</v>
      </c>
      <c r="D2025" s="231" t="s">
        <v>253</v>
      </c>
      <c r="E2025" s="232" t="s">
        <v>1814</v>
      </c>
      <c r="F2025" s="233" t="s">
        <v>1815</v>
      </c>
      <c r="G2025" s="234" t="s">
        <v>167</v>
      </c>
      <c r="H2025" s="235">
        <v>0.139</v>
      </c>
      <c r="I2025" s="236"/>
      <c r="J2025" s="237">
        <f>ROUND(I2025*H2025,2)</f>
        <v>0</v>
      </c>
      <c r="K2025" s="233" t="s">
        <v>20</v>
      </c>
      <c r="L2025" s="238"/>
      <c r="M2025" s="239" t="s">
        <v>20</v>
      </c>
      <c r="N2025" s="240" t="s">
        <v>44</v>
      </c>
      <c r="O2025" s="37"/>
      <c r="P2025" s="193">
        <f>O2025*H2025</f>
        <v>0</v>
      </c>
      <c r="Q2025" s="193">
        <v>0</v>
      </c>
      <c r="R2025" s="193">
        <f>Q2025*H2025</f>
        <v>0</v>
      </c>
      <c r="S2025" s="193">
        <v>0</v>
      </c>
      <c r="T2025" s="194">
        <f>S2025*H2025</f>
        <v>0</v>
      </c>
      <c r="AR2025" s="19" t="s">
        <v>332</v>
      </c>
      <c r="AT2025" s="19" t="s">
        <v>253</v>
      </c>
      <c r="AU2025" s="19" t="s">
        <v>81</v>
      </c>
      <c r="AY2025" s="19" t="s">
        <v>162</v>
      </c>
      <c r="BE2025" s="195">
        <f>IF(N2025="základní",J2025,0)</f>
        <v>0</v>
      </c>
      <c r="BF2025" s="195">
        <f>IF(N2025="snížená",J2025,0)</f>
        <v>0</v>
      </c>
      <c r="BG2025" s="195">
        <f>IF(N2025="zákl. přenesená",J2025,0)</f>
        <v>0</v>
      </c>
      <c r="BH2025" s="195">
        <f>IF(N2025="sníž. přenesená",J2025,0)</f>
        <v>0</v>
      </c>
      <c r="BI2025" s="195">
        <f>IF(N2025="nulová",J2025,0)</f>
        <v>0</v>
      </c>
      <c r="BJ2025" s="19" t="s">
        <v>22</v>
      </c>
      <c r="BK2025" s="195">
        <f>ROUND(I2025*H2025,2)</f>
        <v>0</v>
      </c>
      <c r="BL2025" s="19" t="s">
        <v>236</v>
      </c>
      <c r="BM2025" s="19" t="s">
        <v>1813</v>
      </c>
    </row>
    <row r="2026" spans="2:51" s="12" customFormat="1" ht="13.5">
      <c r="B2026" s="208"/>
      <c r="C2026" s="209"/>
      <c r="D2026" s="198" t="s">
        <v>169</v>
      </c>
      <c r="E2026" s="210" t="s">
        <v>20</v>
      </c>
      <c r="F2026" s="211" t="s">
        <v>1816</v>
      </c>
      <c r="G2026" s="209"/>
      <c r="H2026" s="212">
        <v>0.139</v>
      </c>
      <c r="I2026" s="213"/>
      <c r="J2026" s="209"/>
      <c r="K2026" s="209"/>
      <c r="L2026" s="214"/>
      <c r="M2026" s="215"/>
      <c r="N2026" s="216"/>
      <c r="O2026" s="216"/>
      <c r="P2026" s="216"/>
      <c r="Q2026" s="216"/>
      <c r="R2026" s="216"/>
      <c r="S2026" s="216"/>
      <c r="T2026" s="217"/>
      <c r="AT2026" s="218" t="s">
        <v>169</v>
      </c>
      <c r="AU2026" s="218" t="s">
        <v>81</v>
      </c>
      <c r="AV2026" s="12" t="s">
        <v>81</v>
      </c>
      <c r="AW2026" s="12" t="s">
        <v>37</v>
      </c>
      <c r="AX2026" s="12" t="s">
        <v>73</v>
      </c>
      <c r="AY2026" s="218" t="s">
        <v>162</v>
      </c>
    </row>
    <row r="2027" spans="2:51" s="13" customFormat="1" ht="13.5">
      <c r="B2027" s="219"/>
      <c r="C2027" s="220"/>
      <c r="D2027" s="221" t="s">
        <v>169</v>
      </c>
      <c r="E2027" s="222" t="s">
        <v>20</v>
      </c>
      <c r="F2027" s="223" t="s">
        <v>174</v>
      </c>
      <c r="G2027" s="220"/>
      <c r="H2027" s="224">
        <v>0.139</v>
      </c>
      <c r="I2027" s="225"/>
      <c r="J2027" s="220"/>
      <c r="K2027" s="220"/>
      <c r="L2027" s="226"/>
      <c r="M2027" s="227"/>
      <c r="N2027" s="228"/>
      <c r="O2027" s="228"/>
      <c r="P2027" s="228"/>
      <c r="Q2027" s="228"/>
      <c r="R2027" s="228"/>
      <c r="S2027" s="228"/>
      <c r="T2027" s="229"/>
      <c r="AT2027" s="230" t="s">
        <v>169</v>
      </c>
      <c r="AU2027" s="230" t="s">
        <v>81</v>
      </c>
      <c r="AV2027" s="13" t="s">
        <v>168</v>
      </c>
      <c r="AW2027" s="13" t="s">
        <v>37</v>
      </c>
      <c r="AX2027" s="13" t="s">
        <v>22</v>
      </c>
      <c r="AY2027" s="230" t="s">
        <v>162</v>
      </c>
    </row>
    <row r="2028" spans="2:65" s="1" customFormat="1" ht="22.5" customHeight="1">
      <c r="B2028" s="36"/>
      <c r="C2028" s="184" t="s">
        <v>1817</v>
      </c>
      <c r="D2028" s="184" t="s">
        <v>164</v>
      </c>
      <c r="E2028" s="185" t="s">
        <v>1818</v>
      </c>
      <c r="F2028" s="186" t="s">
        <v>1819</v>
      </c>
      <c r="G2028" s="187" t="s">
        <v>206</v>
      </c>
      <c r="H2028" s="188">
        <v>0.387</v>
      </c>
      <c r="I2028" s="189"/>
      <c r="J2028" s="190">
        <f>ROUND(I2028*H2028,2)</f>
        <v>0</v>
      </c>
      <c r="K2028" s="186" t="s">
        <v>20</v>
      </c>
      <c r="L2028" s="56"/>
      <c r="M2028" s="191" t="s">
        <v>20</v>
      </c>
      <c r="N2028" s="192" t="s">
        <v>44</v>
      </c>
      <c r="O2028" s="37"/>
      <c r="P2028" s="193">
        <f>O2028*H2028</f>
        <v>0</v>
      </c>
      <c r="Q2028" s="193">
        <v>0</v>
      </c>
      <c r="R2028" s="193">
        <f>Q2028*H2028</f>
        <v>0</v>
      </c>
      <c r="S2028" s="193">
        <v>0</v>
      </c>
      <c r="T2028" s="194">
        <f>S2028*H2028</f>
        <v>0</v>
      </c>
      <c r="AR2028" s="19" t="s">
        <v>236</v>
      </c>
      <c r="AT2028" s="19" t="s">
        <v>164</v>
      </c>
      <c r="AU2028" s="19" t="s">
        <v>81</v>
      </c>
      <c r="AY2028" s="19" t="s">
        <v>162</v>
      </c>
      <c r="BE2028" s="195">
        <f>IF(N2028="základní",J2028,0)</f>
        <v>0</v>
      </c>
      <c r="BF2028" s="195">
        <f>IF(N2028="snížená",J2028,0)</f>
        <v>0</v>
      </c>
      <c r="BG2028" s="195">
        <f>IF(N2028="zákl. přenesená",J2028,0)</f>
        <v>0</v>
      </c>
      <c r="BH2028" s="195">
        <f>IF(N2028="sníž. přenesená",J2028,0)</f>
        <v>0</v>
      </c>
      <c r="BI2028" s="195">
        <f>IF(N2028="nulová",J2028,0)</f>
        <v>0</v>
      </c>
      <c r="BJ2028" s="19" t="s">
        <v>22</v>
      </c>
      <c r="BK2028" s="195">
        <f>ROUND(I2028*H2028,2)</f>
        <v>0</v>
      </c>
      <c r="BL2028" s="19" t="s">
        <v>236</v>
      </c>
      <c r="BM2028" s="19" t="s">
        <v>1817</v>
      </c>
    </row>
    <row r="2029" spans="2:63" s="10" customFormat="1" ht="29.85" customHeight="1">
      <c r="B2029" s="167"/>
      <c r="C2029" s="168"/>
      <c r="D2029" s="181" t="s">
        <v>72</v>
      </c>
      <c r="E2029" s="182" t="s">
        <v>1820</v>
      </c>
      <c r="F2029" s="182" t="s">
        <v>1821</v>
      </c>
      <c r="G2029" s="168"/>
      <c r="H2029" s="168"/>
      <c r="I2029" s="171"/>
      <c r="J2029" s="183">
        <f>BK2029</f>
        <v>0</v>
      </c>
      <c r="K2029" s="168"/>
      <c r="L2029" s="173"/>
      <c r="M2029" s="174"/>
      <c r="N2029" s="175"/>
      <c r="O2029" s="175"/>
      <c r="P2029" s="176">
        <f>SUM(P2030:P2060)</f>
        <v>0</v>
      </c>
      <c r="Q2029" s="175"/>
      <c r="R2029" s="176">
        <f>SUM(R2030:R2060)</f>
        <v>0</v>
      </c>
      <c r="S2029" s="175"/>
      <c r="T2029" s="177">
        <f>SUM(T2030:T2060)</f>
        <v>0</v>
      </c>
      <c r="AR2029" s="178" t="s">
        <v>81</v>
      </c>
      <c r="AT2029" s="179" t="s">
        <v>72</v>
      </c>
      <c r="AU2029" s="179" t="s">
        <v>22</v>
      </c>
      <c r="AY2029" s="178" t="s">
        <v>162</v>
      </c>
      <c r="BK2029" s="180">
        <f>SUM(BK2030:BK2060)</f>
        <v>0</v>
      </c>
    </row>
    <row r="2030" spans="2:65" s="1" customFormat="1" ht="22.5" customHeight="1">
      <c r="B2030" s="36"/>
      <c r="C2030" s="184" t="s">
        <v>1822</v>
      </c>
      <c r="D2030" s="184" t="s">
        <v>164</v>
      </c>
      <c r="E2030" s="185" t="s">
        <v>1823</v>
      </c>
      <c r="F2030" s="186" t="s">
        <v>1824</v>
      </c>
      <c r="G2030" s="187" t="s">
        <v>218</v>
      </c>
      <c r="H2030" s="188">
        <v>2.88</v>
      </c>
      <c r="I2030" s="189"/>
      <c r="J2030" s="190">
        <f>ROUND(I2030*H2030,2)</f>
        <v>0</v>
      </c>
      <c r="K2030" s="186" t="s">
        <v>20</v>
      </c>
      <c r="L2030" s="56"/>
      <c r="M2030" s="191" t="s">
        <v>20</v>
      </c>
      <c r="N2030" s="192" t="s">
        <v>44</v>
      </c>
      <c r="O2030" s="37"/>
      <c r="P2030" s="193">
        <f>O2030*H2030</f>
        <v>0</v>
      </c>
      <c r="Q2030" s="193">
        <v>0</v>
      </c>
      <c r="R2030" s="193">
        <f>Q2030*H2030</f>
        <v>0</v>
      </c>
      <c r="S2030" s="193">
        <v>0</v>
      </c>
      <c r="T2030" s="194">
        <f>S2030*H2030</f>
        <v>0</v>
      </c>
      <c r="AR2030" s="19" t="s">
        <v>236</v>
      </c>
      <c r="AT2030" s="19" t="s">
        <v>164</v>
      </c>
      <c r="AU2030" s="19" t="s">
        <v>81</v>
      </c>
      <c r="AY2030" s="19" t="s">
        <v>162</v>
      </c>
      <c r="BE2030" s="195">
        <f>IF(N2030="základní",J2030,0)</f>
        <v>0</v>
      </c>
      <c r="BF2030" s="195">
        <f>IF(N2030="snížená",J2030,0)</f>
        <v>0</v>
      </c>
      <c r="BG2030" s="195">
        <f>IF(N2030="zákl. přenesená",J2030,0)</f>
        <v>0</v>
      </c>
      <c r="BH2030" s="195">
        <f>IF(N2030="sníž. přenesená",J2030,0)</f>
        <v>0</v>
      </c>
      <c r="BI2030" s="195">
        <f>IF(N2030="nulová",J2030,0)</f>
        <v>0</v>
      </c>
      <c r="BJ2030" s="19" t="s">
        <v>22</v>
      </c>
      <c r="BK2030" s="195">
        <f>ROUND(I2030*H2030,2)</f>
        <v>0</v>
      </c>
      <c r="BL2030" s="19" t="s">
        <v>236</v>
      </c>
      <c r="BM2030" s="19" t="s">
        <v>1822</v>
      </c>
    </row>
    <row r="2031" spans="2:51" s="11" customFormat="1" ht="13.5">
      <c r="B2031" s="196"/>
      <c r="C2031" s="197"/>
      <c r="D2031" s="198" t="s">
        <v>169</v>
      </c>
      <c r="E2031" s="199" t="s">
        <v>20</v>
      </c>
      <c r="F2031" s="200" t="s">
        <v>1789</v>
      </c>
      <c r="G2031" s="197"/>
      <c r="H2031" s="201" t="s">
        <v>20</v>
      </c>
      <c r="I2031" s="202"/>
      <c r="J2031" s="197"/>
      <c r="K2031" s="197"/>
      <c r="L2031" s="203"/>
      <c r="M2031" s="204"/>
      <c r="N2031" s="205"/>
      <c r="O2031" s="205"/>
      <c r="P2031" s="205"/>
      <c r="Q2031" s="205"/>
      <c r="R2031" s="205"/>
      <c r="S2031" s="205"/>
      <c r="T2031" s="206"/>
      <c r="AT2031" s="207" t="s">
        <v>169</v>
      </c>
      <c r="AU2031" s="207" t="s">
        <v>81</v>
      </c>
      <c r="AV2031" s="11" t="s">
        <v>22</v>
      </c>
      <c r="AW2031" s="11" t="s">
        <v>37</v>
      </c>
      <c r="AX2031" s="11" t="s">
        <v>73</v>
      </c>
      <c r="AY2031" s="207" t="s">
        <v>162</v>
      </c>
    </row>
    <row r="2032" spans="2:51" s="12" customFormat="1" ht="13.5">
      <c r="B2032" s="208"/>
      <c r="C2032" s="209"/>
      <c r="D2032" s="198" t="s">
        <v>169</v>
      </c>
      <c r="E2032" s="210" t="s">
        <v>20</v>
      </c>
      <c r="F2032" s="211" t="s">
        <v>1790</v>
      </c>
      <c r="G2032" s="209"/>
      <c r="H2032" s="212">
        <v>2.88</v>
      </c>
      <c r="I2032" s="213"/>
      <c r="J2032" s="209"/>
      <c r="K2032" s="209"/>
      <c r="L2032" s="214"/>
      <c r="M2032" s="215"/>
      <c r="N2032" s="216"/>
      <c r="O2032" s="216"/>
      <c r="P2032" s="216"/>
      <c r="Q2032" s="216"/>
      <c r="R2032" s="216"/>
      <c r="S2032" s="216"/>
      <c r="T2032" s="217"/>
      <c r="AT2032" s="218" t="s">
        <v>169</v>
      </c>
      <c r="AU2032" s="218" t="s">
        <v>81</v>
      </c>
      <c r="AV2032" s="12" t="s">
        <v>81</v>
      </c>
      <c r="AW2032" s="12" t="s">
        <v>37</v>
      </c>
      <c r="AX2032" s="12" t="s">
        <v>73</v>
      </c>
      <c r="AY2032" s="218" t="s">
        <v>162</v>
      </c>
    </row>
    <row r="2033" spans="2:51" s="13" customFormat="1" ht="13.5">
      <c r="B2033" s="219"/>
      <c r="C2033" s="220"/>
      <c r="D2033" s="221" t="s">
        <v>169</v>
      </c>
      <c r="E2033" s="222" t="s">
        <v>20</v>
      </c>
      <c r="F2033" s="223" t="s">
        <v>174</v>
      </c>
      <c r="G2033" s="220"/>
      <c r="H2033" s="224">
        <v>2.88</v>
      </c>
      <c r="I2033" s="225"/>
      <c r="J2033" s="220"/>
      <c r="K2033" s="220"/>
      <c r="L2033" s="226"/>
      <c r="M2033" s="227"/>
      <c r="N2033" s="228"/>
      <c r="O2033" s="228"/>
      <c r="P2033" s="228"/>
      <c r="Q2033" s="228"/>
      <c r="R2033" s="228"/>
      <c r="S2033" s="228"/>
      <c r="T2033" s="229"/>
      <c r="AT2033" s="230" t="s">
        <v>169</v>
      </c>
      <c r="AU2033" s="230" t="s">
        <v>81</v>
      </c>
      <c r="AV2033" s="13" t="s">
        <v>168</v>
      </c>
      <c r="AW2033" s="13" t="s">
        <v>37</v>
      </c>
      <c r="AX2033" s="13" t="s">
        <v>22</v>
      </c>
      <c r="AY2033" s="230" t="s">
        <v>162</v>
      </c>
    </row>
    <row r="2034" spans="2:65" s="1" customFormat="1" ht="22.5" customHeight="1">
      <c r="B2034" s="36"/>
      <c r="C2034" s="184" t="s">
        <v>1825</v>
      </c>
      <c r="D2034" s="184" t="s">
        <v>164</v>
      </c>
      <c r="E2034" s="185" t="s">
        <v>1826</v>
      </c>
      <c r="F2034" s="186" t="s">
        <v>1827</v>
      </c>
      <c r="G2034" s="187" t="s">
        <v>248</v>
      </c>
      <c r="H2034" s="188">
        <v>9.06</v>
      </c>
      <c r="I2034" s="189"/>
      <c r="J2034" s="190">
        <f>ROUND(I2034*H2034,2)</f>
        <v>0</v>
      </c>
      <c r="K2034" s="186" t="s">
        <v>20</v>
      </c>
      <c r="L2034" s="56"/>
      <c r="M2034" s="191" t="s">
        <v>20</v>
      </c>
      <c r="N2034" s="192" t="s">
        <v>44</v>
      </c>
      <c r="O2034" s="37"/>
      <c r="P2034" s="193">
        <f>O2034*H2034</f>
        <v>0</v>
      </c>
      <c r="Q2034" s="193">
        <v>0</v>
      </c>
      <c r="R2034" s="193">
        <f>Q2034*H2034</f>
        <v>0</v>
      </c>
      <c r="S2034" s="193">
        <v>0</v>
      </c>
      <c r="T2034" s="194">
        <f>S2034*H2034</f>
        <v>0</v>
      </c>
      <c r="AR2034" s="19" t="s">
        <v>236</v>
      </c>
      <c r="AT2034" s="19" t="s">
        <v>164</v>
      </c>
      <c r="AU2034" s="19" t="s">
        <v>81</v>
      </c>
      <c r="AY2034" s="19" t="s">
        <v>162</v>
      </c>
      <c r="BE2034" s="195">
        <f>IF(N2034="základní",J2034,0)</f>
        <v>0</v>
      </c>
      <c r="BF2034" s="195">
        <f>IF(N2034="snížená",J2034,0)</f>
        <v>0</v>
      </c>
      <c r="BG2034" s="195">
        <f>IF(N2034="zákl. přenesená",J2034,0)</f>
        <v>0</v>
      </c>
      <c r="BH2034" s="195">
        <f>IF(N2034="sníž. přenesená",J2034,0)</f>
        <v>0</v>
      </c>
      <c r="BI2034" s="195">
        <f>IF(N2034="nulová",J2034,0)</f>
        <v>0</v>
      </c>
      <c r="BJ2034" s="19" t="s">
        <v>22</v>
      </c>
      <c r="BK2034" s="195">
        <f>ROUND(I2034*H2034,2)</f>
        <v>0</v>
      </c>
      <c r="BL2034" s="19" t="s">
        <v>236</v>
      </c>
      <c r="BM2034" s="19" t="s">
        <v>1825</v>
      </c>
    </row>
    <row r="2035" spans="2:51" s="12" customFormat="1" ht="13.5">
      <c r="B2035" s="208"/>
      <c r="C2035" s="209"/>
      <c r="D2035" s="198" t="s">
        <v>169</v>
      </c>
      <c r="E2035" s="210" t="s">
        <v>20</v>
      </c>
      <c r="F2035" s="211" t="s">
        <v>1828</v>
      </c>
      <c r="G2035" s="209"/>
      <c r="H2035" s="212">
        <v>9.06</v>
      </c>
      <c r="I2035" s="213"/>
      <c r="J2035" s="209"/>
      <c r="K2035" s="209"/>
      <c r="L2035" s="214"/>
      <c r="M2035" s="215"/>
      <c r="N2035" s="216"/>
      <c r="O2035" s="216"/>
      <c r="P2035" s="216"/>
      <c r="Q2035" s="216"/>
      <c r="R2035" s="216"/>
      <c r="S2035" s="216"/>
      <c r="T2035" s="217"/>
      <c r="AT2035" s="218" t="s">
        <v>169</v>
      </c>
      <c r="AU2035" s="218" t="s">
        <v>81</v>
      </c>
      <c r="AV2035" s="12" t="s">
        <v>81</v>
      </c>
      <c r="AW2035" s="12" t="s">
        <v>37</v>
      </c>
      <c r="AX2035" s="12" t="s">
        <v>73</v>
      </c>
      <c r="AY2035" s="218" t="s">
        <v>162</v>
      </c>
    </row>
    <row r="2036" spans="2:51" s="13" customFormat="1" ht="13.5">
      <c r="B2036" s="219"/>
      <c r="C2036" s="220"/>
      <c r="D2036" s="221" t="s">
        <v>169</v>
      </c>
      <c r="E2036" s="222" t="s">
        <v>20</v>
      </c>
      <c r="F2036" s="223" t="s">
        <v>174</v>
      </c>
      <c r="G2036" s="220"/>
      <c r="H2036" s="224">
        <v>9.06</v>
      </c>
      <c r="I2036" s="225"/>
      <c r="J2036" s="220"/>
      <c r="K2036" s="220"/>
      <c r="L2036" s="226"/>
      <c r="M2036" s="227"/>
      <c r="N2036" s="228"/>
      <c r="O2036" s="228"/>
      <c r="P2036" s="228"/>
      <c r="Q2036" s="228"/>
      <c r="R2036" s="228"/>
      <c r="S2036" s="228"/>
      <c r="T2036" s="229"/>
      <c r="AT2036" s="230" t="s">
        <v>169</v>
      </c>
      <c r="AU2036" s="230" t="s">
        <v>81</v>
      </c>
      <c r="AV2036" s="13" t="s">
        <v>168</v>
      </c>
      <c r="AW2036" s="13" t="s">
        <v>37</v>
      </c>
      <c r="AX2036" s="13" t="s">
        <v>22</v>
      </c>
      <c r="AY2036" s="230" t="s">
        <v>162</v>
      </c>
    </row>
    <row r="2037" spans="2:65" s="1" customFormat="1" ht="22.5" customHeight="1">
      <c r="B2037" s="36"/>
      <c r="C2037" s="184" t="s">
        <v>1829</v>
      </c>
      <c r="D2037" s="184" t="s">
        <v>164</v>
      </c>
      <c r="E2037" s="185" t="s">
        <v>1830</v>
      </c>
      <c r="F2037" s="186" t="s">
        <v>1831</v>
      </c>
      <c r="G2037" s="187" t="s">
        <v>248</v>
      </c>
      <c r="H2037" s="188">
        <v>2.61</v>
      </c>
      <c r="I2037" s="189"/>
      <c r="J2037" s="190">
        <f>ROUND(I2037*H2037,2)</f>
        <v>0</v>
      </c>
      <c r="K2037" s="186" t="s">
        <v>20</v>
      </c>
      <c r="L2037" s="56"/>
      <c r="M2037" s="191" t="s">
        <v>20</v>
      </c>
      <c r="N2037" s="192" t="s">
        <v>44</v>
      </c>
      <c r="O2037" s="37"/>
      <c r="P2037" s="193">
        <f>O2037*H2037</f>
        <v>0</v>
      </c>
      <c r="Q2037" s="193">
        <v>0</v>
      </c>
      <c r="R2037" s="193">
        <f>Q2037*H2037</f>
        <v>0</v>
      </c>
      <c r="S2037" s="193">
        <v>0</v>
      </c>
      <c r="T2037" s="194">
        <f>S2037*H2037</f>
        <v>0</v>
      </c>
      <c r="AR2037" s="19" t="s">
        <v>236</v>
      </c>
      <c r="AT2037" s="19" t="s">
        <v>164</v>
      </c>
      <c r="AU2037" s="19" t="s">
        <v>81</v>
      </c>
      <c r="AY2037" s="19" t="s">
        <v>162</v>
      </c>
      <c r="BE2037" s="195">
        <f>IF(N2037="základní",J2037,0)</f>
        <v>0</v>
      </c>
      <c r="BF2037" s="195">
        <f>IF(N2037="snížená",J2037,0)</f>
        <v>0</v>
      </c>
      <c r="BG2037" s="195">
        <f>IF(N2037="zákl. přenesená",J2037,0)</f>
        <v>0</v>
      </c>
      <c r="BH2037" s="195">
        <f>IF(N2037="sníž. přenesená",J2037,0)</f>
        <v>0</v>
      </c>
      <c r="BI2037" s="195">
        <f>IF(N2037="nulová",J2037,0)</f>
        <v>0</v>
      </c>
      <c r="BJ2037" s="19" t="s">
        <v>22</v>
      </c>
      <c r="BK2037" s="195">
        <f>ROUND(I2037*H2037,2)</f>
        <v>0</v>
      </c>
      <c r="BL2037" s="19" t="s">
        <v>236</v>
      </c>
      <c r="BM2037" s="19" t="s">
        <v>1829</v>
      </c>
    </row>
    <row r="2038" spans="2:51" s="11" customFormat="1" ht="13.5">
      <c r="B2038" s="196"/>
      <c r="C2038" s="197"/>
      <c r="D2038" s="198" t="s">
        <v>169</v>
      </c>
      <c r="E2038" s="199" t="s">
        <v>20</v>
      </c>
      <c r="F2038" s="200" t="s">
        <v>1832</v>
      </c>
      <c r="G2038" s="197"/>
      <c r="H2038" s="201" t="s">
        <v>20</v>
      </c>
      <c r="I2038" s="202"/>
      <c r="J2038" s="197"/>
      <c r="K2038" s="197"/>
      <c r="L2038" s="203"/>
      <c r="M2038" s="204"/>
      <c r="N2038" s="205"/>
      <c r="O2038" s="205"/>
      <c r="P2038" s="205"/>
      <c r="Q2038" s="205"/>
      <c r="R2038" s="205"/>
      <c r="S2038" s="205"/>
      <c r="T2038" s="206"/>
      <c r="AT2038" s="207" t="s">
        <v>169</v>
      </c>
      <c r="AU2038" s="207" t="s">
        <v>81</v>
      </c>
      <c r="AV2038" s="11" t="s">
        <v>22</v>
      </c>
      <c r="AW2038" s="11" t="s">
        <v>37</v>
      </c>
      <c r="AX2038" s="11" t="s">
        <v>73</v>
      </c>
      <c r="AY2038" s="207" t="s">
        <v>162</v>
      </c>
    </row>
    <row r="2039" spans="2:51" s="11" customFormat="1" ht="13.5">
      <c r="B2039" s="196"/>
      <c r="C2039" s="197"/>
      <c r="D2039" s="198" t="s">
        <v>169</v>
      </c>
      <c r="E2039" s="199" t="s">
        <v>20</v>
      </c>
      <c r="F2039" s="200" t="s">
        <v>1833</v>
      </c>
      <c r="G2039" s="197"/>
      <c r="H2039" s="201" t="s">
        <v>20</v>
      </c>
      <c r="I2039" s="202"/>
      <c r="J2039" s="197"/>
      <c r="K2039" s="197"/>
      <c r="L2039" s="203"/>
      <c r="M2039" s="204"/>
      <c r="N2039" s="205"/>
      <c r="O2039" s="205"/>
      <c r="P2039" s="205"/>
      <c r="Q2039" s="205"/>
      <c r="R2039" s="205"/>
      <c r="S2039" s="205"/>
      <c r="T2039" s="206"/>
      <c r="AT2039" s="207" t="s">
        <v>169</v>
      </c>
      <c r="AU2039" s="207" t="s">
        <v>81</v>
      </c>
      <c r="AV2039" s="11" t="s">
        <v>22</v>
      </c>
      <c r="AW2039" s="11" t="s">
        <v>37</v>
      </c>
      <c r="AX2039" s="11" t="s">
        <v>73</v>
      </c>
      <c r="AY2039" s="207" t="s">
        <v>162</v>
      </c>
    </row>
    <row r="2040" spans="2:51" s="12" customFormat="1" ht="13.5">
      <c r="B2040" s="208"/>
      <c r="C2040" s="209"/>
      <c r="D2040" s="198" t="s">
        <v>169</v>
      </c>
      <c r="E2040" s="210" t="s">
        <v>20</v>
      </c>
      <c r="F2040" s="211" t="s">
        <v>1834</v>
      </c>
      <c r="G2040" s="209"/>
      <c r="H2040" s="212">
        <v>1.35</v>
      </c>
      <c r="I2040" s="213"/>
      <c r="J2040" s="209"/>
      <c r="K2040" s="209"/>
      <c r="L2040" s="214"/>
      <c r="M2040" s="215"/>
      <c r="N2040" s="216"/>
      <c r="O2040" s="216"/>
      <c r="P2040" s="216"/>
      <c r="Q2040" s="216"/>
      <c r="R2040" s="216"/>
      <c r="S2040" s="216"/>
      <c r="T2040" s="217"/>
      <c r="AT2040" s="218" t="s">
        <v>169</v>
      </c>
      <c r="AU2040" s="218" t="s">
        <v>81</v>
      </c>
      <c r="AV2040" s="12" t="s">
        <v>81</v>
      </c>
      <c r="AW2040" s="12" t="s">
        <v>37</v>
      </c>
      <c r="AX2040" s="12" t="s">
        <v>73</v>
      </c>
      <c r="AY2040" s="218" t="s">
        <v>162</v>
      </c>
    </row>
    <row r="2041" spans="2:51" s="11" customFormat="1" ht="13.5">
      <c r="B2041" s="196"/>
      <c r="C2041" s="197"/>
      <c r="D2041" s="198" t="s">
        <v>169</v>
      </c>
      <c r="E2041" s="199" t="s">
        <v>20</v>
      </c>
      <c r="F2041" s="200" t="s">
        <v>1835</v>
      </c>
      <c r="G2041" s="197"/>
      <c r="H2041" s="201" t="s">
        <v>20</v>
      </c>
      <c r="I2041" s="202"/>
      <c r="J2041" s="197"/>
      <c r="K2041" s="197"/>
      <c r="L2041" s="203"/>
      <c r="M2041" s="204"/>
      <c r="N2041" s="205"/>
      <c r="O2041" s="205"/>
      <c r="P2041" s="205"/>
      <c r="Q2041" s="205"/>
      <c r="R2041" s="205"/>
      <c r="S2041" s="205"/>
      <c r="T2041" s="206"/>
      <c r="AT2041" s="207" t="s">
        <v>169</v>
      </c>
      <c r="AU2041" s="207" t="s">
        <v>81</v>
      </c>
      <c r="AV2041" s="11" t="s">
        <v>22</v>
      </c>
      <c r="AW2041" s="11" t="s">
        <v>37</v>
      </c>
      <c r="AX2041" s="11" t="s">
        <v>73</v>
      </c>
      <c r="AY2041" s="207" t="s">
        <v>162</v>
      </c>
    </row>
    <row r="2042" spans="2:51" s="12" customFormat="1" ht="13.5">
      <c r="B2042" s="208"/>
      <c r="C2042" s="209"/>
      <c r="D2042" s="198" t="s">
        <v>169</v>
      </c>
      <c r="E2042" s="210" t="s">
        <v>20</v>
      </c>
      <c r="F2042" s="211" t="s">
        <v>1836</v>
      </c>
      <c r="G2042" s="209"/>
      <c r="H2042" s="212">
        <v>1.26</v>
      </c>
      <c r="I2042" s="213"/>
      <c r="J2042" s="209"/>
      <c r="K2042" s="209"/>
      <c r="L2042" s="214"/>
      <c r="M2042" s="215"/>
      <c r="N2042" s="216"/>
      <c r="O2042" s="216"/>
      <c r="P2042" s="216"/>
      <c r="Q2042" s="216"/>
      <c r="R2042" s="216"/>
      <c r="S2042" s="216"/>
      <c r="T2042" s="217"/>
      <c r="AT2042" s="218" t="s">
        <v>169</v>
      </c>
      <c r="AU2042" s="218" t="s">
        <v>81</v>
      </c>
      <c r="AV2042" s="12" t="s">
        <v>81</v>
      </c>
      <c r="AW2042" s="12" t="s">
        <v>37</v>
      </c>
      <c r="AX2042" s="12" t="s">
        <v>73</v>
      </c>
      <c r="AY2042" s="218" t="s">
        <v>162</v>
      </c>
    </row>
    <row r="2043" spans="2:51" s="13" customFormat="1" ht="13.5">
      <c r="B2043" s="219"/>
      <c r="C2043" s="220"/>
      <c r="D2043" s="221" t="s">
        <v>169</v>
      </c>
      <c r="E2043" s="222" t="s">
        <v>20</v>
      </c>
      <c r="F2043" s="223" t="s">
        <v>174</v>
      </c>
      <c r="G2043" s="220"/>
      <c r="H2043" s="224">
        <v>2.61</v>
      </c>
      <c r="I2043" s="225"/>
      <c r="J2043" s="220"/>
      <c r="K2043" s="220"/>
      <c r="L2043" s="226"/>
      <c r="M2043" s="227"/>
      <c r="N2043" s="228"/>
      <c r="O2043" s="228"/>
      <c r="P2043" s="228"/>
      <c r="Q2043" s="228"/>
      <c r="R2043" s="228"/>
      <c r="S2043" s="228"/>
      <c r="T2043" s="229"/>
      <c r="AT2043" s="230" t="s">
        <v>169</v>
      </c>
      <c r="AU2043" s="230" t="s">
        <v>81</v>
      </c>
      <c r="AV2043" s="13" t="s">
        <v>168</v>
      </c>
      <c r="AW2043" s="13" t="s">
        <v>37</v>
      </c>
      <c r="AX2043" s="13" t="s">
        <v>22</v>
      </c>
      <c r="AY2043" s="230" t="s">
        <v>162</v>
      </c>
    </row>
    <row r="2044" spans="2:65" s="1" customFormat="1" ht="22.5" customHeight="1">
      <c r="B2044" s="36"/>
      <c r="C2044" s="184" t="s">
        <v>1837</v>
      </c>
      <c r="D2044" s="184" t="s">
        <v>164</v>
      </c>
      <c r="E2044" s="185" t="s">
        <v>1838</v>
      </c>
      <c r="F2044" s="186" t="s">
        <v>1839</v>
      </c>
      <c r="G2044" s="187" t="s">
        <v>248</v>
      </c>
      <c r="H2044" s="188">
        <v>6.45</v>
      </c>
      <c r="I2044" s="189"/>
      <c r="J2044" s="190">
        <f>ROUND(I2044*H2044,2)</f>
        <v>0</v>
      </c>
      <c r="K2044" s="186" t="s">
        <v>20</v>
      </c>
      <c r="L2044" s="56"/>
      <c r="M2044" s="191" t="s">
        <v>20</v>
      </c>
      <c r="N2044" s="192" t="s">
        <v>44</v>
      </c>
      <c r="O2044" s="37"/>
      <c r="P2044" s="193">
        <f>O2044*H2044</f>
        <v>0</v>
      </c>
      <c r="Q2044" s="193">
        <v>0</v>
      </c>
      <c r="R2044" s="193">
        <f>Q2044*H2044</f>
        <v>0</v>
      </c>
      <c r="S2044" s="193">
        <v>0</v>
      </c>
      <c r="T2044" s="194">
        <f>S2044*H2044</f>
        <v>0</v>
      </c>
      <c r="AR2044" s="19" t="s">
        <v>236</v>
      </c>
      <c r="AT2044" s="19" t="s">
        <v>164</v>
      </c>
      <c r="AU2044" s="19" t="s">
        <v>81</v>
      </c>
      <c r="AY2044" s="19" t="s">
        <v>162</v>
      </c>
      <c r="BE2044" s="195">
        <f>IF(N2044="základní",J2044,0)</f>
        <v>0</v>
      </c>
      <c r="BF2044" s="195">
        <f>IF(N2044="snížená",J2044,0)</f>
        <v>0</v>
      </c>
      <c r="BG2044" s="195">
        <f>IF(N2044="zákl. přenesená",J2044,0)</f>
        <v>0</v>
      </c>
      <c r="BH2044" s="195">
        <f>IF(N2044="sníž. přenesená",J2044,0)</f>
        <v>0</v>
      </c>
      <c r="BI2044" s="195">
        <f>IF(N2044="nulová",J2044,0)</f>
        <v>0</v>
      </c>
      <c r="BJ2044" s="19" t="s">
        <v>22</v>
      </c>
      <c r="BK2044" s="195">
        <f>ROUND(I2044*H2044,2)</f>
        <v>0</v>
      </c>
      <c r="BL2044" s="19" t="s">
        <v>236</v>
      </c>
      <c r="BM2044" s="19" t="s">
        <v>1837</v>
      </c>
    </row>
    <row r="2045" spans="2:51" s="11" customFormat="1" ht="13.5">
      <c r="B2045" s="196"/>
      <c r="C2045" s="197"/>
      <c r="D2045" s="198" t="s">
        <v>169</v>
      </c>
      <c r="E2045" s="199" t="s">
        <v>20</v>
      </c>
      <c r="F2045" s="200" t="s">
        <v>1840</v>
      </c>
      <c r="G2045" s="197"/>
      <c r="H2045" s="201" t="s">
        <v>20</v>
      </c>
      <c r="I2045" s="202"/>
      <c r="J2045" s="197"/>
      <c r="K2045" s="197"/>
      <c r="L2045" s="203"/>
      <c r="M2045" s="204"/>
      <c r="N2045" s="205"/>
      <c r="O2045" s="205"/>
      <c r="P2045" s="205"/>
      <c r="Q2045" s="205"/>
      <c r="R2045" s="205"/>
      <c r="S2045" s="205"/>
      <c r="T2045" s="206"/>
      <c r="AT2045" s="207" t="s">
        <v>169</v>
      </c>
      <c r="AU2045" s="207" t="s">
        <v>81</v>
      </c>
      <c r="AV2045" s="11" t="s">
        <v>22</v>
      </c>
      <c r="AW2045" s="11" t="s">
        <v>37</v>
      </c>
      <c r="AX2045" s="11" t="s">
        <v>73</v>
      </c>
      <c r="AY2045" s="207" t="s">
        <v>162</v>
      </c>
    </row>
    <row r="2046" spans="2:51" s="12" customFormat="1" ht="13.5">
      <c r="B2046" s="208"/>
      <c r="C2046" s="209"/>
      <c r="D2046" s="198" t="s">
        <v>169</v>
      </c>
      <c r="E2046" s="210" t="s">
        <v>20</v>
      </c>
      <c r="F2046" s="211" t="s">
        <v>1841</v>
      </c>
      <c r="G2046" s="209"/>
      <c r="H2046" s="212">
        <v>1.29</v>
      </c>
      <c r="I2046" s="213"/>
      <c r="J2046" s="209"/>
      <c r="K2046" s="209"/>
      <c r="L2046" s="214"/>
      <c r="M2046" s="215"/>
      <c r="N2046" s="216"/>
      <c r="O2046" s="216"/>
      <c r="P2046" s="216"/>
      <c r="Q2046" s="216"/>
      <c r="R2046" s="216"/>
      <c r="S2046" s="216"/>
      <c r="T2046" s="217"/>
      <c r="AT2046" s="218" t="s">
        <v>169</v>
      </c>
      <c r="AU2046" s="218" t="s">
        <v>81</v>
      </c>
      <c r="AV2046" s="12" t="s">
        <v>81</v>
      </c>
      <c r="AW2046" s="12" t="s">
        <v>37</v>
      </c>
      <c r="AX2046" s="12" t="s">
        <v>73</v>
      </c>
      <c r="AY2046" s="218" t="s">
        <v>162</v>
      </c>
    </row>
    <row r="2047" spans="2:51" s="11" customFormat="1" ht="13.5">
      <c r="B2047" s="196"/>
      <c r="C2047" s="197"/>
      <c r="D2047" s="198" t="s">
        <v>169</v>
      </c>
      <c r="E2047" s="199" t="s">
        <v>20</v>
      </c>
      <c r="F2047" s="200" t="s">
        <v>1842</v>
      </c>
      <c r="G2047" s="197"/>
      <c r="H2047" s="201" t="s">
        <v>20</v>
      </c>
      <c r="I2047" s="202"/>
      <c r="J2047" s="197"/>
      <c r="K2047" s="197"/>
      <c r="L2047" s="203"/>
      <c r="M2047" s="204"/>
      <c r="N2047" s="205"/>
      <c r="O2047" s="205"/>
      <c r="P2047" s="205"/>
      <c r="Q2047" s="205"/>
      <c r="R2047" s="205"/>
      <c r="S2047" s="205"/>
      <c r="T2047" s="206"/>
      <c r="AT2047" s="207" t="s">
        <v>169</v>
      </c>
      <c r="AU2047" s="207" t="s">
        <v>81</v>
      </c>
      <c r="AV2047" s="11" t="s">
        <v>22</v>
      </c>
      <c r="AW2047" s="11" t="s">
        <v>37</v>
      </c>
      <c r="AX2047" s="11" t="s">
        <v>73</v>
      </c>
      <c r="AY2047" s="207" t="s">
        <v>162</v>
      </c>
    </row>
    <row r="2048" spans="2:51" s="12" customFormat="1" ht="13.5">
      <c r="B2048" s="208"/>
      <c r="C2048" s="209"/>
      <c r="D2048" s="198" t="s">
        <v>169</v>
      </c>
      <c r="E2048" s="210" t="s">
        <v>20</v>
      </c>
      <c r="F2048" s="211" t="s">
        <v>1841</v>
      </c>
      <c r="G2048" s="209"/>
      <c r="H2048" s="212">
        <v>1.29</v>
      </c>
      <c r="I2048" s="213"/>
      <c r="J2048" s="209"/>
      <c r="K2048" s="209"/>
      <c r="L2048" s="214"/>
      <c r="M2048" s="215"/>
      <c r="N2048" s="216"/>
      <c r="O2048" s="216"/>
      <c r="P2048" s="216"/>
      <c r="Q2048" s="216"/>
      <c r="R2048" s="216"/>
      <c r="S2048" s="216"/>
      <c r="T2048" s="217"/>
      <c r="AT2048" s="218" t="s">
        <v>169</v>
      </c>
      <c r="AU2048" s="218" t="s">
        <v>81</v>
      </c>
      <c r="AV2048" s="12" t="s">
        <v>81</v>
      </c>
      <c r="AW2048" s="12" t="s">
        <v>37</v>
      </c>
      <c r="AX2048" s="12" t="s">
        <v>73</v>
      </c>
      <c r="AY2048" s="218" t="s">
        <v>162</v>
      </c>
    </row>
    <row r="2049" spans="2:51" s="11" customFormat="1" ht="13.5">
      <c r="B2049" s="196"/>
      <c r="C2049" s="197"/>
      <c r="D2049" s="198" t="s">
        <v>169</v>
      </c>
      <c r="E2049" s="199" t="s">
        <v>20</v>
      </c>
      <c r="F2049" s="200" t="s">
        <v>1843</v>
      </c>
      <c r="G2049" s="197"/>
      <c r="H2049" s="201" t="s">
        <v>20</v>
      </c>
      <c r="I2049" s="202"/>
      <c r="J2049" s="197"/>
      <c r="K2049" s="197"/>
      <c r="L2049" s="203"/>
      <c r="M2049" s="204"/>
      <c r="N2049" s="205"/>
      <c r="O2049" s="205"/>
      <c r="P2049" s="205"/>
      <c r="Q2049" s="205"/>
      <c r="R2049" s="205"/>
      <c r="S2049" s="205"/>
      <c r="T2049" s="206"/>
      <c r="AT2049" s="207" t="s">
        <v>169</v>
      </c>
      <c r="AU2049" s="207" t="s">
        <v>81</v>
      </c>
      <c r="AV2049" s="11" t="s">
        <v>22</v>
      </c>
      <c r="AW2049" s="11" t="s">
        <v>37</v>
      </c>
      <c r="AX2049" s="11" t="s">
        <v>73</v>
      </c>
      <c r="AY2049" s="207" t="s">
        <v>162</v>
      </c>
    </row>
    <row r="2050" spans="2:51" s="12" customFormat="1" ht="13.5">
      <c r="B2050" s="208"/>
      <c r="C2050" s="209"/>
      <c r="D2050" s="198" t="s">
        <v>169</v>
      </c>
      <c r="E2050" s="210" t="s">
        <v>20</v>
      </c>
      <c r="F2050" s="211" t="s">
        <v>1841</v>
      </c>
      <c r="G2050" s="209"/>
      <c r="H2050" s="212">
        <v>1.29</v>
      </c>
      <c r="I2050" s="213"/>
      <c r="J2050" s="209"/>
      <c r="K2050" s="209"/>
      <c r="L2050" s="214"/>
      <c r="M2050" s="215"/>
      <c r="N2050" s="216"/>
      <c r="O2050" s="216"/>
      <c r="P2050" s="216"/>
      <c r="Q2050" s="216"/>
      <c r="R2050" s="216"/>
      <c r="S2050" s="216"/>
      <c r="T2050" s="217"/>
      <c r="AT2050" s="218" t="s">
        <v>169</v>
      </c>
      <c r="AU2050" s="218" t="s">
        <v>81</v>
      </c>
      <c r="AV2050" s="12" t="s">
        <v>81</v>
      </c>
      <c r="AW2050" s="12" t="s">
        <v>37</v>
      </c>
      <c r="AX2050" s="12" t="s">
        <v>73</v>
      </c>
      <c r="AY2050" s="218" t="s">
        <v>162</v>
      </c>
    </row>
    <row r="2051" spans="2:51" s="11" customFormat="1" ht="13.5">
      <c r="B2051" s="196"/>
      <c r="C2051" s="197"/>
      <c r="D2051" s="198" t="s">
        <v>169</v>
      </c>
      <c r="E2051" s="199" t="s">
        <v>20</v>
      </c>
      <c r="F2051" s="200" t="s">
        <v>1844</v>
      </c>
      <c r="G2051" s="197"/>
      <c r="H2051" s="201" t="s">
        <v>20</v>
      </c>
      <c r="I2051" s="202"/>
      <c r="J2051" s="197"/>
      <c r="K2051" s="197"/>
      <c r="L2051" s="203"/>
      <c r="M2051" s="204"/>
      <c r="N2051" s="205"/>
      <c r="O2051" s="205"/>
      <c r="P2051" s="205"/>
      <c r="Q2051" s="205"/>
      <c r="R2051" s="205"/>
      <c r="S2051" s="205"/>
      <c r="T2051" s="206"/>
      <c r="AT2051" s="207" t="s">
        <v>169</v>
      </c>
      <c r="AU2051" s="207" t="s">
        <v>81</v>
      </c>
      <c r="AV2051" s="11" t="s">
        <v>22</v>
      </c>
      <c r="AW2051" s="11" t="s">
        <v>37</v>
      </c>
      <c r="AX2051" s="11" t="s">
        <v>73</v>
      </c>
      <c r="AY2051" s="207" t="s">
        <v>162</v>
      </c>
    </row>
    <row r="2052" spans="2:51" s="12" customFormat="1" ht="13.5">
      <c r="B2052" s="208"/>
      <c r="C2052" s="209"/>
      <c r="D2052" s="198" t="s">
        <v>169</v>
      </c>
      <c r="E2052" s="210" t="s">
        <v>20</v>
      </c>
      <c r="F2052" s="211" t="s">
        <v>1841</v>
      </c>
      <c r="G2052" s="209"/>
      <c r="H2052" s="212">
        <v>1.29</v>
      </c>
      <c r="I2052" s="213"/>
      <c r="J2052" s="209"/>
      <c r="K2052" s="209"/>
      <c r="L2052" s="214"/>
      <c r="M2052" s="215"/>
      <c r="N2052" s="216"/>
      <c r="O2052" s="216"/>
      <c r="P2052" s="216"/>
      <c r="Q2052" s="216"/>
      <c r="R2052" s="216"/>
      <c r="S2052" s="216"/>
      <c r="T2052" s="217"/>
      <c r="AT2052" s="218" t="s">
        <v>169</v>
      </c>
      <c r="AU2052" s="218" t="s">
        <v>81</v>
      </c>
      <c r="AV2052" s="12" t="s">
        <v>81</v>
      </c>
      <c r="AW2052" s="12" t="s">
        <v>37</v>
      </c>
      <c r="AX2052" s="12" t="s">
        <v>73</v>
      </c>
      <c r="AY2052" s="218" t="s">
        <v>162</v>
      </c>
    </row>
    <row r="2053" spans="2:51" s="11" customFormat="1" ht="13.5">
      <c r="B2053" s="196"/>
      <c r="C2053" s="197"/>
      <c r="D2053" s="198" t="s">
        <v>169</v>
      </c>
      <c r="E2053" s="199" t="s">
        <v>20</v>
      </c>
      <c r="F2053" s="200" t="s">
        <v>1845</v>
      </c>
      <c r="G2053" s="197"/>
      <c r="H2053" s="201" t="s">
        <v>20</v>
      </c>
      <c r="I2053" s="202"/>
      <c r="J2053" s="197"/>
      <c r="K2053" s="197"/>
      <c r="L2053" s="203"/>
      <c r="M2053" s="204"/>
      <c r="N2053" s="205"/>
      <c r="O2053" s="205"/>
      <c r="P2053" s="205"/>
      <c r="Q2053" s="205"/>
      <c r="R2053" s="205"/>
      <c r="S2053" s="205"/>
      <c r="T2053" s="206"/>
      <c r="AT2053" s="207" t="s">
        <v>169</v>
      </c>
      <c r="AU2053" s="207" t="s">
        <v>81</v>
      </c>
      <c r="AV2053" s="11" t="s">
        <v>22</v>
      </c>
      <c r="AW2053" s="11" t="s">
        <v>37</v>
      </c>
      <c r="AX2053" s="11" t="s">
        <v>73</v>
      </c>
      <c r="AY2053" s="207" t="s">
        <v>162</v>
      </c>
    </row>
    <row r="2054" spans="2:51" s="12" customFormat="1" ht="13.5">
      <c r="B2054" s="208"/>
      <c r="C2054" s="209"/>
      <c r="D2054" s="198" t="s">
        <v>169</v>
      </c>
      <c r="E2054" s="210" t="s">
        <v>20</v>
      </c>
      <c r="F2054" s="211" t="s">
        <v>1841</v>
      </c>
      <c r="G2054" s="209"/>
      <c r="H2054" s="212">
        <v>1.29</v>
      </c>
      <c r="I2054" s="213"/>
      <c r="J2054" s="209"/>
      <c r="K2054" s="209"/>
      <c r="L2054" s="214"/>
      <c r="M2054" s="215"/>
      <c r="N2054" s="216"/>
      <c r="O2054" s="216"/>
      <c r="P2054" s="216"/>
      <c r="Q2054" s="216"/>
      <c r="R2054" s="216"/>
      <c r="S2054" s="216"/>
      <c r="T2054" s="217"/>
      <c r="AT2054" s="218" t="s">
        <v>169</v>
      </c>
      <c r="AU2054" s="218" t="s">
        <v>81</v>
      </c>
      <c r="AV2054" s="12" t="s">
        <v>81</v>
      </c>
      <c r="AW2054" s="12" t="s">
        <v>37</v>
      </c>
      <c r="AX2054" s="12" t="s">
        <v>73</v>
      </c>
      <c r="AY2054" s="218" t="s">
        <v>162</v>
      </c>
    </row>
    <row r="2055" spans="2:51" s="13" customFormat="1" ht="13.5">
      <c r="B2055" s="219"/>
      <c r="C2055" s="220"/>
      <c r="D2055" s="221" t="s">
        <v>169</v>
      </c>
      <c r="E2055" s="222" t="s">
        <v>20</v>
      </c>
      <c r="F2055" s="223" t="s">
        <v>174</v>
      </c>
      <c r="G2055" s="220"/>
      <c r="H2055" s="224">
        <v>6.45</v>
      </c>
      <c r="I2055" s="225"/>
      <c r="J2055" s="220"/>
      <c r="K2055" s="220"/>
      <c r="L2055" s="226"/>
      <c r="M2055" s="227"/>
      <c r="N2055" s="228"/>
      <c r="O2055" s="228"/>
      <c r="P2055" s="228"/>
      <c r="Q2055" s="228"/>
      <c r="R2055" s="228"/>
      <c r="S2055" s="228"/>
      <c r="T2055" s="229"/>
      <c r="AT2055" s="230" t="s">
        <v>169</v>
      </c>
      <c r="AU2055" s="230" t="s">
        <v>81</v>
      </c>
      <c r="AV2055" s="13" t="s">
        <v>168</v>
      </c>
      <c r="AW2055" s="13" t="s">
        <v>37</v>
      </c>
      <c r="AX2055" s="13" t="s">
        <v>22</v>
      </c>
      <c r="AY2055" s="230" t="s">
        <v>162</v>
      </c>
    </row>
    <row r="2056" spans="2:65" s="1" customFormat="1" ht="22.5" customHeight="1">
      <c r="B2056" s="36"/>
      <c r="C2056" s="184" t="s">
        <v>1846</v>
      </c>
      <c r="D2056" s="184" t="s">
        <v>164</v>
      </c>
      <c r="E2056" s="185" t="s">
        <v>1847</v>
      </c>
      <c r="F2056" s="186" t="s">
        <v>1848</v>
      </c>
      <c r="G2056" s="187" t="s">
        <v>312</v>
      </c>
      <c r="H2056" s="188">
        <v>1</v>
      </c>
      <c r="I2056" s="189"/>
      <c r="J2056" s="190">
        <f>ROUND(I2056*H2056,2)</f>
        <v>0</v>
      </c>
      <c r="K2056" s="186" t="s">
        <v>20</v>
      </c>
      <c r="L2056" s="56"/>
      <c r="M2056" s="191" t="s">
        <v>20</v>
      </c>
      <c r="N2056" s="192" t="s">
        <v>44</v>
      </c>
      <c r="O2056" s="37"/>
      <c r="P2056" s="193">
        <f>O2056*H2056</f>
        <v>0</v>
      </c>
      <c r="Q2056" s="193">
        <v>0</v>
      </c>
      <c r="R2056" s="193">
        <f>Q2056*H2056</f>
        <v>0</v>
      </c>
      <c r="S2056" s="193">
        <v>0</v>
      </c>
      <c r="T2056" s="194">
        <f>S2056*H2056</f>
        <v>0</v>
      </c>
      <c r="AR2056" s="19" t="s">
        <v>236</v>
      </c>
      <c r="AT2056" s="19" t="s">
        <v>164</v>
      </c>
      <c r="AU2056" s="19" t="s">
        <v>81</v>
      </c>
      <c r="AY2056" s="19" t="s">
        <v>162</v>
      </c>
      <c r="BE2056" s="195">
        <f>IF(N2056="základní",J2056,0)</f>
        <v>0</v>
      </c>
      <c r="BF2056" s="195">
        <f>IF(N2056="snížená",J2056,0)</f>
        <v>0</v>
      </c>
      <c r="BG2056" s="195">
        <f>IF(N2056="zákl. přenesená",J2056,0)</f>
        <v>0</v>
      </c>
      <c r="BH2056" s="195">
        <f>IF(N2056="sníž. přenesená",J2056,0)</f>
        <v>0</v>
      </c>
      <c r="BI2056" s="195">
        <f>IF(N2056="nulová",J2056,0)</f>
        <v>0</v>
      </c>
      <c r="BJ2056" s="19" t="s">
        <v>22</v>
      </c>
      <c r="BK2056" s="195">
        <f>ROUND(I2056*H2056,2)</f>
        <v>0</v>
      </c>
      <c r="BL2056" s="19" t="s">
        <v>236</v>
      </c>
      <c r="BM2056" s="19" t="s">
        <v>1846</v>
      </c>
    </row>
    <row r="2057" spans="2:51" s="11" customFormat="1" ht="13.5">
      <c r="B2057" s="196"/>
      <c r="C2057" s="197"/>
      <c r="D2057" s="198" t="s">
        <v>169</v>
      </c>
      <c r="E2057" s="199" t="s">
        <v>20</v>
      </c>
      <c r="F2057" s="200" t="s">
        <v>1849</v>
      </c>
      <c r="G2057" s="197"/>
      <c r="H2057" s="201" t="s">
        <v>20</v>
      </c>
      <c r="I2057" s="202"/>
      <c r="J2057" s="197"/>
      <c r="K2057" s="197"/>
      <c r="L2057" s="203"/>
      <c r="M2057" s="204"/>
      <c r="N2057" s="205"/>
      <c r="O2057" s="205"/>
      <c r="P2057" s="205"/>
      <c r="Q2057" s="205"/>
      <c r="R2057" s="205"/>
      <c r="S2057" s="205"/>
      <c r="T2057" s="206"/>
      <c r="AT2057" s="207" t="s">
        <v>169</v>
      </c>
      <c r="AU2057" s="207" t="s">
        <v>81</v>
      </c>
      <c r="AV2057" s="11" t="s">
        <v>22</v>
      </c>
      <c r="AW2057" s="11" t="s">
        <v>37</v>
      </c>
      <c r="AX2057" s="11" t="s">
        <v>73</v>
      </c>
      <c r="AY2057" s="207" t="s">
        <v>162</v>
      </c>
    </row>
    <row r="2058" spans="2:51" s="12" customFormat="1" ht="13.5">
      <c r="B2058" s="208"/>
      <c r="C2058" s="209"/>
      <c r="D2058" s="198" t="s">
        <v>169</v>
      </c>
      <c r="E2058" s="210" t="s">
        <v>20</v>
      </c>
      <c r="F2058" s="211" t="s">
        <v>22</v>
      </c>
      <c r="G2058" s="209"/>
      <c r="H2058" s="212">
        <v>1</v>
      </c>
      <c r="I2058" s="213"/>
      <c r="J2058" s="209"/>
      <c r="K2058" s="209"/>
      <c r="L2058" s="214"/>
      <c r="M2058" s="215"/>
      <c r="N2058" s="216"/>
      <c r="O2058" s="216"/>
      <c r="P2058" s="216"/>
      <c r="Q2058" s="216"/>
      <c r="R2058" s="216"/>
      <c r="S2058" s="216"/>
      <c r="T2058" s="217"/>
      <c r="AT2058" s="218" t="s">
        <v>169</v>
      </c>
      <c r="AU2058" s="218" t="s">
        <v>81</v>
      </c>
      <c r="AV2058" s="12" t="s">
        <v>81</v>
      </c>
      <c r="AW2058" s="12" t="s">
        <v>37</v>
      </c>
      <c r="AX2058" s="12" t="s">
        <v>73</v>
      </c>
      <c r="AY2058" s="218" t="s">
        <v>162</v>
      </c>
    </row>
    <row r="2059" spans="2:51" s="13" customFormat="1" ht="13.5">
      <c r="B2059" s="219"/>
      <c r="C2059" s="220"/>
      <c r="D2059" s="221" t="s">
        <v>169</v>
      </c>
      <c r="E2059" s="222" t="s">
        <v>20</v>
      </c>
      <c r="F2059" s="223" t="s">
        <v>174</v>
      </c>
      <c r="G2059" s="220"/>
      <c r="H2059" s="224">
        <v>1</v>
      </c>
      <c r="I2059" s="225"/>
      <c r="J2059" s="220"/>
      <c r="K2059" s="220"/>
      <c r="L2059" s="226"/>
      <c r="M2059" s="227"/>
      <c r="N2059" s="228"/>
      <c r="O2059" s="228"/>
      <c r="P2059" s="228"/>
      <c r="Q2059" s="228"/>
      <c r="R2059" s="228"/>
      <c r="S2059" s="228"/>
      <c r="T2059" s="229"/>
      <c r="AT2059" s="230" t="s">
        <v>169</v>
      </c>
      <c r="AU2059" s="230" t="s">
        <v>81</v>
      </c>
      <c r="AV2059" s="13" t="s">
        <v>168</v>
      </c>
      <c r="AW2059" s="13" t="s">
        <v>37</v>
      </c>
      <c r="AX2059" s="13" t="s">
        <v>22</v>
      </c>
      <c r="AY2059" s="230" t="s">
        <v>162</v>
      </c>
    </row>
    <row r="2060" spans="2:65" s="1" customFormat="1" ht="22.5" customHeight="1">
      <c r="B2060" s="36"/>
      <c r="C2060" s="184" t="s">
        <v>1850</v>
      </c>
      <c r="D2060" s="184" t="s">
        <v>164</v>
      </c>
      <c r="E2060" s="185" t="s">
        <v>1851</v>
      </c>
      <c r="F2060" s="186" t="s">
        <v>1852</v>
      </c>
      <c r="G2060" s="187" t="s">
        <v>206</v>
      </c>
      <c r="H2060" s="188">
        <v>0.032</v>
      </c>
      <c r="I2060" s="189"/>
      <c r="J2060" s="190">
        <f>ROUND(I2060*H2060,2)</f>
        <v>0</v>
      </c>
      <c r="K2060" s="186" t="s">
        <v>20</v>
      </c>
      <c r="L2060" s="56"/>
      <c r="M2060" s="191" t="s">
        <v>20</v>
      </c>
      <c r="N2060" s="192" t="s">
        <v>44</v>
      </c>
      <c r="O2060" s="37"/>
      <c r="P2060" s="193">
        <f>O2060*H2060</f>
        <v>0</v>
      </c>
      <c r="Q2060" s="193">
        <v>0</v>
      </c>
      <c r="R2060" s="193">
        <f>Q2060*H2060</f>
        <v>0</v>
      </c>
      <c r="S2060" s="193">
        <v>0</v>
      </c>
      <c r="T2060" s="194">
        <f>S2060*H2060</f>
        <v>0</v>
      </c>
      <c r="AR2060" s="19" t="s">
        <v>236</v>
      </c>
      <c r="AT2060" s="19" t="s">
        <v>164</v>
      </c>
      <c r="AU2060" s="19" t="s">
        <v>81</v>
      </c>
      <c r="AY2060" s="19" t="s">
        <v>162</v>
      </c>
      <c r="BE2060" s="195">
        <f>IF(N2060="základní",J2060,0)</f>
        <v>0</v>
      </c>
      <c r="BF2060" s="195">
        <f>IF(N2060="snížená",J2060,0)</f>
        <v>0</v>
      </c>
      <c r="BG2060" s="195">
        <f>IF(N2060="zákl. přenesená",J2060,0)</f>
        <v>0</v>
      </c>
      <c r="BH2060" s="195">
        <f>IF(N2060="sníž. přenesená",J2060,0)</f>
        <v>0</v>
      </c>
      <c r="BI2060" s="195">
        <f>IF(N2060="nulová",J2060,0)</f>
        <v>0</v>
      </c>
      <c r="BJ2060" s="19" t="s">
        <v>22</v>
      </c>
      <c r="BK2060" s="195">
        <f>ROUND(I2060*H2060,2)</f>
        <v>0</v>
      </c>
      <c r="BL2060" s="19" t="s">
        <v>236</v>
      </c>
      <c r="BM2060" s="19" t="s">
        <v>1850</v>
      </c>
    </row>
    <row r="2061" spans="2:63" s="10" customFormat="1" ht="29.85" customHeight="1">
      <c r="B2061" s="167"/>
      <c r="C2061" s="168"/>
      <c r="D2061" s="181" t="s">
        <v>72</v>
      </c>
      <c r="E2061" s="182" t="s">
        <v>1853</v>
      </c>
      <c r="F2061" s="182" t="s">
        <v>1854</v>
      </c>
      <c r="G2061" s="168"/>
      <c r="H2061" s="168"/>
      <c r="I2061" s="171"/>
      <c r="J2061" s="183">
        <f>BK2061</f>
        <v>0</v>
      </c>
      <c r="K2061" s="168"/>
      <c r="L2061" s="173"/>
      <c r="M2061" s="174"/>
      <c r="N2061" s="175"/>
      <c r="O2061" s="175"/>
      <c r="P2061" s="176">
        <f>SUM(P2062:P2066)</f>
        <v>0</v>
      </c>
      <c r="Q2061" s="175"/>
      <c r="R2061" s="176">
        <f>SUM(R2062:R2066)</f>
        <v>0</v>
      </c>
      <c r="S2061" s="175"/>
      <c r="T2061" s="177">
        <f>SUM(T2062:T2066)</f>
        <v>0</v>
      </c>
      <c r="AR2061" s="178" t="s">
        <v>81</v>
      </c>
      <c r="AT2061" s="179" t="s">
        <v>72</v>
      </c>
      <c r="AU2061" s="179" t="s">
        <v>22</v>
      </c>
      <c r="AY2061" s="178" t="s">
        <v>162</v>
      </c>
      <c r="BK2061" s="180">
        <f>SUM(BK2062:BK2066)</f>
        <v>0</v>
      </c>
    </row>
    <row r="2062" spans="2:65" s="1" customFormat="1" ht="22.5" customHeight="1">
      <c r="B2062" s="36"/>
      <c r="C2062" s="184" t="s">
        <v>1855</v>
      </c>
      <c r="D2062" s="184" t="s">
        <v>164</v>
      </c>
      <c r="E2062" s="185" t="s">
        <v>1856</v>
      </c>
      <c r="F2062" s="186" t="s">
        <v>1857</v>
      </c>
      <c r="G2062" s="187" t="s">
        <v>218</v>
      </c>
      <c r="H2062" s="188">
        <v>8</v>
      </c>
      <c r="I2062" s="189"/>
      <c r="J2062" s="190">
        <f>ROUND(I2062*H2062,2)</f>
        <v>0</v>
      </c>
      <c r="K2062" s="186" t="s">
        <v>20</v>
      </c>
      <c r="L2062" s="56"/>
      <c r="M2062" s="191" t="s">
        <v>20</v>
      </c>
      <c r="N2062" s="192" t="s">
        <v>44</v>
      </c>
      <c r="O2062" s="37"/>
      <c r="P2062" s="193">
        <f>O2062*H2062</f>
        <v>0</v>
      </c>
      <c r="Q2062" s="193">
        <v>0</v>
      </c>
      <c r="R2062" s="193">
        <f>Q2062*H2062</f>
        <v>0</v>
      </c>
      <c r="S2062" s="193">
        <v>0</v>
      </c>
      <c r="T2062" s="194">
        <f>S2062*H2062</f>
        <v>0</v>
      </c>
      <c r="AR2062" s="19" t="s">
        <v>236</v>
      </c>
      <c r="AT2062" s="19" t="s">
        <v>164</v>
      </c>
      <c r="AU2062" s="19" t="s">
        <v>81</v>
      </c>
      <c r="AY2062" s="19" t="s">
        <v>162</v>
      </c>
      <c r="BE2062" s="195">
        <f>IF(N2062="základní",J2062,0)</f>
        <v>0</v>
      </c>
      <c r="BF2062" s="195">
        <f>IF(N2062="snížená",J2062,0)</f>
        <v>0</v>
      </c>
      <c r="BG2062" s="195">
        <f>IF(N2062="zákl. přenesená",J2062,0)</f>
        <v>0</v>
      </c>
      <c r="BH2062" s="195">
        <f>IF(N2062="sníž. přenesená",J2062,0)</f>
        <v>0</v>
      </c>
      <c r="BI2062" s="195">
        <f>IF(N2062="nulová",J2062,0)</f>
        <v>0</v>
      </c>
      <c r="BJ2062" s="19" t="s">
        <v>22</v>
      </c>
      <c r="BK2062" s="195">
        <f>ROUND(I2062*H2062,2)</f>
        <v>0</v>
      </c>
      <c r="BL2062" s="19" t="s">
        <v>236</v>
      </c>
      <c r="BM2062" s="19" t="s">
        <v>1855</v>
      </c>
    </row>
    <row r="2063" spans="2:51" s="11" customFormat="1" ht="13.5">
      <c r="B2063" s="196"/>
      <c r="C2063" s="197"/>
      <c r="D2063" s="198" t="s">
        <v>169</v>
      </c>
      <c r="E2063" s="199" t="s">
        <v>20</v>
      </c>
      <c r="F2063" s="200" t="s">
        <v>500</v>
      </c>
      <c r="G2063" s="197"/>
      <c r="H2063" s="201" t="s">
        <v>20</v>
      </c>
      <c r="I2063" s="202"/>
      <c r="J2063" s="197"/>
      <c r="K2063" s="197"/>
      <c r="L2063" s="203"/>
      <c r="M2063" s="204"/>
      <c r="N2063" s="205"/>
      <c r="O2063" s="205"/>
      <c r="P2063" s="205"/>
      <c r="Q2063" s="205"/>
      <c r="R2063" s="205"/>
      <c r="S2063" s="205"/>
      <c r="T2063" s="206"/>
      <c r="AT2063" s="207" t="s">
        <v>169</v>
      </c>
      <c r="AU2063" s="207" t="s">
        <v>81</v>
      </c>
      <c r="AV2063" s="11" t="s">
        <v>22</v>
      </c>
      <c r="AW2063" s="11" t="s">
        <v>37</v>
      </c>
      <c r="AX2063" s="11" t="s">
        <v>73</v>
      </c>
      <c r="AY2063" s="207" t="s">
        <v>162</v>
      </c>
    </row>
    <row r="2064" spans="2:51" s="12" customFormat="1" ht="13.5">
      <c r="B2064" s="208"/>
      <c r="C2064" s="209"/>
      <c r="D2064" s="198" t="s">
        <v>169</v>
      </c>
      <c r="E2064" s="210" t="s">
        <v>20</v>
      </c>
      <c r="F2064" s="211" t="s">
        <v>1858</v>
      </c>
      <c r="G2064" s="209"/>
      <c r="H2064" s="212">
        <v>8</v>
      </c>
      <c r="I2064" s="213"/>
      <c r="J2064" s="209"/>
      <c r="K2064" s="209"/>
      <c r="L2064" s="214"/>
      <c r="M2064" s="215"/>
      <c r="N2064" s="216"/>
      <c r="O2064" s="216"/>
      <c r="P2064" s="216"/>
      <c r="Q2064" s="216"/>
      <c r="R2064" s="216"/>
      <c r="S2064" s="216"/>
      <c r="T2064" s="217"/>
      <c r="AT2064" s="218" t="s">
        <v>169</v>
      </c>
      <c r="AU2064" s="218" t="s">
        <v>81</v>
      </c>
      <c r="AV2064" s="12" t="s">
        <v>81</v>
      </c>
      <c r="AW2064" s="12" t="s">
        <v>37</v>
      </c>
      <c r="AX2064" s="12" t="s">
        <v>73</v>
      </c>
      <c r="AY2064" s="218" t="s">
        <v>162</v>
      </c>
    </row>
    <row r="2065" spans="2:51" s="13" customFormat="1" ht="13.5">
      <c r="B2065" s="219"/>
      <c r="C2065" s="220"/>
      <c r="D2065" s="221" t="s">
        <v>169</v>
      </c>
      <c r="E2065" s="222" t="s">
        <v>20</v>
      </c>
      <c r="F2065" s="223" t="s">
        <v>174</v>
      </c>
      <c r="G2065" s="220"/>
      <c r="H2065" s="224">
        <v>8</v>
      </c>
      <c r="I2065" s="225"/>
      <c r="J2065" s="220"/>
      <c r="K2065" s="220"/>
      <c r="L2065" s="226"/>
      <c r="M2065" s="227"/>
      <c r="N2065" s="228"/>
      <c r="O2065" s="228"/>
      <c r="P2065" s="228"/>
      <c r="Q2065" s="228"/>
      <c r="R2065" s="228"/>
      <c r="S2065" s="228"/>
      <c r="T2065" s="229"/>
      <c r="AT2065" s="230" t="s">
        <v>169</v>
      </c>
      <c r="AU2065" s="230" t="s">
        <v>81</v>
      </c>
      <c r="AV2065" s="13" t="s">
        <v>168</v>
      </c>
      <c r="AW2065" s="13" t="s">
        <v>37</v>
      </c>
      <c r="AX2065" s="13" t="s">
        <v>22</v>
      </c>
      <c r="AY2065" s="230" t="s">
        <v>162</v>
      </c>
    </row>
    <row r="2066" spans="2:65" s="1" customFormat="1" ht="22.5" customHeight="1">
      <c r="B2066" s="36"/>
      <c r="C2066" s="184" t="s">
        <v>1859</v>
      </c>
      <c r="D2066" s="184" t="s">
        <v>164</v>
      </c>
      <c r="E2066" s="185" t="s">
        <v>1860</v>
      </c>
      <c r="F2066" s="186" t="s">
        <v>1861</v>
      </c>
      <c r="G2066" s="187" t="s">
        <v>206</v>
      </c>
      <c r="H2066" s="188">
        <v>0.001</v>
      </c>
      <c r="I2066" s="189"/>
      <c r="J2066" s="190">
        <f>ROUND(I2066*H2066,2)</f>
        <v>0</v>
      </c>
      <c r="K2066" s="186" t="s">
        <v>20</v>
      </c>
      <c r="L2066" s="56"/>
      <c r="M2066" s="191" t="s">
        <v>20</v>
      </c>
      <c r="N2066" s="192" t="s">
        <v>44</v>
      </c>
      <c r="O2066" s="37"/>
      <c r="P2066" s="193">
        <f>O2066*H2066</f>
        <v>0</v>
      </c>
      <c r="Q2066" s="193">
        <v>0</v>
      </c>
      <c r="R2066" s="193">
        <f>Q2066*H2066</f>
        <v>0</v>
      </c>
      <c r="S2066" s="193">
        <v>0</v>
      </c>
      <c r="T2066" s="194">
        <f>S2066*H2066</f>
        <v>0</v>
      </c>
      <c r="AR2066" s="19" t="s">
        <v>236</v>
      </c>
      <c r="AT2066" s="19" t="s">
        <v>164</v>
      </c>
      <c r="AU2066" s="19" t="s">
        <v>81</v>
      </c>
      <c r="AY2066" s="19" t="s">
        <v>162</v>
      </c>
      <c r="BE2066" s="195">
        <f>IF(N2066="základní",J2066,0)</f>
        <v>0</v>
      </c>
      <c r="BF2066" s="195">
        <f>IF(N2066="snížená",J2066,0)</f>
        <v>0</v>
      </c>
      <c r="BG2066" s="195">
        <f>IF(N2066="zákl. přenesená",J2066,0)</f>
        <v>0</v>
      </c>
      <c r="BH2066" s="195">
        <f>IF(N2066="sníž. přenesená",J2066,0)</f>
        <v>0</v>
      </c>
      <c r="BI2066" s="195">
        <f>IF(N2066="nulová",J2066,0)</f>
        <v>0</v>
      </c>
      <c r="BJ2066" s="19" t="s">
        <v>22</v>
      </c>
      <c r="BK2066" s="195">
        <f>ROUND(I2066*H2066,2)</f>
        <v>0</v>
      </c>
      <c r="BL2066" s="19" t="s">
        <v>236</v>
      </c>
      <c r="BM2066" s="19" t="s">
        <v>1859</v>
      </c>
    </row>
    <row r="2067" spans="2:63" s="10" customFormat="1" ht="29.85" customHeight="1">
      <c r="B2067" s="167"/>
      <c r="C2067" s="168"/>
      <c r="D2067" s="181" t="s">
        <v>72</v>
      </c>
      <c r="E2067" s="182" t="s">
        <v>1862</v>
      </c>
      <c r="F2067" s="182" t="s">
        <v>1863</v>
      </c>
      <c r="G2067" s="168"/>
      <c r="H2067" s="168"/>
      <c r="I2067" s="171"/>
      <c r="J2067" s="183">
        <f>BK2067</f>
        <v>0</v>
      </c>
      <c r="K2067" s="168"/>
      <c r="L2067" s="173"/>
      <c r="M2067" s="174"/>
      <c r="N2067" s="175"/>
      <c r="O2067" s="175"/>
      <c r="P2067" s="176">
        <f>SUM(P2068:P2152)</f>
        <v>0</v>
      </c>
      <c r="Q2067" s="175"/>
      <c r="R2067" s="176">
        <f>SUM(R2068:R2152)</f>
        <v>0</v>
      </c>
      <c r="S2067" s="175"/>
      <c r="T2067" s="177">
        <f>SUM(T2068:T2152)</f>
        <v>0</v>
      </c>
      <c r="AR2067" s="178" t="s">
        <v>81</v>
      </c>
      <c r="AT2067" s="179" t="s">
        <v>72</v>
      </c>
      <c r="AU2067" s="179" t="s">
        <v>22</v>
      </c>
      <c r="AY2067" s="178" t="s">
        <v>162</v>
      </c>
      <c r="BK2067" s="180">
        <f>SUM(BK2068:BK2152)</f>
        <v>0</v>
      </c>
    </row>
    <row r="2068" spans="2:65" s="1" customFormat="1" ht="22.5" customHeight="1">
      <c r="B2068" s="36"/>
      <c r="C2068" s="184" t="s">
        <v>1864</v>
      </c>
      <c r="D2068" s="184" t="s">
        <v>164</v>
      </c>
      <c r="E2068" s="185" t="s">
        <v>1865</v>
      </c>
      <c r="F2068" s="186" t="s">
        <v>1866</v>
      </c>
      <c r="G2068" s="187" t="s">
        <v>218</v>
      </c>
      <c r="H2068" s="188">
        <v>21.199</v>
      </c>
      <c r="I2068" s="189"/>
      <c r="J2068" s="190">
        <f>ROUND(I2068*H2068,2)</f>
        <v>0</v>
      </c>
      <c r="K2068" s="186" t="s">
        <v>20</v>
      </c>
      <c r="L2068" s="56"/>
      <c r="M2068" s="191" t="s">
        <v>20</v>
      </c>
      <c r="N2068" s="192" t="s">
        <v>44</v>
      </c>
      <c r="O2068" s="37"/>
      <c r="P2068" s="193">
        <f>O2068*H2068</f>
        <v>0</v>
      </c>
      <c r="Q2068" s="193">
        <v>0</v>
      </c>
      <c r="R2068" s="193">
        <f>Q2068*H2068</f>
        <v>0</v>
      </c>
      <c r="S2068" s="193">
        <v>0</v>
      </c>
      <c r="T2068" s="194">
        <f>S2068*H2068</f>
        <v>0</v>
      </c>
      <c r="AR2068" s="19" t="s">
        <v>236</v>
      </c>
      <c r="AT2068" s="19" t="s">
        <v>164</v>
      </c>
      <c r="AU2068" s="19" t="s">
        <v>81</v>
      </c>
      <c r="AY2068" s="19" t="s">
        <v>162</v>
      </c>
      <c r="BE2068" s="195">
        <f>IF(N2068="základní",J2068,0)</f>
        <v>0</v>
      </c>
      <c r="BF2068" s="195">
        <f>IF(N2068="snížená",J2068,0)</f>
        <v>0</v>
      </c>
      <c r="BG2068" s="195">
        <f>IF(N2068="zákl. přenesená",J2068,0)</f>
        <v>0</v>
      </c>
      <c r="BH2068" s="195">
        <f>IF(N2068="sníž. přenesená",J2068,0)</f>
        <v>0</v>
      </c>
      <c r="BI2068" s="195">
        <f>IF(N2068="nulová",J2068,0)</f>
        <v>0</v>
      </c>
      <c r="BJ2068" s="19" t="s">
        <v>22</v>
      </c>
      <c r="BK2068" s="195">
        <f>ROUND(I2068*H2068,2)</f>
        <v>0</v>
      </c>
      <c r="BL2068" s="19" t="s">
        <v>236</v>
      </c>
      <c r="BM2068" s="19" t="s">
        <v>1864</v>
      </c>
    </row>
    <row r="2069" spans="2:51" s="11" customFormat="1" ht="13.5">
      <c r="B2069" s="196"/>
      <c r="C2069" s="197"/>
      <c r="D2069" s="198" t="s">
        <v>169</v>
      </c>
      <c r="E2069" s="199" t="s">
        <v>20</v>
      </c>
      <c r="F2069" s="200" t="s">
        <v>1867</v>
      </c>
      <c r="G2069" s="197"/>
      <c r="H2069" s="201" t="s">
        <v>20</v>
      </c>
      <c r="I2069" s="202"/>
      <c r="J2069" s="197"/>
      <c r="K2069" s="197"/>
      <c r="L2069" s="203"/>
      <c r="M2069" s="204"/>
      <c r="N2069" s="205"/>
      <c r="O2069" s="205"/>
      <c r="P2069" s="205"/>
      <c r="Q2069" s="205"/>
      <c r="R2069" s="205"/>
      <c r="S2069" s="205"/>
      <c r="T2069" s="206"/>
      <c r="AT2069" s="207" t="s">
        <v>169</v>
      </c>
      <c r="AU2069" s="207" t="s">
        <v>81</v>
      </c>
      <c r="AV2069" s="11" t="s">
        <v>22</v>
      </c>
      <c r="AW2069" s="11" t="s">
        <v>37</v>
      </c>
      <c r="AX2069" s="11" t="s">
        <v>73</v>
      </c>
      <c r="AY2069" s="207" t="s">
        <v>162</v>
      </c>
    </row>
    <row r="2070" spans="2:51" s="11" customFormat="1" ht="13.5">
      <c r="B2070" s="196"/>
      <c r="C2070" s="197"/>
      <c r="D2070" s="198" t="s">
        <v>169</v>
      </c>
      <c r="E2070" s="199" t="s">
        <v>20</v>
      </c>
      <c r="F2070" s="200" t="s">
        <v>1185</v>
      </c>
      <c r="G2070" s="197"/>
      <c r="H2070" s="201" t="s">
        <v>20</v>
      </c>
      <c r="I2070" s="202"/>
      <c r="J2070" s="197"/>
      <c r="K2070" s="197"/>
      <c r="L2070" s="203"/>
      <c r="M2070" s="204"/>
      <c r="N2070" s="205"/>
      <c r="O2070" s="205"/>
      <c r="P2070" s="205"/>
      <c r="Q2070" s="205"/>
      <c r="R2070" s="205"/>
      <c r="S2070" s="205"/>
      <c r="T2070" s="206"/>
      <c r="AT2070" s="207" t="s">
        <v>169</v>
      </c>
      <c r="AU2070" s="207" t="s">
        <v>81</v>
      </c>
      <c r="AV2070" s="11" t="s">
        <v>22</v>
      </c>
      <c r="AW2070" s="11" t="s">
        <v>37</v>
      </c>
      <c r="AX2070" s="11" t="s">
        <v>73</v>
      </c>
      <c r="AY2070" s="207" t="s">
        <v>162</v>
      </c>
    </row>
    <row r="2071" spans="2:51" s="12" customFormat="1" ht="13.5">
      <c r="B2071" s="208"/>
      <c r="C2071" s="209"/>
      <c r="D2071" s="198" t="s">
        <v>169</v>
      </c>
      <c r="E2071" s="210" t="s">
        <v>20</v>
      </c>
      <c r="F2071" s="211" t="s">
        <v>1868</v>
      </c>
      <c r="G2071" s="209"/>
      <c r="H2071" s="212">
        <v>6.903</v>
      </c>
      <c r="I2071" s="213"/>
      <c r="J2071" s="209"/>
      <c r="K2071" s="209"/>
      <c r="L2071" s="214"/>
      <c r="M2071" s="215"/>
      <c r="N2071" s="216"/>
      <c r="O2071" s="216"/>
      <c r="P2071" s="216"/>
      <c r="Q2071" s="216"/>
      <c r="R2071" s="216"/>
      <c r="S2071" s="216"/>
      <c r="T2071" s="217"/>
      <c r="AT2071" s="218" t="s">
        <v>169</v>
      </c>
      <c r="AU2071" s="218" t="s">
        <v>81</v>
      </c>
      <c r="AV2071" s="12" t="s">
        <v>81</v>
      </c>
      <c r="AW2071" s="12" t="s">
        <v>37</v>
      </c>
      <c r="AX2071" s="12" t="s">
        <v>73</v>
      </c>
      <c r="AY2071" s="218" t="s">
        <v>162</v>
      </c>
    </row>
    <row r="2072" spans="2:51" s="11" customFormat="1" ht="13.5">
      <c r="B2072" s="196"/>
      <c r="C2072" s="197"/>
      <c r="D2072" s="198" t="s">
        <v>169</v>
      </c>
      <c r="E2072" s="199" t="s">
        <v>20</v>
      </c>
      <c r="F2072" s="200" t="s">
        <v>1177</v>
      </c>
      <c r="G2072" s="197"/>
      <c r="H2072" s="201" t="s">
        <v>20</v>
      </c>
      <c r="I2072" s="202"/>
      <c r="J2072" s="197"/>
      <c r="K2072" s="197"/>
      <c r="L2072" s="203"/>
      <c r="M2072" s="204"/>
      <c r="N2072" s="205"/>
      <c r="O2072" s="205"/>
      <c r="P2072" s="205"/>
      <c r="Q2072" s="205"/>
      <c r="R2072" s="205"/>
      <c r="S2072" s="205"/>
      <c r="T2072" s="206"/>
      <c r="AT2072" s="207" t="s">
        <v>169</v>
      </c>
      <c r="AU2072" s="207" t="s">
        <v>81</v>
      </c>
      <c r="AV2072" s="11" t="s">
        <v>22</v>
      </c>
      <c r="AW2072" s="11" t="s">
        <v>37</v>
      </c>
      <c r="AX2072" s="11" t="s">
        <v>73</v>
      </c>
      <c r="AY2072" s="207" t="s">
        <v>162</v>
      </c>
    </row>
    <row r="2073" spans="2:51" s="12" customFormat="1" ht="13.5">
      <c r="B2073" s="208"/>
      <c r="C2073" s="209"/>
      <c r="D2073" s="198" t="s">
        <v>169</v>
      </c>
      <c r="E2073" s="210" t="s">
        <v>20</v>
      </c>
      <c r="F2073" s="211" t="s">
        <v>1869</v>
      </c>
      <c r="G2073" s="209"/>
      <c r="H2073" s="212">
        <v>4.186</v>
      </c>
      <c r="I2073" s="213"/>
      <c r="J2073" s="209"/>
      <c r="K2073" s="209"/>
      <c r="L2073" s="214"/>
      <c r="M2073" s="215"/>
      <c r="N2073" s="216"/>
      <c r="O2073" s="216"/>
      <c r="P2073" s="216"/>
      <c r="Q2073" s="216"/>
      <c r="R2073" s="216"/>
      <c r="S2073" s="216"/>
      <c r="T2073" s="217"/>
      <c r="AT2073" s="218" t="s">
        <v>169</v>
      </c>
      <c r="AU2073" s="218" t="s">
        <v>81</v>
      </c>
      <c r="AV2073" s="12" t="s">
        <v>81</v>
      </c>
      <c r="AW2073" s="12" t="s">
        <v>37</v>
      </c>
      <c r="AX2073" s="12" t="s">
        <v>73</v>
      </c>
      <c r="AY2073" s="218" t="s">
        <v>162</v>
      </c>
    </row>
    <row r="2074" spans="2:51" s="11" customFormat="1" ht="13.5">
      <c r="B2074" s="196"/>
      <c r="C2074" s="197"/>
      <c r="D2074" s="198" t="s">
        <v>169</v>
      </c>
      <c r="E2074" s="199" t="s">
        <v>20</v>
      </c>
      <c r="F2074" s="200" t="s">
        <v>1155</v>
      </c>
      <c r="G2074" s="197"/>
      <c r="H2074" s="201" t="s">
        <v>20</v>
      </c>
      <c r="I2074" s="202"/>
      <c r="J2074" s="197"/>
      <c r="K2074" s="197"/>
      <c r="L2074" s="203"/>
      <c r="M2074" s="204"/>
      <c r="N2074" s="205"/>
      <c r="O2074" s="205"/>
      <c r="P2074" s="205"/>
      <c r="Q2074" s="205"/>
      <c r="R2074" s="205"/>
      <c r="S2074" s="205"/>
      <c r="T2074" s="206"/>
      <c r="AT2074" s="207" t="s">
        <v>169</v>
      </c>
      <c r="AU2074" s="207" t="s">
        <v>81</v>
      </c>
      <c r="AV2074" s="11" t="s">
        <v>22</v>
      </c>
      <c r="AW2074" s="11" t="s">
        <v>37</v>
      </c>
      <c r="AX2074" s="11" t="s">
        <v>73</v>
      </c>
      <c r="AY2074" s="207" t="s">
        <v>162</v>
      </c>
    </row>
    <row r="2075" spans="2:51" s="12" customFormat="1" ht="13.5">
      <c r="B2075" s="208"/>
      <c r="C2075" s="209"/>
      <c r="D2075" s="198" t="s">
        <v>169</v>
      </c>
      <c r="E2075" s="210" t="s">
        <v>20</v>
      </c>
      <c r="F2075" s="211" t="s">
        <v>1870</v>
      </c>
      <c r="G2075" s="209"/>
      <c r="H2075" s="212">
        <v>2.25</v>
      </c>
      <c r="I2075" s="213"/>
      <c r="J2075" s="209"/>
      <c r="K2075" s="209"/>
      <c r="L2075" s="214"/>
      <c r="M2075" s="215"/>
      <c r="N2075" s="216"/>
      <c r="O2075" s="216"/>
      <c r="P2075" s="216"/>
      <c r="Q2075" s="216"/>
      <c r="R2075" s="216"/>
      <c r="S2075" s="216"/>
      <c r="T2075" s="217"/>
      <c r="AT2075" s="218" t="s">
        <v>169</v>
      </c>
      <c r="AU2075" s="218" t="s">
        <v>81</v>
      </c>
      <c r="AV2075" s="12" t="s">
        <v>81</v>
      </c>
      <c r="AW2075" s="12" t="s">
        <v>37</v>
      </c>
      <c r="AX2075" s="12" t="s">
        <v>73</v>
      </c>
      <c r="AY2075" s="218" t="s">
        <v>162</v>
      </c>
    </row>
    <row r="2076" spans="2:51" s="11" customFormat="1" ht="13.5">
      <c r="B2076" s="196"/>
      <c r="C2076" s="197"/>
      <c r="D2076" s="198" t="s">
        <v>169</v>
      </c>
      <c r="E2076" s="199" t="s">
        <v>20</v>
      </c>
      <c r="F2076" s="200" t="s">
        <v>1871</v>
      </c>
      <c r="G2076" s="197"/>
      <c r="H2076" s="201" t="s">
        <v>20</v>
      </c>
      <c r="I2076" s="202"/>
      <c r="J2076" s="197"/>
      <c r="K2076" s="197"/>
      <c r="L2076" s="203"/>
      <c r="M2076" s="204"/>
      <c r="N2076" s="205"/>
      <c r="O2076" s="205"/>
      <c r="P2076" s="205"/>
      <c r="Q2076" s="205"/>
      <c r="R2076" s="205"/>
      <c r="S2076" s="205"/>
      <c r="T2076" s="206"/>
      <c r="AT2076" s="207" t="s">
        <v>169</v>
      </c>
      <c r="AU2076" s="207" t="s">
        <v>81</v>
      </c>
      <c r="AV2076" s="11" t="s">
        <v>22</v>
      </c>
      <c r="AW2076" s="11" t="s">
        <v>37</v>
      </c>
      <c r="AX2076" s="11" t="s">
        <v>73</v>
      </c>
      <c r="AY2076" s="207" t="s">
        <v>162</v>
      </c>
    </row>
    <row r="2077" spans="2:51" s="12" customFormat="1" ht="13.5">
      <c r="B2077" s="208"/>
      <c r="C2077" s="209"/>
      <c r="D2077" s="198" t="s">
        <v>169</v>
      </c>
      <c r="E2077" s="210" t="s">
        <v>20</v>
      </c>
      <c r="F2077" s="211" t="s">
        <v>1872</v>
      </c>
      <c r="G2077" s="209"/>
      <c r="H2077" s="212">
        <v>7.86</v>
      </c>
      <c r="I2077" s="213"/>
      <c r="J2077" s="209"/>
      <c r="K2077" s="209"/>
      <c r="L2077" s="214"/>
      <c r="M2077" s="215"/>
      <c r="N2077" s="216"/>
      <c r="O2077" s="216"/>
      <c r="P2077" s="216"/>
      <c r="Q2077" s="216"/>
      <c r="R2077" s="216"/>
      <c r="S2077" s="216"/>
      <c r="T2077" s="217"/>
      <c r="AT2077" s="218" t="s">
        <v>169</v>
      </c>
      <c r="AU2077" s="218" t="s">
        <v>81</v>
      </c>
      <c r="AV2077" s="12" t="s">
        <v>81</v>
      </c>
      <c r="AW2077" s="12" t="s">
        <v>37</v>
      </c>
      <c r="AX2077" s="12" t="s">
        <v>73</v>
      </c>
      <c r="AY2077" s="218" t="s">
        <v>162</v>
      </c>
    </row>
    <row r="2078" spans="2:51" s="13" customFormat="1" ht="13.5">
      <c r="B2078" s="219"/>
      <c r="C2078" s="220"/>
      <c r="D2078" s="221" t="s">
        <v>169</v>
      </c>
      <c r="E2078" s="222" t="s">
        <v>20</v>
      </c>
      <c r="F2078" s="223" t="s">
        <v>174</v>
      </c>
      <c r="G2078" s="220"/>
      <c r="H2078" s="224">
        <v>21.199</v>
      </c>
      <c r="I2078" s="225"/>
      <c r="J2078" s="220"/>
      <c r="K2078" s="220"/>
      <c r="L2078" s="226"/>
      <c r="M2078" s="227"/>
      <c r="N2078" s="228"/>
      <c r="O2078" s="228"/>
      <c r="P2078" s="228"/>
      <c r="Q2078" s="228"/>
      <c r="R2078" s="228"/>
      <c r="S2078" s="228"/>
      <c r="T2078" s="229"/>
      <c r="AT2078" s="230" t="s">
        <v>169</v>
      </c>
      <c r="AU2078" s="230" t="s">
        <v>81</v>
      </c>
      <c r="AV2078" s="13" t="s">
        <v>168</v>
      </c>
      <c r="AW2078" s="13" t="s">
        <v>37</v>
      </c>
      <c r="AX2078" s="13" t="s">
        <v>22</v>
      </c>
      <c r="AY2078" s="230" t="s">
        <v>162</v>
      </c>
    </row>
    <row r="2079" spans="2:65" s="1" customFormat="1" ht="22.5" customHeight="1">
      <c r="B2079" s="36"/>
      <c r="C2079" s="184" t="s">
        <v>1873</v>
      </c>
      <c r="D2079" s="184" t="s">
        <v>164</v>
      </c>
      <c r="E2079" s="185" t="s">
        <v>1874</v>
      </c>
      <c r="F2079" s="186" t="s">
        <v>1875</v>
      </c>
      <c r="G2079" s="187" t="s">
        <v>218</v>
      </c>
      <c r="H2079" s="188">
        <v>21.199</v>
      </c>
      <c r="I2079" s="189"/>
      <c r="J2079" s="190">
        <f>ROUND(I2079*H2079,2)</f>
        <v>0</v>
      </c>
      <c r="K2079" s="186" t="s">
        <v>20</v>
      </c>
      <c r="L2079" s="56"/>
      <c r="M2079" s="191" t="s">
        <v>20</v>
      </c>
      <c r="N2079" s="192" t="s">
        <v>44</v>
      </c>
      <c r="O2079" s="37"/>
      <c r="P2079" s="193">
        <f>O2079*H2079</f>
        <v>0</v>
      </c>
      <c r="Q2079" s="193">
        <v>0</v>
      </c>
      <c r="R2079" s="193">
        <f>Q2079*H2079</f>
        <v>0</v>
      </c>
      <c r="S2079" s="193">
        <v>0</v>
      </c>
      <c r="T2079" s="194">
        <f>S2079*H2079</f>
        <v>0</v>
      </c>
      <c r="AR2079" s="19" t="s">
        <v>236</v>
      </c>
      <c r="AT2079" s="19" t="s">
        <v>164</v>
      </c>
      <c r="AU2079" s="19" t="s">
        <v>81</v>
      </c>
      <c r="AY2079" s="19" t="s">
        <v>162</v>
      </c>
      <c r="BE2079" s="195">
        <f>IF(N2079="základní",J2079,0)</f>
        <v>0</v>
      </c>
      <c r="BF2079" s="195">
        <f>IF(N2079="snížená",J2079,0)</f>
        <v>0</v>
      </c>
      <c r="BG2079" s="195">
        <f>IF(N2079="zákl. přenesená",J2079,0)</f>
        <v>0</v>
      </c>
      <c r="BH2079" s="195">
        <f>IF(N2079="sníž. přenesená",J2079,0)</f>
        <v>0</v>
      </c>
      <c r="BI2079" s="195">
        <f>IF(N2079="nulová",J2079,0)</f>
        <v>0</v>
      </c>
      <c r="BJ2079" s="19" t="s">
        <v>22</v>
      </c>
      <c r="BK2079" s="195">
        <f>ROUND(I2079*H2079,2)</f>
        <v>0</v>
      </c>
      <c r="BL2079" s="19" t="s">
        <v>236</v>
      </c>
      <c r="BM2079" s="19" t="s">
        <v>1873</v>
      </c>
    </row>
    <row r="2080" spans="2:65" s="1" customFormat="1" ht="22.5" customHeight="1">
      <c r="B2080" s="36"/>
      <c r="C2080" s="184" t="s">
        <v>1876</v>
      </c>
      <c r="D2080" s="184" t="s">
        <v>164</v>
      </c>
      <c r="E2080" s="185" t="s">
        <v>1877</v>
      </c>
      <c r="F2080" s="186" t="s">
        <v>1878</v>
      </c>
      <c r="G2080" s="187" t="s">
        <v>218</v>
      </c>
      <c r="H2080" s="188">
        <v>41.654</v>
      </c>
      <c r="I2080" s="189"/>
      <c r="J2080" s="190">
        <f>ROUND(I2080*H2080,2)</f>
        <v>0</v>
      </c>
      <c r="K2080" s="186" t="s">
        <v>20</v>
      </c>
      <c r="L2080" s="56"/>
      <c r="M2080" s="191" t="s">
        <v>20</v>
      </c>
      <c r="N2080" s="192" t="s">
        <v>44</v>
      </c>
      <c r="O2080" s="37"/>
      <c r="P2080" s="193">
        <f>O2080*H2080</f>
        <v>0</v>
      </c>
      <c r="Q2080" s="193">
        <v>0</v>
      </c>
      <c r="R2080" s="193">
        <f>Q2080*H2080</f>
        <v>0</v>
      </c>
      <c r="S2080" s="193">
        <v>0</v>
      </c>
      <c r="T2080" s="194">
        <f>S2080*H2080</f>
        <v>0</v>
      </c>
      <c r="AR2080" s="19" t="s">
        <v>236</v>
      </c>
      <c r="AT2080" s="19" t="s">
        <v>164</v>
      </c>
      <c r="AU2080" s="19" t="s">
        <v>81</v>
      </c>
      <c r="AY2080" s="19" t="s">
        <v>162</v>
      </c>
      <c r="BE2080" s="195">
        <f>IF(N2080="základní",J2080,0)</f>
        <v>0</v>
      </c>
      <c r="BF2080" s="195">
        <f>IF(N2080="snížená",J2080,0)</f>
        <v>0</v>
      </c>
      <c r="BG2080" s="195">
        <f>IF(N2080="zákl. přenesená",J2080,0)</f>
        <v>0</v>
      </c>
      <c r="BH2080" s="195">
        <f>IF(N2080="sníž. přenesená",J2080,0)</f>
        <v>0</v>
      </c>
      <c r="BI2080" s="195">
        <f>IF(N2080="nulová",J2080,0)</f>
        <v>0</v>
      </c>
      <c r="BJ2080" s="19" t="s">
        <v>22</v>
      </c>
      <c r="BK2080" s="195">
        <f>ROUND(I2080*H2080,2)</f>
        <v>0</v>
      </c>
      <c r="BL2080" s="19" t="s">
        <v>236</v>
      </c>
      <c r="BM2080" s="19" t="s">
        <v>1876</v>
      </c>
    </row>
    <row r="2081" spans="2:51" s="11" customFormat="1" ht="13.5">
      <c r="B2081" s="196"/>
      <c r="C2081" s="197"/>
      <c r="D2081" s="198" t="s">
        <v>169</v>
      </c>
      <c r="E2081" s="199" t="s">
        <v>20</v>
      </c>
      <c r="F2081" s="200" t="s">
        <v>283</v>
      </c>
      <c r="G2081" s="197"/>
      <c r="H2081" s="201" t="s">
        <v>20</v>
      </c>
      <c r="I2081" s="202"/>
      <c r="J2081" s="197"/>
      <c r="K2081" s="197"/>
      <c r="L2081" s="203"/>
      <c r="M2081" s="204"/>
      <c r="N2081" s="205"/>
      <c r="O2081" s="205"/>
      <c r="P2081" s="205"/>
      <c r="Q2081" s="205"/>
      <c r="R2081" s="205"/>
      <c r="S2081" s="205"/>
      <c r="T2081" s="206"/>
      <c r="AT2081" s="207" t="s">
        <v>169</v>
      </c>
      <c r="AU2081" s="207" t="s">
        <v>81</v>
      </c>
      <c r="AV2081" s="11" t="s">
        <v>22</v>
      </c>
      <c r="AW2081" s="11" t="s">
        <v>37</v>
      </c>
      <c r="AX2081" s="11" t="s">
        <v>73</v>
      </c>
      <c r="AY2081" s="207" t="s">
        <v>162</v>
      </c>
    </row>
    <row r="2082" spans="2:51" s="11" customFormat="1" ht="13.5">
      <c r="B2082" s="196"/>
      <c r="C2082" s="197"/>
      <c r="D2082" s="198" t="s">
        <v>169</v>
      </c>
      <c r="E2082" s="199" t="s">
        <v>20</v>
      </c>
      <c r="F2082" s="200" t="s">
        <v>1879</v>
      </c>
      <c r="G2082" s="197"/>
      <c r="H2082" s="201" t="s">
        <v>20</v>
      </c>
      <c r="I2082" s="202"/>
      <c r="J2082" s="197"/>
      <c r="K2082" s="197"/>
      <c r="L2082" s="203"/>
      <c r="M2082" s="204"/>
      <c r="N2082" s="205"/>
      <c r="O2082" s="205"/>
      <c r="P2082" s="205"/>
      <c r="Q2082" s="205"/>
      <c r="R2082" s="205"/>
      <c r="S2082" s="205"/>
      <c r="T2082" s="206"/>
      <c r="AT2082" s="207" t="s">
        <v>169</v>
      </c>
      <c r="AU2082" s="207" t="s">
        <v>81</v>
      </c>
      <c r="AV2082" s="11" t="s">
        <v>22</v>
      </c>
      <c r="AW2082" s="11" t="s">
        <v>37</v>
      </c>
      <c r="AX2082" s="11" t="s">
        <v>73</v>
      </c>
      <c r="AY2082" s="207" t="s">
        <v>162</v>
      </c>
    </row>
    <row r="2083" spans="2:51" s="12" customFormat="1" ht="13.5">
      <c r="B2083" s="208"/>
      <c r="C2083" s="209"/>
      <c r="D2083" s="198" t="s">
        <v>169</v>
      </c>
      <c r="E2083" s="210" t="s">
        <v>20</v>
      </c>
      <c r="F2083" s="211" t="s">
        <v>1880</v>
      </c>
      <c r="G2083" s="209"/>
      <c r="H2083" s="212">
        <v>28.132</v>
      </c>
      <c r="I2083" s="213"/>
      <c r="J2083" s="209"/>
      <c r="K2083" s="209"/>
      <c r="L2083" s="214"/>
      <c r="M2083" s="215"/>
      <c r="N2083" s="216"/>
      <c r="O2083" s="216"/>
      <c r="P2083" s="216"/>
      <c r="Q2083" s="216"/>
      <c r="R2083" s="216"/>
      <c r="S2083" s="216"/>
      <c r="T2083" s="217"/>
      <c r="AT2083" s="218" t="s">
        <v>169</v>
      </c>
      <c r="AU2083" s="218" t="s">
        <v>81</v>
      </c>
      <c r="AV2083" s="12" t="s">
        <v>81</v>
      </c>
      <c r="AW2083" s="12" t="s">
        <v>37</v>
      </c>
      <c r="AX2083" s="12" t="s">
        <v>73</v>
      </c>
      <c r="AY2083" s="218" t="s">
        <v>162</v>
      </c>
    </row>
    <row r="2084" spans="2:51" s="12" customFormat="1" ht="13.5">
      <c r="B2084" s="208"/>
      <c r="C2084" s="209"/>
      <c r="D2084" s="198" t="s">
        <v>169</v>
      </c>
      <c r="E2084" s="210" t="s">
        <v>20</v>
      </c>
      <c r="F2084" s="211" t="s">
        <v>1881</v>
      </c>
      <c r="G2084" s="209"/>
      <c r="H2084" s="212">
        <v>28.444</v>
      </c>
      <c r="I2084" s="213"/>
      <c r="J2084" s="209"/>
      <c r="K2084" s="209"/>
      <c r="L2084" s="214"/>
      <c r="M2084" s="215"/>
      <c r="N2084" s="216"/>
      <c r="O2084" s="216"/>
      <c r="P2084" s="216"/>
      <c r="Q2084" s="216"/>
      <c r="R2084" s="216"/>
      <c r="S2084" s="216"/>
      <c r="T2084" s="217"/>
      <c r="AT2084" s="218" t="s">
        <v>169</v>
      </c>
      <c r="AU2084" s="218" t="s">
        <v>81</v>
      </c>
      <c r="AV2084" s="12" t="s">
        <v>81</v>
      </c>
      <c r="AW2084" s="12" t="s">
        <v>37</v>
      </c>
      <c r="AX2084" s="12" t="s">
        <v>73</v>
      </c>
      <c r="AY2084" s="218" t="s">
        <v>162</v>
      </c>
    </row>
    <row r="2085" spans="2:51" s="12" customFormat="1" ht="13.5">
      <c r="B2085" s="208"/>
      <c r="C2085" s="209"/>
      <c r="D2085" s="198" t="s">
        <v>169</v>
      </c>
      <c r="E2085" s="210" t="s">
        <v>20</v>
      </c>
      <c r="F2085" s="211" t="s">
        <v>1882</v>
      </c>
      <c r="G2085" s="209"/>
      <c r="H2085" s="212">
        <v>23.608</v>
      </c>
      <c r="I2085" s="213"/>
      <c r="J2085" s="209"/>
      <c r="K2085" s="209"/>
      <c r="L2085" s="214"/>
      <c r="M2085" s="215"/>
      <c r="N2085" s="216"/>
      <c r="O2085" s="216"/>
      <c r="P2085" s="216"/>
      <c r="Q2085" s="216"/>
      <c r="R2085" s="216"/>
      <c r="S2085" s="216"/>
      <c r="T2085" s="217"/>
      <c r="AT2085" s="218" t="s">
        <v>169</v>
      </c>
      <c r="AU2085" s="218" t="s">
        <v>81</v>
      </c>
      <c r="AV2085" s="12" t="s">
        <v>81</v>
      </c>
      <c r="AW2085" s="12" t="s">
        <v>37</v>
      </c>
      <c r="AX2085" s="12" t="s">
        <v>73</v>
      </c>
      <c r="AY2085" s="218" t="s">
        <v>162</v>
      </c>
    </row>
    <row r="2086" spans="2:51" s="12" customFormat="1" ht="13.5">
      <c r="B2086" s="208"/>
      <c r="C2086" s="209"/>
      <c r="D2086" s="198" t="s">
        <v>169</v>
      </c>
      <c r="E2086" s="210" t="s">
        <v>20</v>
      </c>
      <c r="F2086" s="211" t="s">
        <v>1883</v>
      </c>
      <c r="G2086" s="209"/>
      <c r="H2086" s="212">
        <v>26.65</v>
      </c>
      <c r="I2086" s="213"/>
      <c r="J2086" s="209"/>
      <c r="K2086" s="209"/>
      <c r="L2086" s="214"/>
      <c r="M2086" s="215"/>
      <c r="N2086" s="216"/>
      <c r="O2086" s="216"/>
      <c r="P2086" s="216"/>
      <c r="Q2086" s="216"/>
      <c r="R2086" s="216"/>
      <c r="S2086" s="216"/>
      <c r="T2086" s="217"/>
      <c r="AT2086" s="218" t="s">
        <v>169</v>
      </c>
      <c r="AU2086" s="218" t="s">
        <v>81</v>
      </c>
      <c r="AV2086" s="12" t="s">
        <v>81</v>
      </c>
      <c r="AW2086" s="12" t="s">
        <v>37</v>
      </c>
      <c r="AX2086" s="12" t="s">
        <v>73</v>
      </c>
      <c r="AY2086" s="218" t="s">
        <v>162</v>
      </c>
    </row>
    <row r="2087" spans="2:51" s="12" customFormat="1" ht="13.5">
      <c r="B2087" s="208"/>
      <c r="C2087" s="209"/>
      <c r="D2087" s="198" t="s">
        <v>169</v>
      </c>
      <c r="E2087" s="210" t="s">
        <v>20</v>
      </c>
      <c r="F2087" s="211" t="s">
        <v>1884</v>
      </c>
      <c r="G2087" s="209"/>
      <c r="H2087" s="212">
        <v>31.85</v>
      </c>
      <c r="I2087" s="213"/>
      <c r="J2087" s="209"/>
      <c r="K2087" s="209"/>
      <c r="L2087" s="214"/>
      <c r="M2087" s="215"/>
      <c r="N2087" s="216"/>
      <c r="O2087" s="216"/>
      <c r="P2087" s="216"/>
      <c r="Q2087" s="216"/>
      <c r="R2087" s="216"/>
      <c r="S2087" s="216"/>
      <c r="T2087" s="217"/>
      <c r="AT2087" s="218" t="s">
        <v>169</v>
      </c>
      <c r="AU2087" s="218" t="s">
        <v>81</v>
      </c>
      <c r="AV2087" s="12" t="s">
        <v>81</v>
      </c>
      <c r="AW2087" s="12" t="s">
        <v>37</v>
      </c>
      <c r="AX2087" s="12" t="s">
        <v>73</v>
      </c>
      <c r="AY2087" s="218" t="s">
        <v>162</v>
      </c>
    </row>
    <row r="2088" spans="2:51" s="12" customFormat="1" ht="13.5">
      <c r="B2088" s="208"/>
      <c r="C2088" s="209"/>
      <c r="D2088" s="198" t="s">
        <v>169</v>
      </c>
      <c r="E2088" s="210" t="s">
        <v>20</v>
      </c>
      <c r="F2088" s="211" t="s">
        <v>1885</v>
      </c>
      <c r="G2088" s="209"/>
      <c r="H2088" s="212">
        <v>22.126</v>
      </c>
      <c r="I2088" s="213"/>
      <c r="J2088" s="209"/>
      <c r="K2088" s="209"/>
      <c r="L2088" s="214"/>
      <c r="M2088" s="215"/>
      <c r="N2088" s="216"/>
      <c r="O2088" s="216"/>
      <c r="P2088" s="216"/>
      <c r="Q2088" s="216"/>
      <c r="R2088" s="216"/>
      <c r="S2088" s="216"/>
      <c r="T2088" s="217"/>
      <c r="AT2088" s="218" t="s">
        <v>169</v>
      </c>
      <c r="AU2088" s="218" t="s">
        <v>81</v>
      </c>
      <c r="AV2088" s="12" t="s">
        <v>81</v>
      </c>
      <c r="AW2088" s="12" t="s">
        <v>37</v>
      </c>
      <c r="AX2088" s="12" t="s">
        <v>73</v>
      </c>
      <c r="AY2088" s="218" t="s">
        <v>162</v>
      </c>
    </row>
    <row r="2089" spans="2:51" s="12" customFormat="1" ht="13.5">
      <c r="B2089" s="208"/>
      <c r="C2089" s="209"/>
      <c r="D2089" s="198" t="s">
        <v>169</v>
      </c>
      <c r="E2089" s="210" t="s">
        <v>20</v>
      </c>
      <c r="F2089" s="211" t="s">
        <v>1886</v>
      </c>
      <c r="G2089" s="209"/>
      <c r="H2089" s="212">
        <v>26.78</v>
      </c>
      <c r="I2089" s="213"/>
      <c r="J2089" s="209"/>
      <c r="K2089" s="209"/>
      <c r="L2089" s="214"/>
      <c r="M2089" s="215"/>
      <c r="N2089" s="216"/>
      <c r="O2089" s="216"/>
      <c r="P2089" s="216"/>
      <c r="Q2089" s="216"/>
      <c r="R2089" s="216"/>
      <c r="S2089" s="216"/>
      <c r="T2089" s="217"/>
      <c r="AT2089" s="218" t="s">
        <v>169</v>
      </c>
      <c r="AU2089" s="218" t="s">
        <v>81</v>
      </c>
      <c r="AV2089" s="12" t="s">
        <v>81</v>
      </c>
      <c r="AW2089" s="12" t="s">
        <v>37</v>
      </c>
      <c r="AX2089" s="12" t="s">
        <v>73</v>
      </c>
      <c r="AY2089" s="218" t="s">
        <v>162</v>
      </c>
    </row>
    <row r="2090" spans="2:51" s="12" customFormat="1" ht="13.5">
      <c r="B2090" s="208"/>
      <c r="C2090" s="209"/>
      <c r="D2090" s="198" t="s">
        <v>169</v>
      </c>
      <c r="E2090" s="210" t="s">
        <v>20</v>
      </c>
      <c r="F2090" s="211" t="s">
        <v>1887</v>
      </c>
      <c r="G2090" s="209"/>
      <c r="H2090" s="212">
        <v>-20.973</v>
      </c>
      <c r="I2090" s="213"/>
      <c r="J2090" s="209"/>
      <c r="K2090" s="209"/>
      <c r="L2090" s="214"/>
      <c r="M2090" s="215"/>
      <c r="N2090" s="216"/>
      <c r="O2090" s="216"/>
      <c r="P2090" s="216"/>
      <c r="Q2090" s="216"/>
      <c r="R2090" s="216"/>
      <c r="S2090" s="216"/>
      <c r="T2090" s="217"/>
      <c r="AT2090" s="218" t="s">
        <v>169</v>
      </c>
      <c r="AU2090" s="218" t="s">
        <v>81</v>
      </c>
      <c r="AV2090" s="12" t="s">
        <v>81</v>
      </c>
      <c r="AW2090" s="12" t="s">
        <v>37</v>
      </c>
      <c r="AX2090" s="12" t="s">
        <v>73</v>
      </c>
      <c r="AY2090" s="218" t="s">
        <v>162</v>
      </c>
    </row>
    <row r="2091" spans="2:51" s="13" customFormat="1" ht="13.5">
      <c r="B2091" s="219"/>
      <c r="C2091" s="220"/>
      <c r="D2091" s="198" t="s">
        <v>169</v>
      </c>
      <c r="E2091" s="241" t="s">
        <v>20</v>
      </c>
      <c r="F2091" s="242" t="s">
        <v>286</v>
      </c>
      <c r="G2091" s="220"/>
      <c r="H2091" s="243">
        <v>166.617</v>
      </c>
      <c r="I2091" s="225"/>
      <c r="J2091" s="220"/>
      <c r="K2091" s="220"/>
      <c r="L2091" s="226"/>
      <c r="M2091" s="227"/>
      <c r="N2091" s="228"/>
      <c r="O2091" s="228"/>
      <c r="P2091" s="228"/>
      <c r="Q2091" s="228"/>
      <c r="R2091" s="228"/>
      <c r="S2091" s="228"/>
      <c r="T2091" s="229"/>
      <c r="AT2091" s="230" t="s">
        <v>169</v>
      </c>
      <c r="AU2091" s="230" t="s">
        <v>81</v>
      </c>
      <c r="AV2091" s="13" t="s">
        <v>168</v>
      </c>
      <c r="AW2091" s="13" t="s">
        <v>37</v>
      </c>
      <c r="AX2091" s="13" t="s">
        <v>73</v>
      </c>
      <c r="AY2091" s="230" t="s">
        <v>162</v>
      </c>
    </row>
    <row r="2092" spans="2:51" s="12" customFormat="1" ht="13.5">
      <c r="B2092" s="208"/>
      <c r="C2092" s="209"/>
      <c r="D2092" s="198" t="s">
        <v>169</v>
      </c>
      <c r="E2092" s="210" t="s">
        <v>20</v>
      </c>
      <c r="F2092" s="211" t="s">
        <v>1888</v>
      </c>
      <c r="G2092" s="209"/>
      <c r="H2092" s="212">
        <v>41.654</v>
      </c>
      <c r="I2092" s="213"/>
      <c r="J2092" s="209"/>
      <c r="K2092" s="209"/>
      <c r="L2092" s="214"/>
      <c r="M2092" s="215"/>
      <c r="N2092" s="216"/>
      <c r="O2092" s="216"/>
      <c r="P2092" s="216"/>
      <c r="Q2092" s="216"/>
      <c r="R2092" s="216"/>
      <c r="S2092" s="216"/>
      <c r="T2092" s="217"/>
      <c r="AT2092" s="218" t="s">
        <v>169</v>
      </c>
      <c r="AU2092" s="218" t="s">
        <v>81</v>
      </c>
      <c r="AV2092" s="12" t="s">
        <v>81</v>
      </c>
      <c r="AW2092" s="12" t="s">
        <v>37</v>
      </c>
      <c r="AX2092" s="12" t="s">
        <v>73</v>
      </c>
      <c r="AY2092" s="218" t="s">
        <v>162</v>
      </c>
    </row>
    <row r="2093" spans="2:51" s="13" customFormat="1" ht="13.5">
      <c r="B2093" s="219"/>
      <c r="C2093" s="220"/>
      <c r="D2093" s="221" t="s">
        <v>169</v>
      </c>
      <c r="E2093" s="222" t="s">
        <v>20</v>
      </c>
      <c r="F2093" s="223" t="s">
        <v>174</v>
      </c>
      <c r="G2093" s="220"/>
      <c r="H2093" s="224">
        <v>41.654</v>
      </c>
      <c r="I2093" s="225"/>
      <c r="J2093" s="220"/>
      <c r="K2093" s="220"/>
      <c r="L2093" s="226"/>
      <c r="M2093" s="227"/>
      <c r="N2093" s="228"/>
      <c r="O2093" s="228"/>
      <c r="P2093" s="228"/>
      <c r="Q2093" s="228"/>
      <c r="R2093" s="228"/>
      <c r="S2093" s="228"/>
      <c r="T2093" s="229"/>
      <c r="AT2093" s="230" t="s">
        <v>169</v>
      </c>
      <c r="AU2093" s="230" t="s">
        <v>81</v>
      </c>
      <c r="AV2093" s="13" t="s">
        <v>168</v>
      </c>
      <c r="AW2093" s="13" t="s">
        <v>37</v>
      </c>
      <c r="AX2093" s="13" t="s">
        <v>22</v>
      </c>
      <c r="AY2093" s="230" t="s">
        <v>162</v>
      </c>
    </row>
    <row r="2094" spans="2:65" s="1" customFormat="1" ht="22.5" customHeight="1">
      <c r="B2094" s="36"/>
      <c r="C2094" s="184" t="s">
        <v>1889</v>
      </c>
      <c r="D2094" s="184" t="s">
        <v>164</v>
      </c>
      <c r="E2094" s="185" t="s">
        <v>1890</v>
      </c>
      <c r="F2094" s="186" t="s">
        <v>1891</v>
      </c>
      <c r="G2094" s="187" t="s">
        <v>218</v>
      </c>
      <c r="H2094" s="188">
        <v>124.965</v>
      </c>
      <c r="I2094" s="189"/>
      <c r="J2094" s="190">
        <f>ROUND(I2094*H2094,2)</f>
        <v>0</v>
      </c>
      <c r="K2094" s="186" t="s">
        <v>20</v>
      </c>
      <c r="L2094" s="56"/>
      <c r="M2094" s="191" t="s">
        <v>20</v>
      </c>
      <c r="N2094" s="192" t="s">
        <v>44</v>
      </c>
      <c r="O2094" s="37"/>
      <c r="P2094" s="193">
        <f>O2094*H2094</f>
        <v>0</v>
      </c>
      <c r="Q2094" s="193">
        <v>0</v>
      </c>
      <c r="R2094" s="193">
        <f>Q2094*H2094</f>
        <v>0</v>
      </c>
      <c r="S2094" s="193">
        <v>0</v>
      </c>
      <c r="T2094" s="194">
        <f>S2094*H2094</f>
        <v>0</v>
      </c>
      <c r="AR2094" s="19" t="s">
        <v>236</v>
      </c>
      <c r="AT2094" s="19" t="s">
        <v>164</v>
      </c>
      <c r="AU2094" s="19" t="s">
        <v>81</v>
      </c>
      <c r="AY2094" s="19" t="s">
        <v>162</v>
      </c>
      <c r="BE2094" s="195">
        <f>IF(N2094="základní",J2094,0)</f>
        <v>0</v>
      </c>
      <c r="BF2094" s="195">
        <f>IF(N2094="snížená",J2094,0)</f>
        <v>0</v>
      </c>
      <c r="BG2094" s="195">
        <f>IF(N2094="zákl. přenesená",J2094,0)</f>
        <v>0</v>
      </c>
      <c r="BH2094" s="195">
        <f>IF(N2094="sníž. přenesená",J2094,0)</f>
        <v>0</v>
      </c>
      <c r="BI2094" s="195">
        <f>IF(N2094="nulová",J2094,0)</f>
        <v>0</v>
      </c>
      <c r="BJ2094" s="19" t="s">
        <v>22</v>
      </c>
      <c r="BK2094" s="195">
        <f>ROUND(I2094*H2094,2)</f>
        <v>0</v>
      </c>
      <c r="BL2094" s="19" t="s">
        <v>236</v>
      </c>
      <c r="BM2094" s="19" t="s">
        <v>1889</v>
      </c>
    </row>
    <row r="2095" spans="2:51" s="12" customFormat="1" ht="13.5">
      <c r="B2095" s="208"/>
      <c r="C2095" s="209"/>
      <c r="D2095" s="198" t="s">
        <v>169</v>
      </c>
      <c r="E2095" s="210" t="s">
        <v>20</v>
      </c>
      <c r="F2095" s="211" t="s">
        <v>1892</v>
      </c>
      <c r="G2095" s="209"/>
      <c r="H2095" s="212">
        <v>124.965</v>
      </c>
      <c r="I2095" s="213"/>
      <c r="J2095" s="209"/>
      <c r="K2095" s="209"/>
      <c r="L2095" s="214"/>
      <c r="M2095" s="215"/>
      <c r="N2095" s="216"/>
      <c r="O2095" s="216"/>
      <c r="P2095" s="216"/>
      <c r="Q2095" s="216"/>
      <c r="R2095" s="216"/>
      <c r="S2095" s="216"/>
      <c r="T2095" s="217"/>
      <c r="AT2095" s="218" t="s">
        <v>169</v>
      </c>
      <c r="AU2095" s="218" t="s">
        <v>81</v>
      </c>
      <c r="AV2095" s="12" t="s">
        <v>81</v>
      </c>
      <c r="AW2095" s="12" t="s">
        <v>37</v>
      </c>
      <c r="AX2095" s="12" t="s">
        <v>73</v>
      </c>
      <c r="AY2095" s="218" t="s">
        <v>162</v>
      </c>
    </row>
    <row r="2096" spans="2:51" s="13" customFormat="1" ht="13.5">
      <c r="B2096" s="219"/>
      <c r="C2096" s="220"/>
      <c r="D2096" s="221" t="s">
        <v>169</v>
      </c>
      <c r="E2096" s="222" t="s">
        <v>20</v>
      </c>
      <c r="F2096" s="223" t="s">
        <v>174</v>
      </c>
      <c r="G2096" s="220"/>
      <c r="H2096" s="224">
        <v>124.965</v>
      </c>
      <c r="I2096" s="225"/>
      <c r="J2096" s="220"/>
      <c r="K2096" s="220"/>
      <c r="L2096" s="226"/>
      <c r="M2096" s="227"/>
      <c r="N2096" s="228"/>
      <c r="O2096" s="228"/>
      <c r="P2096" s="228"/>
      <c r="Q2096" s="228"/>
      <c r="R2096" s="228"/>
      <c r="S2096" s="228"/>
      <c r="T2096" s="229"/>
      <c r="AT2096" s="230" t="s">
        <v>169</v>
      </c>
      <c r="AU2096" s="230" t="s">
        <v>81</v>
      </c>
      <c r="AV2096" s="13" t="s">
        <v>168</v>
      </c>
      <c r="AW2096" s="13" t="s">
        <v>37</v>
      </c>
      <c r="AX2096" s="13" t="s">
        <v>22</v>
      </c>
      <c r="AY2096" s="230" t="s">
        <v>162</v>
      </c>
    </row>
    <row r="2097" spans="2:65" s="1" customFormat="1" ht="22.5" customHeight="1">
      <c r="B2097" s="36"/>
      <c r="C2097" s="184" t="s">
        <v>1893</v>
      </c>
      <c r="D2097" s="184" t="s">
        <v>164</v>
      </c>
      <c r="E2097" s="185" t="s">
        <v>1894</v>
      </c>
      <c r="F2097" s="186" t="s">
        <v>1895</v>
      </c>
      <c r="G2097" s="187" t="s">
        <v>248</v>
      </c>
      <c r="H2097" s="188">
        <v>499.86</v>
      </c>
      <c r="I2097" s="189"/>
      <c r="J2097" s="190">
        <f>ROUND(I2097*H2097,2)</f>
        <v>0</v>
      </c>
      <c r="K2097" s="186" t="s">
        <v>20</v>
      </c>
      <c r="L2097" s="56"/>
      <c r="M2097" s="191" t="s">
        <v>20</v>
      </c>
      <c r="N2097" s="192" t="s">
        <v>44</v>
      </c>
      <c r="O2097" s="37"/>
      <c r="P2097" s="193">
        <f>O2097*H2097</f>
        <v>0</v>
      </c>
      <c r="Q2097" s="193">
        <v>0</v>
      </c>
      <c r="R2097" s="193">
        <f>Q2097*H2097</f>
        <v>0</v>
      </c>
      <c r="S2097" s="193">
        <v>0</v>
      </c>
      <c r="T2097" s="194">
        <f>S2097*H2097</f>
        <v>0</v>
      </c>
      <c r="AR2097" s="19" t="s">
        <v>236</v>
      </c>
      <c r="AT2097" s="19" t="s">
        <v>164</v>
      </c>
      <c r="AU2097" s="19" t="s">
        <v>81</v>
      </c>
      <c r="AY2097" s="19" t="s">
        <v>162</v>
      </c>
      <c r="BE2097" s="195">
        <f>IF(N2097="základní",J2097,0)</f>
        <v>0</v>
      </c>
      <c r="BF2097" s="195">
        <f>IF(N2097="snížená",J2097,0)</f>
        <v>0</v>
      </c>
      <c r="BG2097" s="195">
        <f>IF(N2097="zákl. přenesená",J2097,0)</f>
        <v>0</v>
      </c>
      <c r="BH2097" s="195">
        <f>IF(N2097="sníž. přenesená",J2097,0)</f>
        <v>0</v>
      </c>
      <c r="BI2097" s="195">
        <f>IF(N2097="nulová",J2097,0)</f>
        <v>0</v>
      </c>
      <c r="BJ2097" s="19" t="s">
        <v>22</v>
      </c>
      <c r="BK2097" s="195">
        <f>ROUND(I2097*H2097,2)</f>
        <v>0</v>
      </c>
      <c r="BL2097" s="19" t="s">
        <v>236</v>
      </c>
      <c r="BM2097" s="19" t="s">
        <v>1893</v>
      </c>
    </row>
    <row r="2098" spans="2:51" s="12" customFormat="1" ht="13.5">
      <c r="B2098" s="208"/>
      <c r="C2098" s="209"/>
      <c r="D2098" s="198" t="s">
        <v>169</v>
      </c>
      <c r="E2098" s="210" t="s">
        <v>20</v>
      </c>
      <c r="F2098" s="211" t="s">
        <v>1896</v>
      </c>
      <c r="G2098" s="209"/>
      <c r="H2098" s="212">
        <v>499.86</v>
      </c>
      <c r="I2098" s="213"/>
      <c r="J2098" s="209"/>
      <c r="K2098" s="209"/>
      <c r="L2098" s="214"/>
      <c r="M2098" s="215"/>
      <c r="N2098" s="216"/>
      <c r="O2098" s="216"/>
      <c r="P2098" s="216"/>
      <c r="Q2098" s="216"/>
      <c r="R2098" s="216"/>
      <c r="S2098" s="216"/>
      <c r="T2098" s="217"/>
      <c r="AT2098" s="218" t="s">
        <v>169</v>
      </c>
      <c r="AU2098" s="218" t="s">
        <v>81</v>
      </c>
      <c r="AV2098" s="12" t="s">
        <v>81</v>
      </c>
      <c r="AW2098" s="12" t="s">
        <v>37</v>
      </c>
      <c r="AX2098" s="12" t="s">
        <v>73</v>
      </c>
      <c r="AY2098" s="218" t="s">
        <v>162</v>
      </c>
    </row>
    <row r="2099" spans="2:51" s="13" customFormat="1" ht="13.5">
      <c r="B2099" s="219"/>
      <c r="C2099" s="220"/>
      <c r="D2099" s="221" t="s">
        <v>169</v>
      </c>
      <c r="E2099" s="222" t="s">
        <v>20</v>
      </c>
      <c r="F2099" s="223" t="s">
        <v>174</v>
      </c>
      <c r="G2099" s="220"/>
      <c r="H2099" s="224">
        <v>499.86</v>
      </c>
      <c r="I2099" s="225"/>
      <c r="J2099" s="220"/>
      <c r="K2099" s="220"/>
      <c r="L2099" s="226"/>
      <c r="M2099" s="227"/>
      <c r="N2099" s="228"/>
      <c r="O2099" s="228"/>
      <c r="P2099" s="228"/>
      <c r="Q2099" s="228"/>
      <c r="R2099" s="228"/>
      <c r="S2099" s="228"/>
      <c r="T2099" s="229"/>
      <c r="AT2099" s="230" t="s">
        <v>169</v>
      </c>
      <c r="AU2099" s="230" t="s">
        <v>81</v>
      </c>
      <c r="AV2099" s="13" t="s">
        <v>168</v>
      </c>
      <c r="AW2099" s="13" t="s">
        <v>37</v>
      </c>
      <c r="AX2099" s="13" t="s">
        <v>22</v>
      </c>
      <c r="AY2099" s="230" t="s">
        <v>162</v>
      </c>
    </row>
    <row r="2100" spans="2:65" s="1" customFormat="1" ht="22.5" customHeight="1">
      <c r="B2100" s="36"/>
      <c r="C2100" s="184" t="s">
        <v>1897</v>
      </c>
      <c r="D2100" s="184" t="s">
        <v>164</v>
      </c>
      <c r="E2100" s="185" t="s">
        <v>1898</v>
      </c>
      <c r="F2100" s="186" t="s">
        <v>1899</v>
      </c>
      <c r="G2100" s="187" t="s">
        <v>1900</v>
      </c>
      <c r="H2100" s="188">
        <v>1</v>
      </c>
      <c r="I2100" s="189"/>
      <c r="J2100" s="190">
        <f>ROUND(I2100*H2100,2)</f>
        <v>0</v>
      </c>
      <c r="K2100" s="186" t="s">
        <v>20</v>
      </c>
      <c r="L2100" s="56"/>
      <c r="M2100" s="191" t="s">
        <v>20</v>
      </c>
      <c r="N2100" s="192" t="s">
        <v>44</v>
      </c>
      <c r="O2100" s="37"/>
      <c r="P2100" s="193">
        <f>O2100*H2100</f>
        <v>0</v>
      </c>
      <c r="Q2100" s="193">
        <v>0</v>
      </c>
      <c r="R2100" s="193">
        <f>Q2100*H2100</f>
        <v>0</v>
      </c>
      <c r="S2100" s="193">
        <v>0</v>
      </c>
      <c r="T2100" s="194">
        <f>S2100*H2100</f>
        <v>0</v>
      </c>
      <c r="AR2100" s="19" t="s">
        <v>236</v>
      </c>
      <c r="AT2100" s="19" t="s">
        <v>164</v>
      </c>
      <c r="AU2100" s="19" t="s">
        <v>81</v>
      </c>
      <c r="AY2100" s="19" t="s">
        <v>162</v>
      </c>
      <c r="BE2100" s="195">
        <f>IF(N2100="základní",J2100,0)</f>
        <v>0</v>
      </c>
      <c r="BF2100" s="195">
        <f>IF(N2100="snížená",J2100,0)</f>
        <v>0</v>
      </c>
      <c r="BG2100" s="195">
        <f>IF(N2100="zákl. přenesená",J2100,0)</f>
        <v>0</v>
      </c>
      <c r="BH2100" s="195">
        <f>IF(N2100="sníž. přenesená",J2100,0)</f>
        <v>0</v>
      </c>
      <c r="BI2100" s="195">
        <f>IF(N2100="nulová",J2100,0)</f>
        <v>0</v>
      </c>
      <c r="BJ2100" s="19" t="s">
        <v>22</v>
      </c>
      <c r="BK2100" s="195">
        <f>ROUND(I2100*H2100,2)</f>
        <v>0</v>
      </c>
      <c r="BL2100" s="19" t="s">
        <v>236</v>
      </c>
      <c r="BM2100" s="19" t="s">
        <v>1897</v>
      </c>
    </row>
    <row r="2101" spans="2:51" s="11" customFormat="1" ht="13.5">
      <c r="B2101" s="196"/>
      <c r="C2101" s="197"/>
      <c r="D2101" s="198" t="s">
        <v>169</v>
      </c>
      <c r="E2101" s="199" t="s">
        <v>20</v>
      </c>
      <c r="F2101" s="200" t="s">
        <v>1901</v>
      </c>
      <c r="G2101" s="197"/>
      <c r="H2101" s="201" t="s">
        <v>20</v>
      </c>
      <c r="I2101" s="202"/>
      <c r="J2101" s="197"/>
      <c r="K2101" s="197"/>
      <c r="L2101" s="203"/>
      <c r="M2101" s="204"/>
      <c r="N2101" s="205"/>
      <c r="O2101" s="205"/>
      <c r="P2101" s="205"/>
      <c r="Q2101" s="205"/>
      <c r="R2101" s="205"/>
      <c r="S2101" s="205"/>
      <c r="T2101" s="206"/>
      <c r="AT2101" s="207" t="s">
        <v>169</v>
      </c>
      <c r="AU2101" s="207" t="s">
        <v>81</v>
      </c>
      <c r="AV2101" s="11" t="s">
        <v>22</v>
      </c>
      <c r="AW2101" s="11" t="s">
        <v>37</v>
      </c>
      <c r="AX2101" s="11" t="s">
        <v>73</v>
      </c>
      <c r="AY2101" s="207" t="s">
        <v>162</v>
      </c>
    </row>
    <row r="2102" spans="2:51" s="12" customFormat="1" ht="13.5">
      <c r="B2102" s="208"/>
      <c r="C2102" s="209"/>
      <c r="D2102" s="198" t="s">
        <v>169</v>
      </c>
      <c r="E2102" s="210" t="s">
        <v>20</v>
      </c>
      <c r="F2102" s="211" t="s">
        <v>22</v>
      </c>
      <c r="G2102" s="209"/>
      <c r="H2102" s="212">
        <v>1</v>
      </c>
      <c r="I2102" s="213"/>
      <c r="J2102" s="209"/>
      <c r="K2102" s="209"/>
      <c r="L2102" s="214"/>
      <c r="M2102" s="215"/>
      <c r="N2102" s="216"/>
      <c r="O2102" s="216"/>
      <c r="P2102" s="216"/>
      <c r="Q2102" s="216"/>
      <c r="R2102" s="216"/>
      <c r="S2102" s="216"/>
      <c r="T2102" s="217"/>
      <c r="AT2102" s="218" t="s">
        <v>169</v>
      </c>
      <c r="AU2102" s="218" t="s">
        <v>81</v>
      </c>
      <c r="AV2102" s="12" t="s">
        <v>81</v>
      </c>
      <c r="AW2102" s="12" t="s">
        <v>37</v>
      </c>
      <c r="AX2102" s="12" t="s">
        <v>73</v>
      </c>
      <c r="AY2102" s="218" t="s">
        <v>162</v>
      </c>
    </row>
    <row r="2103" spans="2:51" s="13" customFormat="1" ht="13.5">
      <c r="B2103" s="219"/>
      <c r="C2103" s="220"/>
      <c r="D2103" s="221" t="s">
        <v>169</v>
      </c>
      <c r="E2103" s="222" t="s">
        <v>20</v>
      </c>
      <c r="F2103" s="223" t="s">
        <v>174</v>
      </c>
      <c r="G2103" s="220"/>
      <c r="H2103" s="224">
        <v>1</v>
      </c>
      <c r="I2103" s="225"/>
      <c r="J2103" s="220"/>
      <c r="K2103" s="220"/>
      <c r="L2103" s="226"/>
      <c r="M2103" s="227"/>
      <c r="N2103" s="228"/>
      <c r="O2103" s="228"/>
      <c r="P2103" s="228"/>
      <c r="Q2103" s="228"/>
      <c r="R2103" s="228"/>
      <c r="S2103" s="228"/>
      <c r="T2103" s="229"/>
      <c r="AT2103" s="230" t="s">
        <v>169</v>
      </c>
      <c r="AU2103" s="230" t="s">
        <v>81</v>
      </c>
      <c r="AV2103" s="13" t="s">
        <v>168</v>
      </c>
      <c r="AW2103" s="13" t="s">
        <v>37</v>
      </c>
      <c r="AX2103" s="13" t="s">
        <v>22</v>
      </c>
      <c r="AY2103" s="230" t="s">
        <v>162</v>
      </c>
    </row>
    <row r="2104" spans="2:65" s="1" customFormat="1" ht="22.5" customHeight="1">
      <c r="B2104" s="36"/>
      <c r="C2104" s="184" t="s">
        <v>1902</v>
      </c>
      <c r="D2104" s="184" t="s">
        <v>164</v>
      </c>
      <c r="E2104" s="185" t="s">
        <v>1903</v>
      </c>
      <c r="F2104" s="186" t="s">
        <v>1904</v>
      </c>
      <c r="G2104" s="187" t="s">
        <v>1905</v>
      </c>
      <c r="H2104" s="188">
        <v>1</v>
      </c>
      <c r="I2104" s="189"/>
      <c r="J2104" s="190">
        <f>ROUND(I2104*H2104,2)</f>
        <v>0</v>
      </c>
      <c r="K2104" s="186" t="s">
        <v>20</v>
      </c>
      <c r="L2104" s="56"/>
      <c r="M2104" s="191" t="s">
        <v>20</v>
      </c>
      <c r="N2104" s="192" t="s">
        <v>44</v>
      </c>
      <c r="O2104" s="37"/>
      <c r="P2104" s="193">
        <f>O2104*H2104</f>
        <v>0</v>
      </c>
      <c r="Q2104" s="193">
        <v>0</v>
      </c>
      <c r="R2104" s="193">
        <f>Q2104*H2104</f>
        <v>0</v>
      </c>
      <c r="S2104" s="193">
        <v>0</v>
      </c>
      <c r="T2104" s="194">
        <f>S2104*H2104</f>
        <v>0</v>
      </c>
      <c r="AR2104" s="19" t="s">
        <v>236</v>
      </c>
      <c r="AT2104" s="19" t="s">
        <v>164</v>
      </c>
      <c r="AU2104" s="19" t="s">
        <v>81</v>
      </c>
      <c r="AY2104" s="19" t="s">
        <v>162</v>
      </c>
      <c r="BE2104" s="195">
        <f>IF(N2104="základní",J2104,0)</f>
        <v>0</v>
      </c>
      <c r="BF2104" s="195">
        <f>IF(N2104="snížená",J2104,0)</f>
        <v>0</v>
      </c>
      <c r="BG2104" s="195">
        <f>IF(N2104="zákl. přenesená",J2104,0)</f>
        <v>0</v>
      </c>
      <c r="BH2104" s="195">
        <f>IF(N2104="sníž. přenesená",J2104,0)</f>
        <v>0</v>
      </c>
      <c r="BI2104" s="195">
        <f>IF(N2104="nulová",J2104,0)</f>
        <v>0</v>
      </c>
      <c r="BJ2104" s="19" t="s">
        <v>22</v>
      </c>
      <c r="BK2104" s="195">
        <f>ROUND(I2104*H2104,2)</f>
        <v>0</v>
      </c>
      <c r="BL2104" s="19" t="s">
        <v>236</v>
      </c>
      <c r="BM2104" s="19" t="s">
        <v>1902</v>
      </c>
    </row>
    <row r="2105" spans="2:51" s="11" customFormat="1" ht="13.5">
      <c r="B2105" s="196"/>
      <c r="C2105" s="197"/>
      <c r="D2105" s="198" t="s">
        <v>169</v>
      </c>
      <c r="E2105" s="199" t="s">
        <v>20</v>
      </c>
      <c r="F2105" s="200" t="s">
        <v>1906</v>
      </c>
      <c r="G2105" s="197"/>
      <c r="H2105" s="201" t="s">
        <v>20</v>
      </c>
      <c r="I2105" s="202"/>
      <c r="J2105" s="197"/>
      <c r="K2105" s="197"/>
      <c r="L2105" s="203"/>
      <c r="M2105" s="204"/>
      <c r="N2105" s="205"/>
      <c r="O2105" s="205"/>
      <c r="P2105" s="205"/>
      <c r="Q2105" s="205"/>
      <c r="R2105" s="205"/>
      <c r="S2105" s="205"/>
      <c r="T2105" s="206"/>
      <c r="AT2105" s="207" t="s">
        <v>169</v>
      </c>
      <c r="AU2105" s="207" t="s">
        <v>81</v>
      </c>
      <c r="AV2105" s="11" t="s">
        <v>22</v>
      </c>
      <c r="AW2105" s="11" t="s">
        <v>37</v>
      </c>
      <c r="AX2105" s="11" t="s">
        <v>73</v>
      </c>
      <c r="AY2105" s="207" t="s">
        <v>162</v>
      </c>
    </row>
    <row r="2106" spans="2:51" s="12" customFormat="1" ht="13.5">
      <c r="B2106" s="208"/>
      <c r="C2106" s="209"/>
      <c r="D2106" s="198" t="s">
        <v>169</v>
      </c>
      <c r="E2106" s="210" t="s">
        <v>20</v>
      </c>
      <c r="F2106" s="211" t="s">
        <v>22</v>
      </c>
      <c r="G2106" s="209"/>
      <c r="H2106" s="212">
        <v>1</v>
      </c>
      <c r="I2106" s="213"/>
      <c r="J2106" s="209"/>
      <c r="K2106" s="209"/>
      <c r="L2106" s="214"/>
      <c r="M2106" s="215"/>
      <c r="N2106" s="216"/>
      <c r="O2106" s="216"/>
      <c r="P2106" s="216"/>
      <c r="Q2106" s="216"/>
      <c r="R2106" s="216"/>
      <c r="S2106" s="216"/>
      <c r="T2106" s="217"/>
      <c r="AT2106" s="218" t="s">
        <v>169</v>
      </c>
      <c r="AU2106" s="218" t="s">
        <v>81</v>
      </c>
      <c r="AV2106" s="12" t="s">
        <v>81</v>
      </c>
      <c r="AW2106" s="12" t="s">
        <v>37</v>
      </c>
      <c r="AX2106" s="12" t="s">
        <v>73</v>
      </c>
      <c r="AY2106" s="218" t="s">
        <v>162</v>
      </c>
    </row>
    <row r="2107" spans="2:51" s="13" customFormat="1" ht="13.5">
      <c r="B2107" s="219"/>
      <c r="C2107" s="220"/>
      <c r="D2107" s="221" t="s">
        <v>169</v>
      </c>
      <c r="E2107" s="222" t="s">
        <v>20</v>
      </c>
      <c r="F2107" s="223" t="s">
        <v>174</v>
      </c>
      <c r="G2107" s="220"/>
      <c r="H2107" s="224">
        <v>1</v>
      </c>
      <c r="I2107" s="225"/>
      <c r="J2107" s="220"/>
      <c r="K2107" s="220"/>
      <c r="L2107" s="226"/>
      <c r="M2107" s="227"/>
      <c r="N2107" s="228"/>
      <c r="O2107" s="228"/>
      <c r="P2107" s="228"/>
      <c r="Q2107" s="228"/>
      <c r="R2107" s="228"/>
      <c r="S2107" s="228"/>
      <c r="T2107" s="229"/>
      <c r="AT2107" s="230" t="s">
        <v>169</v>
      </c>
      <c r="AU2107" s="230" t="s">
        <v>81</v>
      </c>
      <c r="AV2107" s="13" t="s">
        <v>168</v>
      </c>
      <c r="AW2107" s="13" t="s">
        <v>37</v>
      </c>
      <c r="AX2107" s="13" t="s">
        <v>22</v>
      </c>
      <c r="AY2107" s="230" t="s">
        <v>162</v>
      </c>
    </row>
    <row r="2108" spans="2:65" s="1" customFormat="1" ht="22.5" customHeight="1">
      <c r="B2108" s="36"/>
      <c r="C2108" s="184" t="s">
        <v>1907</v>
      </c>
      <c r="D2108" s="184" t="s">
        <v>164</v>
      </c>
      <c r="E2108" s="185" t="s">
        <v>1908</v>
      </c>
      <c r="F2108" s="186" t="s">
        <v>1909</v>
      </c>
      <c r="G2108" s="187" t="s">
        <v>1905</v>
      </c>
      <c r="H2108" s="188">
        <v>1</v>
      </c>
      <c r="I2108" s="189"/>
      <c r="J2108" s="190">
        <f>ROUND(I2108*H2108,2)</f>
        <v>0</v>
      </c>
      <c r="K2108" s="186" t="s">
        <v>20</v>
      </c>
      <c r="L2108" s="56"/>
      <c r="M2108" s="191" t="s">
        <v>20</v>
      </c>
      <c r="N2108" s="192" t="s">
        <v>44</v>
      </c>
      <c r="O2108" s="37"/>
      <c r="P2108" s="193">
        <f>O2108*H2108</f>
        <v>0</v>
      </c>
      <c r="Q2108" s="193">
        <v>0</v>
      </c>
      <c r="R2108" s="193">
        <f>Q2108*H2108</f>
        <v>0</v>
      </c>
      <c r="S2108" s="193">
        <v>0</v>
      </c>
      <c r="T2108" s="194">
        <f>S2108*H2108</f>
        <v>0</v>
      </c>
      <c r="AR2108" s="19" t="s">
        <v>236</v>
      </c>
      <c r="AT2108" s="19" t="s">
        <v>164</v>
      </c>
      <c r="AU2108" s="19" t="s">
        <v>81</v>
      </c>
      <c r="AY2108" s="19" t="s">
        <v>162</v>
      </c>
      <c r="BE2108" s="195">
        <f>IF(N2108="základní",J2108,0)</f>
        <v>0</v>
      </c>
      <c r="BF2108" s="195">
        <f>IF(N2108="snížená",J2108,0)</f>
        <v>0</v>
      </c>
      <c r="BG2108" s="195">
        <f>IF(N2108="zákl. přenesená",J2108,0)</f>
        <v>0</v>
      </c>
      <c r="BH2108" s="195">
        <f>IF(N2108="sníž. přenesená",J2108,0)</f>
        <v>0</v>
      </c>
      <c r="BI2108" s="195">
        <f>IF(N2108="nulová",J2108,0)</f>
        <v>0</v>
      </c>
      <c r="BJ2108" s="19" t="s">
        <v>22</v>
      </c>
      <c r="BK2108" s="195">
        <f>ROUND(I2108*H2108,2)</f>
        <v>0</v>
      </c>
      <c r="BL2108" s="19" t="s">
        <v>236</v>
      </c>
      <c r="BM2108" s="19" t="s">
        <v>1907</v>
      </c>
    </row>
    <row r="2109" spans="2:51" s="11" customFormat="1" ht="13.5">
      <c r="B2109" s="196"/>
      <c r="C2109" s="197"/>
      <c r="D2109" s="198" t="s">
        <v>169</v>
      </c>
      <c r="E2109" s="199" t="s">
        <v>20</v>
      </c>
      <c r="F2109" s="200" t="s">
        <v>1910</v>
      </c>
      <c r="G2109" s="197"/>
      <c r="H2109" s="201" t="s">
        <v>20</v>
      </c>
      <c r="I2109" s="202"/>
      <c r="J2109" s="197"/>
      <c r="K2109" s="197"/>
      <c r="L2109" s="203"/>
      <c r="M2109" s="204"/>
      <c r="N2109" s="205"/>
      <c r="O2109" s="205"/>
      <c r="P2109" s="205"/>
      <c r="Q2109" s="205"/>
      <c r="R2109" s="205"/>
      <c r="S2109" s="205"/>
      <c r="T2109" s="206"/>
      <c r="AT2109" s="207" t="s">
        <v>169</v>
      </c>
      <c r="AU2109" s="207" t="s">
        <v>81</v>
      </c>
      <c r="AV2109" s="11" t="s">
        <v>22</v>
      </c>
      <c r="AW2109" s="11" t="s">
        <v>37</v>
      </c>
      <c r="AX2109" s="11" t="s">
        <v>73</v>
      </c>
      <c r="AY2109" s="207" t="s">
        <v>162</v>
      </c>
    </row>
    <row r="2110" spans="2:51" s="12" customFormat="1" ht="13.5">
      <c r="B2110" s="208"/>
      <c r="C2110" s="209"/>
      <c r="D2110" s="198" t="s">
        <v>169</v>
      </c>
      <c r="E2110" s="210" t="s">
        <v>20</v>
      </c>
      <c r="F2110" s="211" t="s">
        <v>22</v>
      </c>
      <c r="G2110" s="209"/>
      <c r="H2110" s="212">
        <v>1</v>
      </c>
      <c r="I2110" s="213"/>
      <c r="J2110" s="209"/>
      <c r="K2110" s="209"/>
      <c r="L2110" s="214"/>
      <c r="M2110" s="215"/>
      <c r="N2110" s="216"/>
      <c r="O2110" s="216"/>
      <c r="P2110" s="216"/>
      <c r="Q2110" s="216"/>
      <c r="R2110" s="216"/>
      <c r="S2110" s="216"/>
      <c r="T2110" s="217"/>
      <c r="AT2110" s="218" t="s">
        <v>169</v>
      </c>
      <c r="AU2110" s="218" t="s">
        <v>81</v>
      </c>
      <c r="AV2110" s="12" t="s">
        <v>81</v>
      </c>
      <c r="AW2110" s="12" t="s">
        <v>37</v>
      </c>
      <c r="AX2110" s="12" t="s">
        <v>73</v>
      </c>
      <c r="AY2110" s="218" t="s">
        <v>162</v>
      </c>
    </row>
    <row r="2111" spans="2:51" s="13" customFormat="1" ht="13.5">
      <c r="B2111" s="219"/>
      <c r="C2111" s="220"/>
      <c r="D2111" s="221" t="s">
        <v>169</v>
      </c>
      <c r="E2111" s="222" t="s">
        <v>20</v>
      </c>
      <c r="F2111" s="223" t="s">
        <v>174</v>
      </c>
      <c r="G2111" s="220"/>
      <c r="H2111" s="224">
        <v>1</v>
      </c>
      <c r="I2111" s="225"/>
      <c r="J2111" s="220"/>
      <c r="K2111" s="220"/>
      <c r="L2111" s="226"/>
      <c r="M2111" s="227"/>
      <c r="N2111" s="228"/>
      <c r="O2111" s="228"/>
      <c r="P2111" s="228"/>
      <c r="Q2111" s="228"/>
      <c r="R2111" s="228"/>
      <c r="S2111" s="228"/>
      <c r="T2111" s="229"/>
      <c r="AT2111" s="230" t="s">
        <v>169</v>
      </c>
      <c r="AU2111" s="230" t="s">
        <v>81</v>
      </c>
      <c r="AV2111" s="13" t="s">
        <v>168</v>
      </c>
      <c r="AW2111" s="13" t="s">
        <v>37</v>
      </c>
      <c r="AX2111" s="13" t="s">
        <v>22</v>
      </c>
      <c r="AY2111" s="230" t="s">
        <v>162</v>
      </c>
    </row>
    <row r="2112" spans="2:65" s="1" customFormat="1" ht="22.5" customHeight="1">
      <c r="B2112" s="36"/>
      <c r="C2112" s="184" t="s">
        <v>1911</v>
      </c>
      <c r="D2112" s="184" t="s">
        <v>164</v>
      </c>
      <c r="E2112" s="185" t="s">
        <v>1912</v>
      </c>
      <c r="F2112" s="186" t="s">
        <v>1913</v>
      </c>
      <c r="G2112" s="187" t="s">
        <v>1905</v>
      </c>
      <c r="H2112" s="188">
        <v>1</v>
      </c>
      <c r="I2112" s="189"/>
      <c r="J2112" s="190">
        <f>ROUND(I2112*H2112,2)</f>
        <v>0</v>
      </c>
      <c r="K2112" s="186" t="s">
        <v>20</v>
      </c>
      <c r="L2112" s="56"/>
      <c r="M2112" s="191" t="s">
        <v>20</v>
      </c>
      <c r="N2112" s="192" t="s">
        <v>44</v>
      </c>
      <c r="O2112" s="37"/>
      <c r="P2112" s="193">
        <f>O2112*H2112</f>
        <v>0</v>
      </c>
      <c r="Q2112" s="193">
        <v>0</v>
      </c>
      <c r="R2112" s="193">
        <f>Q2112*H2112</f>
        <v>0</v>
      </c>
      <c r="S2112" s="193">
        <v>0</v>
      </c>
      <c r="T2112" s="194">
        <f>S2112*H2112</f>
        <v>0</v>
      </c>
      <c r="AR2112" s="19" t="s">
        <v>236</v>
      </c>
      <c r="AT2112" s="19" t="s">
        <v>164</v>
      </c>
      <c r="AU2112" s="19" t="s">
        <v>81</v>
      </c>
      <c r="AY2112" s="19" t="s">
        <v>162</v>
      </c>
      <c r="BE2112" s="195">
        <f>IF(N2112="základní",J2112,0)</f>
        <v>0</v>
      </c>
      <c r="BF2112" s="195">
        <f>IF(N2112="snížená",J2112,0)</f>
        <v>0</v>
      </c>
      <c r="BG2112" s="195">
        <f>IF(N2112="zákl. přenesená",J2112,0)</f>
        <v>0</v>
      </c>
      <c r="BH2112" s="195">
        <f>IF(N2112="sníž. přenesená",J2112,0)</f>
        <v>0</v>
      </c>
      <c r="BI2112" s="195">
        <f>IF(N2112="nulová",J2112,0)</f>
        <v>0</v>
      </c>
      <c r="BJ2112" s="19" t="s">
        <v>22</v>
      </c>
      <c r="BK2112" s="195">
        <f>ROUND(I2112*H2112,2)</f>
        <v>0</v>
      </c>
      <c r="BL2112" s="19" t="s">
        <v>236</v>
      </c>
      <c r="BM2112" s="19" t="s">
        <v>1911</v>
      </c>
    </row>
    <row r="2113" spans="2:65" s="1" customFormat="1" ht="31.5" customHeight="1">
      <c r="B2113" s="36"/>
      <c r="C2113" s="184" t="s">
        <v>1914</v>
      </c>
      <c r="D2113" s="184" t="s">
        <v>164</v>
      </c>
      <c r="E2113" s="185" t="s">
        <v>1915</v>
      </c>
      <c r="F2113" s="186" t="s">
        <v>1916</v>
      </c>
      <c r="G2113" s="187" t="s">
        <v>1905</v>
      </c>
      <c r="H2113" s="188">
        <v>1</v>
      </c>
      <c r="I2113" s="189"/>
      <c r="J2113" s="190">
        <f>ROUND(I2113*H2113,2)</f>
        <v>0</v>
      </c>
      <c r="K2113" s="186" t="s">
        <v>20</v>
      </c>
      <c r="L2113" s="56"/>
      <c r="M2113" s="191" t="s">
        <v>20</v>
      </c>
      <c r="N2113" s="192" t="s">
        <v>44</v>
      </c>
      <c r="O2113" s="37"/>
      <c r="P2113" s="193">
        <f>O2113*H2113</f>
        <v>0</v>
      </c>
      <c r="Q2113" s="193">
        <v>0</v>
      </c>
      <c r="R2113" s="193">
        <f>Q2113*H2113</f>
        <v>0</v>
      </c>
      <c r="S2113" s="193">
        <v>0</v>
      </c>
      <c r="T2113" s="194">
        <f>S2113*H2113</f>
        <v>0</v>
      </c>
      <c r="AR2113" s="19" t="s">
        <v>236</v>
      </c>
      <c r="AT2113" s="19" t="s">
        <v>164</v>
      </c>
      <c r="AU2113" s="19" t="s">
        <v>81</v>
      </c>
      <c r="AY2113" s="19" t="s">
        <v>162</v>
      </c>
      <c r="BE2113" s="195">
        <f>IF(N2113="základní",J2113,0)</f>
        <v>0</v>
      </c>
      <c r="BF2113" s="195">
        <f>IF(N2113="snížená",J2113,0)</f>
        <v>0</v>
      </c>
      <c r="BG2113" s="195">
        <f>IF(N2113="zákl. přenesená",J2113,0)</f>
        <v>0</v>
      </c>
      <c r="BH2113" s="195">
        <f>IF(N2113="sníž. přenesená",J2113,0)</f>
        <v>0</v>
      </c>
      <c r="BI2113" s="195">
        <f>IF(N2113="nulová",J2113,0)</f>
        <v>0</v>
      </c>
      <c r="BJ2113" s="19" t="s">
        <v>22</v>
      </c>
      <c r="BK2113" s="195">
        <f>ROUND(I2113*H2113,2)</f>
        <v>0</v>
      </c>
      <c r="BL2113" s="19" t="s">
        <v>236</v>
      </c>
      <c r="BM2113" s="19" t="s">
        <v>1914</v>
      </c>
    </row>
    <row r="2114" spans="2:51" s="11" customFormat="1" ht="13.5">
      <c r="B2114" s="196"/>
      <c r="C2114" s="197"/>
      <c r="D2114" s="198" t="s">
        <v>169</v>
      </c>
      <c r="E2114" s="199" t="s">
        <v>20</v>
      </c>
      <c r="F2114" s="200" t="s">
        <v>1910</v>
      </c>
      <c r="G2114" s="197"/>
      <c r="H2114" s="201" t="s">
        <v>20</v>
      </c>
      <c r="I2114" s="202"/>
      <c r="J2114" s="197"/>
      <c r="K2114" s="197"/>
      <c r="L2114" s="203"/>
      <c r="M2114" s="204"/>
      <c r="N2114" s="205"/>
      <c r="O2114" s="205"/>
      <c r="P2114" s="205"/>
      <c r="Q2114" s="205"/>
      <c r="R2114" s="205"/>
      <c r="S2114" s="205"/>
      <c r="T2114" s="206"/>
      <c r="AT2114" s="207" t="s">
        <v>169</v>
      </c>
      <c r="AU2114" s="207" t="s">
        <v>81</v>
      </c>
      <c r="AV2114" s="11" t="s">
        <v>22</v>
      </c>
      <c r="AW2114" s="11" t="s">
        <v>37</v>
      </c>
      <c r="AX2114" s="11" t="s">
        <v>73</v>
      </c>
      <c r="AY2114" s="207" t="s">
        <v>162</v>
      </c>
    </row>
    <row r="2115" spans="2:51" s="12" customFormat="1" ht="13.5">
      <c r="B2115" s="208"/>
      <c r="C2115" s="209"/>
      <c r="D2115" s="198" t="s">
        <v>169</v>
      </c>
      <c r="E2115" s="210" t="s">
        <v>20</v>
      </c>
      <c r="F2115" s="211" t="s">
        <v>22</v>
      </c>
      <c r="G2115" s="209"/>
      <c r="H2115" s="212">
        <v>1</v>
      </c>
      <c r="I2115" s="213"/>
      <c r="J2115" s="209"/>
      <c r="K2115" s="209"/>
      <c r="L2115" s="214"/>
      <c r="M2115" s="215"/>
      <c r="N2115" s="216"/>
      <c r="O2115" s="216"/>
      <c r="P2115" s="216"/>
      <c r="Q2115" s="216"/>
      <c r="R2115" s="216"/>
      <c r="S2115" s="216"/>
      <c r="T2115" s="217"/>
      <c r="AT2115" s="218" t="s">
        <v>169</v>
      </c>
      <c r="AU2115" s="218" t="s">
        <v>81</v>
      </c>
      <c r="AV2115" s="12" t="s">
        <v>81</v>
      </c>
      <c r="AW2115" s="12" t="s">
        <v>37</v>
      </c>
      <c r="AX2115" s="12" t="s">
        <v>73</v>
      </c>
      <c r="AY2115" s="218" t="s">
        <v>162</v>
      </c>
    </row>
    <row r="2116" spans="2:51" s="13" customFormat="1" ht="13.5">
      <c r="B2116" s="219"/>
      <c r="C2116" s="220"/>
      <c r="D2116" s="221" t="s">
        <v>169</v>
      </c>
      <c r="E2116" s="222" t="s">
        <v>20</v>
      </c>
      <c r="F2116" s="223" t="s">
        <v>174</v>
      </c>
      <c r="G2116" s="220"/>
      <c r="H2116" s="224">
        <v>1</v>
      </c>
      <c r="I2116" s="225"/>
      <c r="J2116" s="220"/>
      <c r="K2116" s="220"/>
      <c r="L2116" s="226"/>
      <c r="M2116" s="227"/>
      <c r="N2116" s="228"/>
      <c r="O2116" s="228"/>
      <c r="P2116" s="228"/>
      <c r="Q2116" s="228"/>
      <c r="R2116" s="228"/>
      <c r="S2116" s="228"/>
      <c r="T2116" s="229"/>
      <c r="AT2116" s="230" t="s">
        <v>169</v>
      </c>
      <c r="AU2116" s="230" t="s">
        <v>81</v>
      </c>
      <c r="AV2116" s="13" t="s">
        <v>168</v>
      </c>
      <c r="AW2116" s="13" t="s">
        <v>37</v>
      </c>
      <c r="AX2116" s="13" t="s">
        <v>22</v>
      </c>
      <c r="AY2116" s="230" t="s">
        <v>162</v>
      </c>
    </row>
    <row r="2117" spans="2:65" s="1" customFormat="1" ht="22.5" customHeight="1">
      <c r="B2117" s="36"/>
      <c r="C2117" s="184" t="s">
        <v>1917</v>
      </c>
      <c r="D2117" s="184" t="s">
        <v>164</v>
      </c>
      <c r="E2117" s="185" t="s">
        <v>1918</v>
      </c>
      <c r="F2117" s="186" t="s">
        <v>1919</v>
      </c>
      <c r="G2117" s="187" t="s">
        <v>1905</v>
      </c>
      <c r="H2117" s="188">
        <v>1</v>
      </c>
      <c r="I2117" s="189"/>
      <c r="J2117" s="190">
        <f>ROUND(I2117*H2117,2)</f>
        <v>0</v>
      </c>
      <c r="K2117" s="186" t="s">
        <v>20</v>
      </c>
      <c r="L2117" s="56"/>
      <c r="M2117" s="191" t="s">
        <v>20</v>
      </c>
      <c r="N2117" s="192" t="s">
        <v>44</v>
      </c>
      <c r="O2117" s="37"/>
      <c r="P2117" s="193">
        <f>O2117*H2117</f>
        <v>0</v>
      </c>
      <c r="Q2117" s="193">
        <v>0</v>
      </c>
      <c r="R2117" s="193">
        <f>Q2117*H2117</f>
        <v>0</v>
      </c>
      <c r="S2117" s="193">
        <v>0</v>
      </c>
      <c r="T2117" s="194">
        <f>S2117*H2117</f>
        <v>0</v>
      </c>
      <c r="AR2117" s="19" t="s">
        <v>236</v>
      </c>
      <c r="AT2117" s="19" t="s">
        <v>164</v>
      </c>
      <c r="AU2117" s="19" t="s">
        <v>81</v>
      </c>
      <c r="AY2117" s="19" t="s">
        <v>162</v>
      </c>
      <c r="BE2117" s="195">
        <f>IF(N2117="základní",J2117,0)</f>
        <v>0</v>
      </c>
      <c r="BF2117" s="195">
        <f>IF(N2117="snížená",J2117,0)</f>
        <v>0</v>
      </c>
      <c r="BG2117" s="195">
        <f>IF(N2117="zákl. přenesená",J2117,0)</f>
        <v>0</v>
      </c>
      <c r="BH2117" s="195">
        <f>IF(N2117="sníž. přenesená",J2117,0)</f>
        <v>0</v>
      </c>
      <c r="BI2117" s="195">
        <f>IF(N2117="nulová",J2117,0)</f>
        <v>0</v>
      </c>
      <c r="BJ2117" s="19" t="s">
        <v>22</v>
      </c>
      <c r="BK2117" s="195">
        <f>ROUND(I2117*H2117,2)</f>
        <v>0</v>
      </c>
      <c r="BL2117" s="19" t="s">
        <v>236</v>
      </c>
      <c r="BM2117" s="19" t="s">
        <v>1917</v>
      </c>
    </row>
    <row r="2118" spans="2:65" s="1" customFormat="1" ht="22.5" customHeight="1">
      <c r="B2118" s="36"/>
      <c r="C2118" s="184" t="s">
        <v>1920</v>
      </c>
      <c r="D2118" s="184" t="s">
        <v>164</v>
      </c>
      <c r="E2118" s="185" t="s">
        <v>1921</v>
      </c>
      <c r="F2118" s="186" t="s">
        <v>1922</v>
      </c>
      <c r="G2118" s="187" t="s">
        <v>1905</v>
      </c>
      <c r="H2118" s="188">
        <v>1</v>
      </c>
      <c r="I2118" s="189"/>
      <c r="J2118" s="190">
        <f>ROUND(I2118*H2118,2)</f>
        <v>0</v>
      </c>
      <c r="K2118" s="186" t="s">
        <v>20</v>
      </c>
      <c r="L2118" s="56"/>
      <c r="M2118" s="191" t="s">
        <v>20</v>
      </c>
      <c r="N2118" s="192" t="s">
        <v>44</v>
      </c>
      <c r="O2118" s="37"/>
      <c r="P2118" s="193">
        <f>O2118*H2118</f>
        <v>0</v>
      </c>
      <c r="Q2118" s="193">
        <v>0</v>
      </c>
      <c r="R2118" s="193">
        <f>Q2118*H2118</f>
        <v>0</v>
      </c>
      <c r="S2118" s="193">
        <v>0</v>
      </c>
      <c r="T2118" s="194">
        <f>S2118*H2118</f>
        <v>0</v>
      </c>
      <c r="AR2118" s="19" t="s">
        <v>236</v>
      </c>
      <c r="AT2118" s="19" t="s">
        <v>164</v>
      </c>
      <c r="AU2118" s="19" t="s">
        <v>81</v>
      </c>
      <c r="AY2118" s="19" t="s">
        <v>162</v>
      </c>
      <c r="BE2118" s="195">
        <f>IF(N2118="základní",J2118,0)</f>
        <v>0</v>
      </c>
      <c r="BF2118" s="195">
        <f>IF(N2118="snížená",J2118,0)</f>
        <v>0</v>
      </c>
      <c r="BG2118" s="195">
        <f>IF(N2118="zákl. přenesená",J2118,0)</f>
        <v>0</v>
      </c>
      <c r="BH2118" s="195">
        <f>IF(N2118="sníž. přenesená",J2118,0)</f>
        <v>0</v>
      </c>
      <c r="BI2118" s="195">
        <f>IF(N2118="nulová",J2118,0)</f>
        <v>0</v>
      </c>
      <c r="BJ2118" s="19" t="s">
        <v>22</v>
      </c>
      <c r="BK2118" s="195">
        <f>ROUND(I2118*H2118,2)</f>
        <v>0</v>
      </c>
      <c r="BL2118" s="19" t="s">
        <v>236</v>
      </c>
      <c r="BM2118" s="19" t="s">
        <v>1923</v>
      </c>
    </row>
    <row r="2119" spans="2:51" s="11" customFormat="1" ht="13.5">
      <c r="B2119" s="196"/>
      <c r="C2119" s="197"/>
      <c r="D2119" s="198" t="s">
        <v>169</v>
      </c>
      <c r="E2119" s="199" t="s">
        <v>20</v>
      </c>
      <c r="F2119" s="200" t="s">
        <v>1910</v>
      </c>
      <c r="G2119" s="197"/>
      <c r="H2119" s="201" t="s">
        <v>20</v>
      </c>
      <c r="I2119" s="202"/>
      <c r="J2119" s="197"/>
      <c r="K2119" s="197"/>
      <c r="L2119" s="203"/>
      <c r="M2119" s="204"/>
      <c r="N2119" s="205"/>
      <c r="O2119" s="205"/>
      <c r="P2119" s="205"/>
      <c r="Q2119" s="205"/>
      <c r="R2119" s="205"/>
      <c r="S2119" s="205"/>
      <c r="T2119" s="206"/>
      <c r="AT2119" s="207" t="s">
        <v>169</v>
      </c>
      <c r="AU2119" s="207" t="s">
        <v>81</v>
      </c>
      <c r="AV2119" s="11" t="s">
        <v>22</v>
      </c>
      <c r="AW2119" s="11" t="s">
        <v>37</v>
      </c>
      <c r="AX2119" s="11" t="s">
        <v>73</v>
      </c>
      <c r="AY2119" s="207" t="s">
        <v>162</v>
      </c>
    </row>
    <row r="2120" spans="2:51" s="12" customFormat="1" ht="13.5">
      <c r="B2120" s="208"/>
      <c r="C2120" s="209"/>
      <c r="D2120" s="198" t="s">
        <v>169</v>
      </c>
      <c r="E2120" s="210" t="s">
        <v>20</v>
      </c>
      <c r="F2120" s="211" t="s">
        <v>22</v>
      </c>
      <c r="G2120" s="209"/>
      <c r="H2120" s="212">
        <v>1</v>
      </c>
      <c r="I2120" s="213"/>
      <c r="J2120" s="209"/>
      <c r="K2120" s="209"/>
      <c r="L2120" s="214"/>
      <c r="M2120" s="215"/>
      <c r="N2120" s="216"/>
      <c r="O2120" s="216"/>
      <c r="P2120" s="216"/>
      <c r="Q2120" s="216"/>
      <c r="R2120" s="216"/>
      <c r="S2120" s="216"/>
      <c r="T2120" s="217"/>
      <c r="AT2120" s="218" t="s">
        <v>169</v>
      </c>
      <c r="AU2120" s="218" t="s">
        <v>81</v>
      </c>
      <c r="AV2120" s="12" t="s">
        <v>81</v>
      </c>
      <c r="AW2120" s="12" t="s">
        <v>37</v>
      </c>
      <c r="AX2120" s="12" t="s">
        <v>73</v>
      </c>
      <c r="AY2120" s="218" t="s">
        <v>162</v>
      </c>
    </row>
    <row r="2121" spans="2:51" s="13" customFormat="1" ht="13.5">
      <c r="B2121" s="219"/>
      <c r="C2121" s="220"/>
      <c r="D2121" s="221" t="s">
        <v>169</v>
      </c>
      <c r="E2121" s="222" t="s">
        <v>20</v>
      </c>
      <c r="F2121" s="223" t="s">
        <v>174</v>
      </c>
      <c r="G2121" s="220"/>
      <c r="H2121" s="224">
        <v>1</v>
      </c>
      <c r="I2121" s="225"/>
      <c r="J2121" s="220"/>
      <c r="K2121" s="220"/>
      <c r="L2121" s="226"/>
      <c r="M2121" s="227"/>
      <c r="N2121" s="228"/>
      <c r="O2121" s="228"/>
      <c r="P2121" s="228"/>
      <c r="Q2121" s="228"/>
      <c r="R2121" s="228"/>
      <c r="S2121" s="228"/>
      <c r="T2121" s="229"/>
      <c r="AT2121" s="230" t="s">
        <v>169</v>
      </c>
      <c r="AU2121" s="230" t="s">
        <v>81</v>
      </c>
      <c r="AV2121" s="13" t="s">
        <v>168</v>
      </c>
      <c r="AW2121" s="13" t="s">
        <v>37</v>
      </c>
      <c r="AX2121" s="13" t="s">
        <v>22</v>
      </c>
      <c r="AY2121" s="230" t="s">
        <v>162</v>
      </c>
    </row>
    <row r="2122" spans="2:65" s="1" customFormat="1" ht="22.5" customHeight="1">
      <c r="B2122" s="36"/>
      <c r="C2122" s="184" t="s">
        <v>1924</v>
      </c>
      <c r="D2122" s="184" t="s">
        <v>164</v>
      </c>
      <c r="E2122" s="185" t="s">
        <v>1925</v>
      </c>
      <c r="F2122" s="186" t="s">
        <v>1922</v>
      </c>
      <c r="G2122" s="187" t="s">
        <v>1905</v>
      </c>
      <c r="H2122" s="188">
        <v>1</v>
      </c>
      <c r="I2122" s="189"/>
      <c r="J2122" s="190">
        <f>ROUND(I2122*H2122,2)</f>
        <v>0</v>
      </c>
      <c r="K2122" s="186" t="s">
        <v>20</v>
      </c>
      <c r="L2122" s="56"/>
      <c r="M2122" s="191" t="s">
        <v>20</v>
      </c>
      <c r="N2122" s="192" t="s">
        <v>44</v>
      </c>
      <c r="O2122" s="37"/>
      <c r="P2122" s="193">
        <f>O2122*H2122</f>
        <v>0</v>
      </c>
      <c r="Q2122" s="193">
        <v>0</v>
      </c>
      <c r="R2122" s="193">
        <f>Q2122*H2122</f>
        <v>0</v>
      </c>
      <c r="S2122" s="193">
        <v>0</v>
      </c>
      <c r="T2122" s="194">
        <f>S2122*H2122</f>
        <v>0</v>
      </c>
      <c r="AR2122" s="19" t="s">
        <v>236</v>
      </c>
      <c r="AT2122" s="19" t="s">
        <v>164</v>
      </c>
      <c r="AU2122" s="19" t="s">
        <v>81</v>
      </c>
      <c r="AY2122" s="19" t="s">
        <v>162</v>
      </c>
      <c r="BE2122" s="195">
        <f>IF(N2122="základní",J2122,0)</f>
        <v>0</v>
      </c>
      <c r="BF2122" s="195">
        <f>IF(N2122="snížená",J2122,0)</f>
        <v>0</v>
      </c>
      <c r="BG2122" s="195">
        <f>IF(N2122="zákl. přenesená",J2122,0)</f>
        <v>0</v>
      </c>
      <c r="BH2122" s="195">
        <f>IF(N2122="sníž. přenesená",J2122,0)</f>
        <v>0</v>
      </c>
      <c r="BI2122" s="195">
        <f>IF(N2122="nulová",J2122,0)</f>
        <v>0</v>
      </c>
      <c r="BJ2122" s="19" t="s">
        <v>22</v>
      </c>
      <c r="BK2122" s="195">
        <f>ROUND(I2122*H2122,2)</f>
        <v>0</v>
      </c>
      <c r="BL2122" s="19" t="s">
        <v>236</v>
      </c>
      <c r="BM2122" s="19" t="s">
        <v>1926</v>
      </c>
    </row>
    <row r="2123" spans="2:51" s="11" customFormat="1" ht="13.5">
      <c r="B2123" s="196"/>
      <c r="C2123" s="197"/>
      <c r="D2123" s="198" t="s">
        <v>169</v>
      </c>
      <c r="E2123" s="199" t="s">
        <v>20</v>
      </c>
      <c r="F2123" s="200" t="s">
        <v>1910</v>
      </c>
      <c r="G2123" s="197"/>
      <c r="H2123" s="201" t="s">
        <v>20</v>
      </c>
      <c r="I2123" s="202"/>
      <c r="J2123" s="197"/>
      <c r="K2123" s="197"/>
      <c r="L2123" s="203"/>
      <c r="M2123" s="204"/>
      <c r="N2123" s="205"/>
      <c r="O2123" s="205"/>
      <c r="P2123" s="205"/>
      <c r="Q2123" s="205"/>
      <c r="R2123" s="205"/>
      <c r="S2123" s="205"/>
      <c r="T2123" s="206"/>
      <c r="AT2123" s="207" t="s">
        <v>169</v>
      </c>
      <c r="AU2123" s="207" t="s">
        <v>81</v>
      </c>
      <c r="AV2123" s="11" t="s">
        <v>22</v>
      </c>
      <c r="AW2123" s="11" t="s">
        <v>37</v>
      </c>
      <c r="AX2123" s="11" t="s">
        <v>73</v>
      </c>
      <c r="AY2123" s="207" t="s">
        <v>162</v>
      </c>
    </row>
    <row r="2124" spans="2:51" s="12" customFormat="1" ht="13.5">
      <c r="B2124" s="208"/>
      <c r="C2124" s="209"/>
      <c r="D2124" s="198" t="s">
        <v>169</v>
      </c>
      <c r="E2124" s="210" t="s">
        <v>20</v>
      </c>
      <c r="F2124" s="211" t="s">
        <v>22</v>
      </c>
      <c r="G2124" s="209"/>
      <c r="H2124" s="212">
        <v>1</v>
      </c>
      <c r="I2124" s="213"/>
      <c r="J2124" s="209"/>
      <c r="K2124" s="209"/>
      <c r="L2124" s="214"/>
      <c r="M2124" s="215"/>
      <c r="N2124" s="216"/>
      <c r="O2124" s="216"/>
      <c r="P2124" s="216"/>
      <c r="Q2124" s="216"/>
      <c r="R2124" s="216"/>
      <c r="S2124" s="216"/>
      <c r="T2124" s="217"/>
      <c r="AT2124" s="218" t="s">
        <v>169</v>
      </c>
      <c r="AU2124" s="218" t="s">
        <v>81</v>
      </c>
      <c r="AV2124" s="12" t="s">
        <v>81</v>
      </c>
      <c r="AW2124" s="12" t="s">
        <v>37</v>
      </c>
      <c r="AX2124" s="12" t="s">
        <v>73</v>
      </c>
      <c r="AY2124" s="218" t="s">
        <v>162</v>
      </c>
    </row>
    <row r="2125" spans="2:51" s="13" customFormat="1" ht="13.5">
      <c r="B2125" s="219"/>
      <c r="C2125" s="220"/>
      <c r="D2125" s="221" t="s">
        <v>169</v>
      </c>
      <c r="E2125" s="222" t="s">
        <v>20</v>
      </c>
      <c r="F2125" s="223" t="s">
        <v>174</v>
      </c>
      <c r="G2125" s="220"/>
      <c r="H2125" s="224">
        <v>1</v>
      </c>
      <c r="I2125" s="225"/>
      <c r="J2125" s="220"/>
      <c r="K2125" s="220"/>
      <c r="L2125" s="226"/>
      <c r="M2125" s="227"/>
      <c r="N2125" s="228"/>
      <c r="O2125" s="228"/>
      <c r="P2125" s="228"/>
      <c r="Q2125" s="228"/>
      <c r="R2125" s="228"/>
      <c r="S2125" s="228"/>
      <c r="T2125" s="229"/>
      <c r="AT2125" s="230" t="s">
        <v>169</v>
      </c>
      <c r="AU2125" s="230" t="s">
        <v>81</v>
      </c>
      <c r="AV2125" s="13" t="s">
        <v>168</v>
      </c>
      <c r="AW2125" s="13" t="s">
        <v>37</v>
      </c>
      <c r="AX2125" s="13" t="s">
        <v>22</v>
      </c>
      <c r="AY2125" s="230" t="s">
        <v>162</v>
      </c>
    </row>
    <row r="2126" spans="2:65" s="1" customFormat="1" ht="22.5" customHeight="1">
      <c r="B2126" s="36"/>
      <c r="C2126" s="184" t="s">
        <v>1927</v>
      </c>
      <c r="D2126" s="184" t="s">
        <v>164</v>
      </c>
      <c r="E2126" s="185" t="s">
        <v>1928</v>
      </c>
      <c r="F2126" s="186" t="s">
        <v>1922</v>
      </c>
      <c r="G2126" s="187" t="s">
        <v>1905</v>
      </c>
      <c r="H2126" s="188">
        <v>1</v>
      </c>
      <c r="I2126" s="189"/>
      <c r="J2126" s="190">
        <f>ROUND(I2126*H2126,2)</f>
        <v>0</v>
      </c>
      <c r="K2126" s="186" t="s">
        <v>20</v>
      </c>
      <c r="L2126" s="56"/>
      <c r="M2126" s="191" t="s">
        <v>20</v>
      </c>
      <c r="N2126" s="192" t="s">
        <v>44</v>
      </c>
      <c r="O2126" s="37"/>
      <c r="P2126" s="193">
        <f>O2126*H2126</f>
        <v>0</v>
      </c>
      <c r="Q2126" s="193">
        <v>0</v>
      </c>
      <c r="R2126" s="193">
        <f>Q2126*H2126</f>
        <v>0</v>
      </c>
      <c r="S2126" s="193">
        <v>0</v>
      </c>
      <c r="T2126" s="194">
        <f>S2126*H2126</f>
        <v>0</v>
      </c>
      <c r="AR2126" s="19" t="s">
        <v>236</v>
      </c>
      <c r="AT2126" s="19" t="s">
        <v>164</v>
      </c>
      <c r="AU2126" s="19" t="s">
        <v>81</v>
      </c>
      <c r="AY2126" s="19" t="s">
        <v>162</v>
      </c>
      <c r="BE2126" s="195">
        <f>IF(N2126="základní",J2126,0)</f>
        <v>0</v>
      </c>
      <c r="BF2126" s="195">
        <f>IF(N2126="snížená",J2126,0)</f>
        <v>0</v>
      </c>
      <c r="BG2126" s="195">
        <f>IF(N2126="zákl. přenesená",J2126,0)</f>
        <v>0</v>
      </c>
      <c r="BH2126" s="195">
        <f>IF(N2126="sníž. přenesená",J2126,0)</f>
        <v>0</v>
      </c>
      <c r="BI2126" s="195">
        <f>IF(N2126="nulová",J2126,0)</f>
        <v>0</v>
      </c>
      <c r="BJ2126" s="19" t="s">
        <v>22</v>
      </c>
      <c r="BK2126" s="195">
        <f>ROUND(I2126*H2126,2)</f>
        <v>0</v>
      </c>
      <c r="BL2126" s="19" t="s">
        <v>236</v>
      </c>
      <c r="BM2126" s="19" t="s">
        <v>1929</v>
      </c>
    </row>
    <row r="2127" spans="2:51" s="11" customFormat="1" ht="13.5">
      <c r="B2127" s="196"/>
      <c r="C2127" s="197"/>
      <c r="D2127" s="198" t="s">
        <v>169</v>
      </c>
      <c r="E2127" s="199" t="s">
        <v>20</v>
      </c>
      <c r="F2127" s="200" t="s">
        <v>1910</v>
      </c>
      <c r="G2127" s="197"/>
      <c r="H2127" s="201" t="s">
        <v>20</v>
      </c>
      <c r="I2127" s="202"/>
      <c r="J2127" s="197"/>
      <c r="K2127" s="197"/>
      <c r="L2127" s="203"/>
      <c r="M2127" s="204"/>
      <c r="N2127" s="205"/>
      <c r="O2127" s="205"/>
      <c r="P2127" s="205"/>
      <c r="Q2127" s="205"/>
      <c r="R2127" s="205"/>
      <c r="S2127" s="205"/>
      <c r="T2127" s="206"/>
      <c r="AT2127" s="207" t="s">
        <v>169</v>
      </c>
      <c r="AU2127" s="207" t="s">
        <v>81</v>
      </c>
      <c r="AV2127" s="11" t="s">
        <v>22</v>
      </c>
      <c r="AW2127" s="11" t="s">
        <v>37</v>
      </c>
      <c r="AX2127" s="11" t="s">
        <v>73</v>
      </c>
      <c r="AY2127" s="207" t="s">
        <v>162</v>
      </c>
    </row>
    <row r="2128" spans="2:51" s="12" customFormat="1" ht="13.5">
      <c r="B2128" s="208"/>
      <c r="C2128" s="209"/>
      <c r="D2128" s="198" t="s">
        <v>169</v>
      </c>
      <c r="E2128" s="210" t="s">
        <v>20</v>
      </c>
      <c r="F2128" s="211" t="s">
        <v>22</v>
      </c>
      <c r="G2128" s="209"/>
      <c r="H2128" s="212">
        <v>1</v>
      </c>
      <c r="I2128" s="213"/>
      <c r="J2128" s="209"/>
      <c r="K2128" s="209"/>
      <c r="L2128" s="214"/>
      <c r="M2128" s="215"/>
      <c r="N2128" s="216"/>
      <c r="O2128" s="216"/>
      <c r="P2128" s="216"/>
      <c r="Q2128" s="216"/>
      <c r="R2128" s="216"/>
      <c r="S2128" s="216"/>
      <c r="T2128" s="217"/>
      <c r="AT2128" s="218" t="s">
        <v>169</v>
      </c>
      <c r="AU2128" s="218" t="s">
        <v>81</v>
      </c>
      <c r="AV2128" s="12" t="s">
        <v>81</v>
      </c>
      <c r="AW2128" s="12" t="s">
        <v>37</v>
      </c>
      <c r="AX2128" s="12" t="s">
        <v>73</v>
      </c>
      <c r="AY2128" s="218" t="s">
        <v>162</v>
      </c>
    </row>
    <row r="2129" spans="2:51" s="13" customFormat="1" ht="13.5">
      <c r="B2129" s="219"/>
      <c r="C2129" s="220"/>
      <c r="D2129" s="221" t="s">
        <v>169</v>
      </c>
      <c r="E2129" s="222" t="s">
        <v>20</v>
      </c>
      <c r="F2129" s="223" t="s">
        <v>174</v>
      </c>
      <c r="G2129" s="220"/>
      <c r="H2129" s="224">
        <v>1</v>
      </c>
      <c r="I2129" s="225"/>
      <c r="J2129" s="220"/>
      <c r="K2129" s="220"/>
      <c r="L2129" s="226"/>
      <c r="M2129" s="227"/>
      <c r="N2129" s="228"/>
      <c r="O2129" s="228"/>
      <c r="P2129" s="228"/>
      <c r="Q2129" s="228"/>
      <c r="R2129" s="228"/>
      <c r="S2129" s="228"/>
      <c r="T2129" s="229"/>
      <c r="AT2129" s="230" t="s">
        <v>169</v>
      </c>
      <c r="AU2129" s="230" t="s">
        <v>81</v>
      </c>
      <c r="AV2129" s="13" t="s">
        <v>168</v>
      </c>
      <c r="AW2129" s="13" t="s">
        <v>37</v>
      </c>
      <c r="AX2129" s="13" t="s">
        <v>22</v>
      </c>
      <c r="AY2129" s="230" t="s">
        <v>162</v>
      </c>
    </row>
    <row r="2130" spans="2:65" s="1" customFormat="1" ht="22.5" customHeight="1">
      <c r="B2130" s="36"/>
      <c r="C2130" s="184" t="s">
        <v>1930</v>
      </c>
      <c r="D2130" s="184" t="s">
        <v>164</v>
      </c>
      <c r="E2130" s="185" t="s">
        <v>1931</v>
      </c>
      <c r="F2130" s="186" t="s">
        <v>1922</v>
      </c>
      <c r="G2130" s="187" t="s">
        <v>1905</v>
      </c>
      <c r="H2130" s="188">
        <v>1</v>
      </c>
      <c r="I2130" s="189"/>
      <c r="J2130" s="190">
        <f>ROUND(I2130*H2130,2)</f>
        <v>0</v>
      </c>
      <c r="K2130" s="186" t="s">
        <v>20</v>
      </c>
      <c r="L2130" s="56"/>
      <c r="M2130" s="191" t="s">
        <v>20</v>
      </c>
      <c r="N2130" s="192" t="s">
        <v>44</v>
      </c>
      <c r="O2130" s="37"/>
      <c r="P2130" s="193">
        <f>O2130*H2130</f>
        <v>0</v>
      </c>
      <c r="Q2130" s="193">
        <v>0</v>
      </c>
      <c r="R2130" s="193">
        <f>Q2130*H2130</f>
        <v>0</v>
      </c>
      <c r="S2130" s="193">
        <v>0</v>
      </c>
      <c r="T2130" s="194">
        <f>S2130*H2130</f>
        <v>0</v>
      </c>
      <c r="AR2130" s="19" t="s">
        <v>236</v>
      </c>
      <c r="AT2130" s="19" t="s">
        <v>164</v>
      </c>
      <c r="AU2130" s="19" t="s">
        <v>81</v>
      </c>
      <c r="AY2130" s="19" t="s">
        <v>162</v>
      </c>
      <c r="BE2130" s="195">
        <f>IF(N2130="základní",J2130,0)</f>
        <v>0</v>
      </c>
      <c r="BF2130" s="195">
        <f>IF(N2130="snížená",J2130,0)</f>
        <v>0</v>
      </c>
      <c r="BG2130" s="195">
        <f>IF(N2130="zákl. přenesená",J2130,0)</f>
        <v>0</v>
      </c>
      <c r="BH2130" s="195">
        <f>IF(N2130="sníž. přenesená",J2130,0)</f>
        <v>0</v>
      </c>
      <c r="BI2130" s="195">
        <f>IF(N2130="nulová",J2130,0)</f>
        <v>0</v>
      </c>
      <c r="BJ2130" s="19" t="s">
        <v>22</v>
      </c>
      <c r="BK2130" s="195">
        <f>ROUND(I2130*H2130,2)</f>
        <v>0</v>
      </c>
      <c r="BL2130" s="19" t="s">
        <v>236</v>
      </c>
      <c r="BM2130" s="19" t="s">
        <v>1932</v>
      </c>
    </row>
    <row r="2131" spans="2:51" s="11" customFormat="1" ht="13.5">
      <c r="B2131" s="196"/>
      <c r="C2131" s="197"/>
      <c r="D2131" s="198" t="s">
        <v>169</v>
      </c>
      <c r="E2131" s="199" t="s">
        <v>20</v>
      </c>
      <c r="F2131" s="200" t="s">
        <v>1910</v>
      </c>
      <c r="G2131" s="197"/>
      <c r="H2131" s="201" t="s">
        <v>20</v>
      </c>
      <c r="I2131" s="202"/>
      <c r="J2131" s="197"/>
      <c r="K2131" s="197"/>
      <c r="L2131" s="203"/>
      <c r="M2131" s="204"/>
      <c r="N2131" s="205"/>
      <c r="O2131" s="205"/>
      <c r="P2131" s="205"/>
      <c r="Q2131" s="205"/>
      <c r="R2131" s="205"/>
      <c r="S2131" s="205"/>
      <c r="T2131" s="206"/>
      <c r="AT2131" s="207" t="s">
        <v>169</v>
      </c>
      <c r="AU2131" s="207" t="s">
        <v>81</v>
      </c>
      <c r="AV2131" s="11" t="s">
        <v>22</v>
      </c>
      <c r="AW2131" s="11" t="s">
        <v>37</v>
      </c>
      <c r="AX2131" s="11" t="s">
        <v>73</v>
      </c>
      <c r="AY2131" s="207" t="s">
        <v>162</v>
      </c>
    </row>
    <row r="2132" spans="2:51" s="12" customFormat="1" ht="13.5">
      <c r="B2132" s="208"/>
      <c r="C2132" s="209"/>
      <c r="D2132" s="198" t="s">
        <v>169</v>
      </c>
      <c r="E2132" s="210" t="s">
        <v>20</v>
      </c>
      <c r="F2132" s="211" t="s">
        <v>22</v>
      </c>
      <c r="G2132" s="209"/>
      <c r="H2132" s="212">
        <v>1</v>
      </c>
      <c r="I2132" s="213"/>
      <c r="J2132" s="209"/>
      <c r="K2132" s="209"/>
      <c r="L2132" s="214"/>
      <c r="M2132" s="215"/>
      <c r="N2132" s="216"/>
      <c r="O2132" s="216"/>
      <c r="P2132" s="216"/>
      <c r="Q2132" s="216"/>
      <c r="R2132" s="216"/>
      <c r="S2132" s="216"/>
      <c r="T2132" s="217"/>
      <c r="AT2132" s="218" t="s">
        <v>169</v>
      </c>
      <c r="AU2132" s="218" t="s">
        <v>81</v>
      </c>
      <c r="AV2132" s="12" t="s">
        <v>81</v>
      </c>
      <c r="AW2132" s="12" t="s">
        <v>37</v>
      </c>
      <c r="AX2132" s="12" t="s">
        <v>73</v>
      </c>
      <c r="AY2132" s="218" t="s">
        <v>162</v>
      </c>
    </row>
    <row r="2133" spans="2:51" s="13" customFormat="1" ht="13.5">
      <c r="B2133" s="219"/>
      <c r="C2133" s="220"/>
      <c r="D2133" s="221" t="s">
        <v>169</v>
      </c>
      <c r="E2133" s="222" t="s">
        <v>20</v>
      </c>
      <c r="F2133" s="223" t="s">
        <v>174</v>
      </c>
      <c r="G2133" s="220"/>
      <c r="H2133" s="224">
        <v>1</v>
      </c>
      <c r="I2133" s="225"/>
      <c r="J2133" s="220"/>
      <c r="K2133" s="220"/>
      <c r="L2133" s="226"/>
      <c r="M2133" s="227"/>
      <c r="N2133" s="228"/>
      <c r="O2133" s="228"/>
      <c r="P2133" s="228"/>
      <c r="Q2133" s="228"/>
      <c r="R2133" s="228"/>
      <c r="S2133" s="228"/>
      <c r="T2133" s="229"/>
      <c r="AT2133" s="230" t="s">
        <v>169</v>
      </c>
      <c r="AU2133" s="230" t="s">
        <v>81</v>
      </c>
      <c r="AV2133" s="13" t="s">
        <v>168</v>
      </c>
      <c r="AW2133" s="13" t="s">
        <v>37</v>
      </c>
      <c r="AX2133" s="13" t="s">
        <v>22</v>
      </c>
      <c r="AY2133" s="230" t="s">
        <v>162</v>
      </c>
    </row>
    <row r="2134" spans="2:65" s="1" customFormat="1" ht="22.5" customHeight="1">
      <c r="B2134" s="36"/>
      <c r="C2134" s="184" t="s">
        <v>1933</v>
      </c>
      <c r="D2134" s="184" t="s">
        <v>164</v>
      </c>
      <c r="E2134" s="185" t="s">
        <v>1934</v>
      </c>
      <c r="F2134" s="186" t="s">
        <v>1922</v>
      </c>
      <c r="G2134" s="187" t="s">
        <v>1905</v>
      </c>
      <c r="H2134" s="188">
        <v>1</v>
      </c>
      <c r="I2134" s="189"/>
      <c r="J2134" s="190">
        <f>ROUND(I2134*H2134,2)</f>
        <v>0</v>
      </c>
      <c r="K2134" s="186" t="s">
        <v>20</v>
      </c>
      <c r="L2134" s="56"/>
      <c r="M2134" s="191" t="s">
        <v>20</v>
      </c>
      <c r="N2134" s="192" t="s">
        <v>44</v>
      </c>
      <c r="O2134" s="37"/>
      <c r="P2134" s="193">
        <f>O2134*H2134</f>
        <v>0</v>
      </c>
      <c r="Q2134" s="193">
        <v>0</v>
      </c>
      <c r="R2134" s="193">
        <f>Q2134*H2134</f>
        <v>0</v>
      </c>
      <c r="S2134" s="193">
        <v>0</v>
      </c>
      <c r="T2134" s="194">
        <f>S2134*H2134</f>
        <v>0</v>
      </c>
      <c r="AR2134" s="19" t="s">
        <v>236</v>
      </c>
      <c r="AT2134" s="19" t="s">
        <v>164</v>
      </c>
      <c r="AU2134" s="19" t="s">
        <v>81</v>
      </c>
      <c r="AY2134" s="19" t="s">
        <v>162</v>
      </c>
      <c r="BE2134" s="195">
        <f>IF(N2134="základní",J2134,0)</f>
        <v>0</v>
      </c>
      <c r="BF2134" s="195">
        <f>IF(N2134="snížená",J2134,0)</f>
        <v>0</v>
      </c>
      <c r="BG2134" s="195">
        <f>IF(N2134="zákl. přenesená",J2134,0)</f>
        <v>0</v>
      </c>
      <c r="BH2134" s="195">
        <f>IF(N2134="sníž. přenesená",J2134,0)</f>
        <v>0</v>
      </c>
      <c r="BI2134" s="195">
        <f>IF(N2134="nulová",J2134,0)</f>
        <v>0</v>
      </c>
      <c r="BJ2134" s="19" t="s">
        <v>22</v>
      </c>
      <c r="BK2134" s="195">
        <f>ROUND(I2134*H2134,2)</f>
        <v>0</v>
      </c>
      <c r="BL2134" s="19" t="s">
        <v>236</v>
      </c>
      <c r="BM2134" s="19" t="s">
        <v>1933</v>
      </c>
    </row>
    <row r="2135" spans="2:51" s="11" customFormat="1" ht="13.5">
      <c r="B2135" s="196"/>
      <c r="C2135" s="197"/>
      <c r="D2135" s="198" t="s">
        <v>169</v>
      </c>
      <c r="E2135" s="199" t="s">
        <v>20</v>
      </c>
      <c r="F2135" s="200" t="s">
        <v>1910</v>
      </c>
      <c r="G2135" s="197"/>
      <c r="H2135" s="201" t="s">
        <v>20</v>
      </c>
      <c r="I2135" s="202"/>
      <c r="J2135" s="197"/>
      <c r="K2135" s="197"/>
      <c r="L2135" s="203"/>
      <c r="M2135" s="204"/>
      <c r="N2135" s="205"/>
      <c r="O2135" s="205"/>
      <c r="P2135" s="205"/>
      <c r="Q2135" s="205"/>
      <c r="R2135" s="205"/>
      <c r="S2135" s="205"/>
      <c r="T2135" s="206"/>
      <c r="AT2135" s="207" t="s">
        <v>169</v>
      </c>
      <c r="AU2135" s="207" t="s">
        <v>81</v>
      </c>
      <c r="AV2135" s="11" t="s">
        <v>22</v>
      </c>
      <c r="AW2135" s="11" t="s">
        <v>37</v>
      </c>
      <c r="AX2135" s="11" t="s">
        <v>73</v>
      </c>
      <c r="AY2135" s="207" t="s">
        <v>162</v>
      </c>
    </row>
    <row r="2136" spans="2:51" s="12" customFormat="1" ht="13.5">
      <c r="B2136" s="208"/>
      <c r="C2136" s="209"/>
      <c r="D2136" s="198" t="s">
        <v>169</v>
      </c>
      <c r="E2136" s="210" t="s">
        <v>20</v>
      </c>
      <c r="F2136" s="211" t="s">
        <v>22</v>
      </c>
      <c r="G2136" s="209"/>
      <c r="H2136" s="212">
        <v>1</v>
      </c>
      <c r="I2136" s="213"/>
      <c r="J2136" s="209"/>
      <c r="K2136" s="209"/>
      <c r="L2136" s="214"/>
      <c r="M2136" s="215"/>
      <c r="N2136" s="216"/>
      <c r="O2136" s="216"/>
      <c r="P2136" s="216"/>
      <c r="Q2136" s="216"/>
      <c r="R2136" s="216"/>
      <c r="S2136" s="216"/>
      <c r="T2136" s="217"/>
      <c r="AT2136" s="218" t="s">
        <v>169</v>
      </c>
      <c r="AU2136" s="218" t="s">
        <v>81</v>
      </c>
      <c r="AV2136" s="12" t="s">
        <v>81</v>
      </c>
      <c r="AW2136" s="12" t="s">
        <v>37</v>
      </c>
      <c r="AX2136" s="12" t="s">
        <v>73</v>
      </c>
      <c r="AY2136" s="218" t="s">
        <v>162</v>
      </c>
    </row>
    <row r="2137" spans="2:51" s="13" customFormat="1" ht="13.5">
      <c r="B2137" s="219"/>
      <c r="C2137" s="220"/>
      <c r="D2137" s="221" t="s">
        <v>169</v>
      </c>
      <c r="E2137" s="222" t="s">
        <v>20</v>
      </c>
      <c r="F2137" s="223" t="s">
        <v>174</v>
      </c>
      <c r="G2137" s="220"/>
      <c r="H2137" s="224">
        <v>1</v>
      </c>
      <c r="I2137" s="225"/>
      <c r="J2137" s="220"/>
      <c r="K2137" s="220"/>
      <c r="L2137" s="226"/>
      <c r="M2137" s="227"/>
      <c r="N2137" s="228"/>
      <c r="O2137" s="228"/>
      <c r="P2137" s="228"/>
      <c r="Q2137" s="228"/>
      <c r="R2137" s="228"/>
      <c r="S2137" s="228"/>
      <c r="T2137" s="229"/>
      <c r="AT2137" s="230" t="s">
        <v>169</v>
      </c>
      <c r="AU2137" s="230" t="s">
        <v>81</v>
      </c>
      <c r="AV2137" s="13" t="s">
        <v>168</v>
      </c>
      <c r="AW2137" s="13" t="s">
        <v>37</v>
      </c>
      <c r="AX2137" s="13" t="s">
        <v>22</v>
      </c>
      <c r="AY2137" s="230" t="s">
        <v>162</v>
      </c>
    </row>
    <row r="2138" spans="2:65" s="1" customFormat="1" ht="22.5" customHeight="1">
      <c r="B2138" s="36"/>
      <c r="C2138" s="184" t="s">
        <v>1935</v>
      </c>
      <c r="D2138" s="184" t="s">
        <v>164</v>
      </c>
      <c r="E2138" s="185" t="s">
        <v>1936</v>
      </c>
      <c r="F2138" s="186" t="s">
        <v>1922</v>
      </c>
      <c r="G2138" s="187" t="s">
        <v>1905</v>
      </c>
      <c r="H2138" s="188">
        <v>1</v>
      </c>
      <c r="I2138" s="189"/>
      <c r="J2138" s="190">
        <f aca="true" t="shared" si="0" ref="J2138:J2146">ROUND(I2138*H2138,2)</f>
        <v>0</v>
      </c>
      <c r="K2138" s="186" t="s">
        <v>20</v>
      </c>
      <c r="L2138" s="56"/>
      <c r="M2138" s="191" t="s">
        <v>20</v>
      </c>
      <c r="N2138" s="192" t="s">
        <v>44</v>
      </c>
      <c r="O2138" s="37"/>
      <c r="P2138" s="193">
        <f aca="true" t="shared" si="1" ref="P2138:P2146">O2138*H2138</f>
        <v>0</v>
      </c>
      <c r="Q2138" s="193">
        <v>0</v>
      </c>
      <c r="R2138" s="193">
        <f aca="true" t="shared" si="2" ref="R2138:R2146">Q2138*H2138</f>
        <v>0</v>
      </c>
      <c r="S2138" s="193">
        <v>0</v>
      </c>
      <c r="T2138" s="194">
        <f aca="true" t="shared" si="3" ref="T2138:T2146">S2138*H2138</f>
        <v>0</v>
      </c>
      <c r="AR2138" s="19" t="s">
        <v>236</v>
      </c>
      <c r="AT2138" s="19" t="s">
        <v>164</v>
      </c>
      <c r="AU2138" s="19" t="s">
        <v>81</v>
      </c>
      <c r="AY2138" s="19" t="s">
        <v>162</v>
      </c>
      <c r="BE2138" s="195">
        <f aca="true" t="shared" si="4" ref="BE2138:BE2146">IF(N2138="základní",J2138,0)</f>
        <v>0</v>
      </c>
      <c r="BF2138" s="195">
        <f aca="true" t="shared" si="5" ref="BF2138:BF2146">IF(N2138="snížená",J2138,0)</f>
        <v>0</v>
      </c>
      <c r="BG2138" s="195">
        <f aca="true" t="shared" si="6" ref="BG2138:BG2146">IF(N2138="zákl. přenesená",J2138,0)</f>
        <v>0</v>
      </c>
      <c r="BH2138" s="195">
        <f aca="true" t="shared" si="7" ref="BH2138:BH2146">IF(N2138="sníž. přenesená",J2138,0)</f>
        <v>0</v>
      </c>
      <c r="BI2138" s="195">
        <f aca="true" t="shared" si="8" ref="BI2138:BI2146">IF(N2138="nulová",J2138,0)</f>
        <v>0</v>
      </c>
      <c r="BJ2138" s="19" t="s">
        <v>22</v>
      </c>
      <c r="BK2138" s="195">
        <f aca="true" t="shared" si="9" ref="BK2138:BK2146">ROUND(I2138*H2138,2)</f>
        <v>0</v>
      </c>
      <c r="BL2138" s="19" t="s">
        <v>236</v>
      </c>
      <c r="BM2138" s="19" t="s">
        <v>1935</v>
      </c>
    </row>
    <row r="2139" spans="2:65" s="1" customFormat="1" ht="22.5" customHeight="1">
      <c r="B2139" s="36"/>
      <c r="C2139" s="184" t="s">
        <v>1937</v>
      </c>
      <c r="D2139" s="184" t="s">
        <v>164</v>
      </c>
      <c r="E2139" s="185" t="s">
        <v>1938</v>
      </c>
      <c r="F2139" s="186" t="s">
        <v>1939</v>
      </c>
      <c r="G2139" s="187" t="s">
        <v>1905</v>
      </c>
      <c r="H2139" s="188">
        <v>1</v>
      </c>
      <c r="I2139" s="189"/>
      <c r="J2139" s="190">
        <f t="shared" si="0"/>
        <v>0</v>
      </c>
      <c r="K2139" s="186" t="s">
        <v>20</v>
      </c>
      <c r="L2139" s="56"/>
      <c r="M2139" s="191" t="s">
        <v>20</v>
      </c>
      <c r="N2139" s="192" t="s">
        <v>44</v>
      </c>
      <c r="O2139" s="37"/>
      <c r="P2139" s="193">
        <f t="shared" si="1"/>
        <v>0</v>
      </c>
      <c r="Q2139" s="193">
        <v>0</v>
      </c>
      <c r="R2139" s="193">
        <f t="shared" si="2"/>
        <v>0</v>
      </c>
      <c r="S2139" s="193">
        <v>0</v>
      </c>
      <c r="T2139" s="194">
        <f t="shared" si="3"/>
        <v>0</v>
      </c>
      <c r="AR2139" s="19" t="s">
        <v>236</v>
      </c>
      <c r="AT2139" s="19" t="s">
        <v>164</v>
      </c>
      <c r="AU2139" s="19" t="s">
        <v>81</v>
      </c>
      <c r="AY2139" s="19" t="s">
        <v>162</v>
      </c>
      <c r="BE2139" s="195">
        <f t="shared" si="4"/>
        <v>0</v>
      </c>
      <c r="BF2139" s="195">
        <f t="shared" si="5"/>
        <v>0</v>
      </c>
      <c r="BG2139" s="195">
        <f t="shared" si="6"/>
        <v>0</v>
      </c>
      <c r="BH2139" s="195">
        <f t="shared" si="7"/>
        <v>0</v>
      </c>
      <c r="BI2139" s="195">
        <f t="shared" si="8"/>
        <v>0</v>
      </c>
      <c r="BJ2139" s="19" t="s">
        <v>22</v>
      </c>
      <c r="BK2139" s="195">
        <f t="shared" si="9"/>
        <v>0</v>
      </c>
      <c r="BL2139" s="19" t="s">
        <v>236</v>
      </c>
      <c r="BM2139" s="19" t="s">
        <v>1937</v>
      </c>
    </row>
    <row r="2140" spans="2:65" s="1" customFormat="1" ht="22.5" customHeight="1">
      <c r="B2140" s="36"/>
      <c r="C2140" s="184" t="s">
        <v>1940</v>
      </c>
      <c r="D2140" s="184" t="s">
        <v>164</v>
      </c>
      <c r="E2140" s="185" t="s">
        <v>1941</v>
      </c>
      <c r="F2140" s="186" t="s">
        <v>1922</v>
      </c>
      <c r="G2140" s="187" t="s">
        <v>1905</v>
      </c>
      <c r="H2140" s="188">
        <v>1</v>
      </c>
      <c r="I2140" s="189"/>
      <c r="J2140" s="190">
        <f t="shared" si="0"/>
        <v>0</v>
      </c>
      <c r="K2140" s="186" t="s">
        <v>20</v>
      </c>
      <c r="L2140" s="56"/>
      <c r="M2140" s="191" t="s">
        <v>20</v>
      </c>
      <c r="N2140" s="192" t="s">
        <v>44</v>
      </c>
      <c r="O2140" s="37"/>
      <c r="P2140" s="193">
        <f t="shared" si="1"/>
        <v>0</v>
      </c>
      <c r="Q2140" s="193">
        <v>0</v>
      </c>
      <c r="R2140" s="193">
        <f t="shared" si="2"/>
        <v>0</v>
      </c>
      <c r="S2140" s="193">
        <v>0</v>
      </c>
      <c r="T2140" s="194">
        <f t="shared" si="3"/>
        <v>0</v>
      </c>
      <c r="AR2140" s="19" t="s">
        <v>236</v>
      </c>
      <c r="AT2140" s="19" t="s">
        <v>164</v>
      </c>
      <c r="AU2140" s="19" t="s">
        <v>81</v>
      </c>
      <c r="AY2140" s="19" t="s">
        <v>162</v>
      </c>
      <c r="BE2140" s="195">
        <f t="shared" si="4"/>
        <v>0</v>
      </c>
      <c r="BF2140" s="195">
        <f t="shared" si="5"/>
        <v>0</v>
      </c>
      <c r="BG2140" s="195">
        <f t="shared" si="6"/>
        <v>0</v>
      </c>
      <c r="BH2140" s="195">
        <f t="shared" si="7"/>
        <v>0</v>
      </c>
      <c r="BI2140" s="195">
        <f t="shared" si="8"/>
        <v>0</v>
      </c>
      <c r="BJ2140" s="19" t="s">
        <v>22</v>
      </c>
      <c r="BK2140" s="195">
        <f t="shared" si="9"/>
        <v>0</v>
      </c>
      <c r="BL2140" s="19" t="s">
        <v>236</v>
      </c>
      <c r="BM2140" s="19" t="s">
        <v>1940</v>
      </c>
    </row>
    <row r="2141" spans="2:65" s="1" customFormat="1" ht="22.5" customHeight="1">
      <c r="B2141" s="36"/>
      <c r="C2141" s="184" t="s">
        <v>1942</v>
      </c>
      <c r="D2141" s="184" t="s">
        <v>164</v>
      </c>
      <c r="E2141" s="185" t="s">
        <v>1943</v>
      </c>
      <c r="F2141" s="186" t="s">
        <v>1944</v>
      </c>
      <c r="G2141" s="187" t="s">
        <v>1905</v>
      </c>
      <c r="H2141" s="188">
        <v>1</v>
      </c>
      <c r="I2141" s="189"/>
      <c r="J2141" s="190">
        <f t="shared" si="0"/>
        <v>0</v>
      </c>
      <c r="K2141" s="186" t="s">
        <v>20</v>
      </c>
      <c r="L2141" s="56"/>
      <c r="M2141" s="191" t="s">
        <v>20</v>
      </c>
      <c r="N2141" s="192" t="s">
        <v>44</v>
      </c>
      <c r="O2141" s="37"/>
      <c r="P2141" s="193">
        <f t="shared" si="1"/>
        <v>0</v>
      </c>
      <c r="Q2141" s="193">
        <v>0</v>
      </c>
      <c r="R2141" s="193">
        <f t="shared" si="2"/>
        <v>0</v>
      </c>
      <c r="S2141" s="193">
        <v>0</v>
      </c>
      <c r="T2141" s="194">
        <f t="shared" si="3"/>
        <v>0</v>
      </c>
      <c r="AR2141" s="19" t="s">
        <v>236</v>
      </c>
      <c r="AT2141" s="19" t="s">
        <v>164</v>
      </c>
      <c r="AU2141" s="19" t="s">
        <v>81</v>
      </c>
      <c r="AY2141" s="19" t="s">
        <v>162</v>
      </c>
      <c r="BE2141" s="195">
        <f t="shared" si="4"/>
        <v>0</v>
      </c>
      <c r="BF2141" s="195">
        <f t="shared" si="5"/>
        <v>0</v>
      </c>
      <c r="BG2141" s="195">
        <f t="shared" si="6"/>
        <v>0</v>
      </c>
      <c r="BH2141" s="195">
        <f t="shared" si="7"/>
        <v>0</v>
      </c>
      <c r="BI2141" s="195">
        <f t="shared" si="8"/>
        <v>0</v>
      </c>
      <c r="BJ2141" s="19" t="s">
        <v>22</v>
      </c>
      <c r="BK2141" s="195">
        <f t="shared" si="9"/>
        <v>0</v>
      </c>
      <c r="BL2141" s="19" t="s">
        <v>236</v>
      </c>
      <c r="BM2141" s="19" t="s">
        <v>1942</v>
      </c>
    </row>
    <row r="2142" spans="2:65" s="1" customFormat="1" ht="22.5" customHeight="1">
      <c r="B2142" s="36"/>
      <c r="C2142" s="184" t="s">
        <v>1945</v>
      </c>
      <c r="D2142" s="184" t="s">
        <v>164</v>
      </c>
      <c r="E2142" s="185" t="s">
        <v>1946</v>
      </c>
      <c r="F2142" s="186" t="s">
        <v>1922</v>
      </c>
      <c r="G2142" s="187" t="s">
        <v>1905</v>
      </c>
      <c r="H2142" s="188">
        <v>1</v>
      </c>
      <c r="I2142" s="189"/>
      <c r="J2142" s="190">
        <f t="shared" si="0"/>
        <v>0</v>
      </c>
      <c r="K2142" s="186" t="s">
        <v>20</v>
      </c>
      <c r="L2142" s="56"/>
      <c r="M2142" s="191" t="s">
        <v>20</v>
      </c>
      <c r="N2142" s="192" t="s">
        <v>44</v>
      </c>
      <c r="O2142" s="37"/>
      <c r="P2142" s="193">
        <f t="shared" si="1"/>
        <v>0</v>
      </c>
      <c r="Q2142" s="193">
        <v>0</v>
      </c>
      <c r="R2142" s="193">
        <f t="shared" si="2"/>
        <v>0</v>
      </c>
      <c r="S2142" s="193">
        <v>0</v>
      </c>
      <c r="T2142" s="194">
        <f t="shared" si="3"/>
        <v>0</v>
      </c>
      <c r="AR2142" s="19" t="s">
        <v>236</v>
      </c>
      <c r="AT2142" s="19" t="s">
        <v>164</v>
      </c>
      <c r="AU2142" s="19" t="s">
        <v>81</v>
      </c>
      <c r="AY2142" s="19" t="s">
        <v>162</v>
      </c>
      <c r="BE2142" s="195">
        <f t="shared" si="4"/>
        <v>0</v>
      </c>
      <c r="BF2142" s="195">
        <f t="shared" si="5"/>
        <v>0</v>
      </c>
      <c r="BG2142" s="195">
        <f t="shared" si="6"/>
        <v>0</v>
      </c>
      <c r="BH2142" s="195">
        <f t="shared" si="7"/>
        <v>0</v>
      </c>
      <c r="BI2142" s="195">
        <f t="shared" si="8"/>
        <v>0</v>
      </c>
      <c r="BJ2142" s="19" t="s">
        <v>22</v>
      </c>
      <c r="BK2142" s="195">
        <f t="shared" si="9"/>
        <v>0</v>
      </c>
      <c r="BL2142" s="19" t="s">
        <v>236</v>
      </c>
      <c r="BM2142" s="19" t="s">
        <v>1945</v>
      </c>
    </row>
    <row r="2143" spans="2:65" s="1" customFormat="1" ht="22.5" customHeight="1">
      <c r="B2143" s="36"/>
      <c r="C2143" s="184" t="s">
        <v>1947</v>
      </c>
      <c r="D2143" s="184" t="s">
        <v>164</v>
      </c>
      <c r="E2143" s="185" t="s">
        <v>1948</v>
      </c>
      <c r="F2143" s="186" t="s">
        <v>1922</v>
      </c>
      <c r="G2143" s="187" t="s">
        <v>1905</v>
      </c>
      <c r="H2143" s="188">
        <v>1</v>
      </c>
      <c r="I2143" s="189"/>
      <c r="J2143" s="190">
        <f t="shared" si="0"/>
        <v>0</v>
      </c>
      <c r="K2143" s="186" t="s">
        <v>20</v>
      </c>
      <c r="L2143" s="56"/>
      <c r="M2143" s="191" t="s">
        <v>20</v>
      </c>
      <c r="N2143" s="192" t="s">
        <v>44</v>
      </c>
      <c r="O2143" s="37"/>
      <c r="P2143" s="193">
        <f t="shared" si="1"/>
        <v>0</v>
      </c>
      <c r="Q2143" s="193">
        <v>0</v>
      </c>
      <c r="R2143" s="193">
        <f t="shared" si="2"/>
        <v>0</v>
      </c>
      <c r="S2143" s="193">
        <v>0</v>
      </c>
      <c r="T2143" s="194">
        <f t="shared" si="3"/>
        <v>0</v>
      </c>
      <c r="AR2143" s="19" t="s">
        <v>236</v>
      </c>
      <c r="AT2143" s="19" t="s">
        <v>164</v>
      </c>
      <c r="AU2143" s="19" t="s">
        <v>81</v>
      </c>
      <c r="AY2143" s="19" t="s">
        <v>162</v>
      </c>
      <c r="BE2143" s="195">
        <f t="shared" si="4"/>
        <v>0</v>
      </c>
      <c r="BF2143" s="195">
        <f t="shared" si="5"/>
        <v>0</v>
      </c>
      <c r="BG2143" s="195">
        <f t="shared" si="6"/>
        <v>0</v>
      </c>
      <c r="BH2143" s="195">
        <f t="shared" si="7"/>
        <v>0</v>
      </c>
      <c r="BI2143" s="195">
        <f t="shared" si="8"/>
        <v>0</v>
      </c>
      <c r="BJ2143" s="19" t="s">
        <v>22</v>
      </c>
      <c r="BK2143" s="195">
        <f t="shared" si="9"/>
        <v>0</v>
      </c>
      <c r="BL2143" s="19" t="s">
        <v>236</v>
      </c>
      <c r="BM2143" s="19" t="s">
        <v>1947</v>
      </c>
    </row>
    <row r="2144" spans="2:65" s="1" customFormat="1" ht="22.5" customHeight="1">
      <c r="B2144" s="36"/>
      <c r="C2144" s="184" t="s">
        <v>1949</v>
      </c>
      <c r="D2144" s="184" t="s">
        <v>164</v>
      </c>
      <c r="E2144" s="185" t="s">
        <v>1950</v>
      </c>
      <c r="F2144" s="186" t="s">
        <v>1922</v>
      </c>
      <c r="G2144" s="187" t="s">
        <v>1905</v>
      </c>
      <c r="H2144" s="188">
        <v>1</v>
      </c>
      <c r="I2144" s="189"/>
      <c r="J2144" s="190">
        <f t="shared" si="0"/>
        <v>0</v>
      </c>
      <c r="K2144" s="186" t="s">
        <v>20</v>
      </c>
      <c r="L2144" s="56"/>
      <c r="M2144" s="191" t="s">
        <v>20</v>
      </c>
      <c r="N2144" s="192" t="s">
        <v>44</v>
      </c>
      <c r="O2144" s="37"/>
      <c r="P2144" s="193">
        <f t="shared" si="1"/>
        <v>0</v>
      </c>
      <c r="Q2144" s="193">
        <v>0</v>
      </c>
      <c r="R2144" s="193">
        <f t="shared" si="2"/>
        <v>0</v>
      </c>
      <c r="S2144" s="193">
        <v>0</v>
      </c>
      <c r="T2144" s="194">
        <f t="shared" si="3"/>
        <v>0</v>
      </c>
      <c r="AR2144" s="19" t="s">
        <v>236</v>
      </c>
      <c r="AT2144" s="19" t="s">
        <v>164</v>
      </c>
      <c r="AU2144" s="19" t="s">
        <v>81</v>
      </c>
      <c r="AY2144" s="19" t="s">
        <v>162</v>
      </c>
      <c r="BE2144" s="195">
        <f t="shared" si="4"/>
        <v>0</v>
      </c>
      <c r="BF2144" s="195">
        <f t="shared" si="5"/>
        <v>0</v>
      </c>
      <c r="BG2144" s="195">
        <f t="shared" si="6"/>
        <v>0</v>
      </c>
      <c r="BH2144" s="195">
        <f t="shared" si="7"/>
        <v>0</v>
      </c>
      <c r="BI2144" s="195">
        <f t="shared" si="8"/>
        <v>0</v>
      </c>
      <c r="BJ2144" s="19" t="s">
        <v>22</v>
      </c>
      <c r="BK2144" s="195">
        <f t="shared" si="9"/>
        <v>0</v>
      </c>
      <c r="BL2144" s="19" t="s">
        <v>236</v>
      </c>
      <c r="BM2144" s="19" t="s">
        <v>1949</v>
      </c>
    </row>
    <row r="2145" spans="2:65" s="1" customFormat="1" ht="22.5" customHeight="1">
      <c r="B2145" s="36"/>
      <c r="C2145" s="184" t="s">
        <v>1951</v>
      </c>
      <c r="D2145" s="184" t="s">
        <v>164</v>
      </c>
      <c r="E2145" s="185" t="s">
        <v>1952</v>
      </c>
      <c r="F2145" s="186" t="s">
        <v>1953</v>
      </c>
      <c r="G2145" s="187" t="s">
        <v>1905</v>
      </c>
      <c r="H2145" s="188">
        <v>1</v>
      </c>
      <c r="I2145" s="189"/>
      <c r="J2145" s="190">
        <f t="shared" si="0"/>
        <v>0</v>
      </c>
      <c r="K2145" s="186" t="s">
        <v>20</v>
      </c>
      <c r="L2145" s="56"/>
      <c r="M2145" s="191" t="s">
        <v>20</v>
      </c>
      <c r="N2145" s="192" t="s">
        <v>44</v>
      </c>
      <c r="O2145" s="37"/>
      <c r="P2145" s="193">
        <f t="shared" si="1"/>
        <v>0</v>
      </c>
      <c r="Q2145" s="193">
        <v>0</v>
      </c>
      <c r="R2145" s="193">
        <f t="shared" si="2"/>
        <v>0</v>
      </c>
      <c r="S2145" s="193">
        <v>0</v>
      </c>
      <c r="T2145" s="194">
        <f t="shared" si="3"/>
        <v>0</v>
      </c>
      <c r="AR2145" s="19" t="s">
        <v>236</v>
      </c>
      <c r="AT2145" s="19" t="s">
        <v>164</v>
      </c>
      <c r="AU2145" s="19" t="s">
        <v>81</v>
      </c>
      <c r="AY2145" s="19" t="s">
        <v>162</v>
      </c>
      <c r="BE2145" s="195">
        <f t="shared" si="4"/>
        <v>0</v>
      </c>
      <c r="BF2145" s="195">
        <f t="shared" si="5"/>
        <v>0</v>
      </c>
      <c r="BG2145" s="195">
        <f t="shared" si="6"/>
        <v>0</v>
      </c>
      <c r="BH2145" s="195">
        <f t="shared" si="7"/>
        <v>0</v>
      </c>
      <c r="BI2145" s="195">
        <f t="shared" si="8"/>
        <v>0</v>
      </c>
      <c r="BJ2145" s="19" t="s">
        <v>22</v>
      </c>
      <c r="BK2145" s="195">
        <f t="shared" si="9"/>
        <v>0</v>
      </c>
      <c r="BL2145" s="19" t="s">
        <v>236</v>
      </c>
      <c r="BM2145" s="19" t="s">
        <v>1951</v>
      </c>
    </row>
    <row r="2146" spans="2:65" s="1" customFormat="1" ht="22.5" customHeight="1">
      <c r="B2146" s="36"/>
      <c r="C2146" s="184" t="s">
        <v>1954</v>
      </c>
      <c r="D2146" s="184" t="s">
        <v>164</v>
      </c>
      <c r="E2146" s="185" t="s">
        <v>1955</v>
      </c>
      <c r="F2146" s="186" t="s">
        <v>1956</v>
      </c>
      <c r="G2146" s="187" t="s">
        <v>167</v>
      </c>
      <c r="H2146" s="188">
        <v>0.66</v>
      </c>
      <c r="I2146" s="189"/>
      <c r="J2146" s="190">
        <f t="shared" si="0"/>
        <v>0</v>
      </c>
      <c r="K2146" s="186" t="s">
        <v>20</v>
      </c>
      <c r="L2146" s="56"/>
      <c r="M2146" s="191" t="s">
        <v>20</v>
      </c>
      <c r="N2146" s="192" t="s">
        <v>44</v>
      </c>
      <c r="O2146" s="37"/>
      <c r="P2146" s="193">
        <f t="shared" si="1"/>
        <v>0</v>
      </c>
      <c r="Q2146" s="193">
        <v>0</v>
      </c>
      <c r="R2146" s="193">
        <f t="shared" si="2"/>
        <v>0</v>
      </c>
      <c r="S2146" s="193">
        <v>0</v>
      </c>
      <c r="T2146" s="194">
        <f t="shared" si="3"/>
        <v>0</v>
      </c>
      <c r="AR2146" s="19" t="s">
        <v>236</v>
      </c>
      <c r="AT2146" s="19" t="s">
        <v>164</v>
      </c>
      <c r="AU2146" s="19" t="s">
        <v>81</v>
      </c>
      <c r="AY2146" s="19" t="s">
        <v>162</v>
      </c>
      <c r="BE2146" s="195">
        <f t="shared" si="4"/>
        <v>0</v>
      </c>
      <c r="BF2146" s="195">
        <f t="shared" si="5"/>
        <v>0</v>
      </c>
      <c r="BG2146" s="195">
        <f t="shared" si="6"/>
        <v>0</v>
      </c>
      <c r="BH2146" s="195">
        <f t="shared" si="7"/>
        <v>0</v>
      </c>
      <c r="BI2146" s="195">
        <f t="shared" si="8"/>
        <v>0</v>
      </c>
      <c r="BJ2146" s="19" t="s">
        <v>22</v>
      </c>
      <c r="BK2146" s="195">
        <f t="shared" si="9"/>
        <v>0</v>
      </c>
      <c r="BL2146" s="19" t="s">
        <v>236</v>
      </c>
      <c r="BM2146" s="19" t="s">
        <v>1954</v>
      </c>
    </row>
    <row r="2147" spans="2:51" s="12" customFormat="1" ht="13.5">
      <c r="B2147" s="208"/>
      <c r="C2147" s="209"/>
      <c r="D2147" s="198" t="s">
        <v>169</v>
      </c>
      <c r="E2147" s="210" t="s">
        <v>20</v>
      </c>
      <c r="F2147" s="211" t="s">
        <v>1957</v>
      </c>
      <c r="G2147" s="209"/>
      <c r="H2147" s="212">
        <v>0.66</v>
      </c>
      <c r="I2147" s="213"/>
      <c r="J2147" s="209"/>
      <c r="K2147" s="209"/>
      <c r="L2147" s="214"/>
      <c r="M2147" s="215"/>
      <c r="N2147" s="216"/>
      <c r="O2147" s="216"/>
      <c r="P2147" s="216"/>
      <c r="Q2147" s="216"/>
      <c r="R2147" s="216"/>
      <c r="S2147" s="216"/>
      <c r="T2147" s="217"/>
      <c r="AT2147" s="218" t="s">
        <v>169</v>
      </c>
      <c r="AU2147" s="218" t="s">
        <v>81</v>
      </c>
      <c r="AV2147" s="12" t="s">
        <v>81</v>
      </c>
      <c r="AW2147" s="12" t="s">
        <v>37</v>
      </c>
      <c r="AX2147" s="12" t="s">
        <v>73</v>
      </c>
      <c r="AY2147" s="218" t="s">
        <v>162</v>
      </c>
    </row>
    <row r="2148" spans="2:51" s="13" customFormat="1" ht="13.5">
      <c r="B2148" s="219"/>
      <c r="C2148" s="220"/>
      <c r="D2148" s="221" t="s">
        <v>169</v>
      </c>
      <c r="E2148" s="222" t="s">
        <v>20</v>
      </c>
      <c r="F2148" s="223" t="s">
        <v>174</v>
      </c>
      <c r="G2148" s="220"/>
      <c r="H2148" s="224">
        <v>0.66</v>
      </c>
      <c r="I2148" s="225"/>
      <c r="J2148" s="220"/>
      <c r="K2148" s="220"/>
      <c r="L2148" s="226"/>
      <c r="M2148" s="227"/>
      <c r="N2148" s="228"/>
      <c r="O2148" s="228"/>
      <c r="P2148" s="228"/>
      <c r="Q2148" s="228"/>
      <c r="R2148" s="228"/>
      <c r="S2148" s="228"/>
      <c r="T2148" s="229"/>
      <c r="AT2148" s="230" t="s">
        <v>169</v>
      </c>
      <c r="AU2148" s="230" t="s">
        <v>81</v>
      </c>
      <c r="AV2148" s="13" t="s">
        <v>168</v>
      </c>
      <c r="AW2148" s="13" t="s">
        <v>37</v>
      </c>
      <c r="AX2148" s="13" t="s">
        <v>22</v>
      </c>
      <c r="AY2148" s="230" t="s">
        <v>162</v>
      </c>
    </row>
    <row r="2149" spans="2:65" s="1" customFormat="1" ht="22.5" customHeight="1">
      <c r="B2149" s="36"/>
      <c r="C2149" s="184" t="s">
        <v>1958</v>
      </c>
      <c r="D2149" s="184" t="s">
        <v>164</v>
      </c>
      <c r="E2149" s="185" t="s">
        <v>1959</v>
      </c>
      <c r="F2149" s="186" t="s">
        <v>1960</v>
      </c>
      <c r="G2149" s="187" t="s">
        <v>218</v>
      </c>
      <c r="H2149" s="188">
        <v>191.613</v>
      </c>
      <c r="I2149" s="189"/>
      <c r="J2149" s="190">
        <f>ROUND(I2149*H2149,2)</f>
        <v>0</v>
      </c>
      <c r="K2149" s="186" t="s">
        <v>20</v>
      </c>
      <c r="L2149" s="56"/>
      <c r="M2149" s="191" t="s">
        <v>20</v>
      </c>
      <c r="N2149" s="192" t="s">
        <v>44</v>
      </c>
      <c r="O2149" s="37"/>
      <c r="P2149" s="193">
        <f>O2149*H2149</f>
        <v>0</v>
      </c>
      <c r="Q2149" s="193">
        <v>0</v>
      </c>
      <c r="R2149" s="193">
        <f>Q2149*H2149</f>
        <v>0</v>
      </c>
      <c r="S2149" s="193">
        <v>0</v>
      </c>
      <c r="T2149" s="194">
        <f>S2149*H2149</f>
        <v>0</v>
      </c>
      <c r="AR2149" s="19" t="s">
        <v>236</v>
      </c>
      <c r="AT2149" s="19" t="s">
        <v>164</v>
      </c>
      <c r="AU2149" s="19" t="s">
        <v>81</v>
      </c>
      <c r="AY2149" s="19" t="s">
        <v>162</v>
      </c>
      <c r="BE2149" s="195">
        <f>IF(N2149="základní",J2149,0)</f>
        <v>0</v>
      </c>
      <c r="BF2149" s="195">
        <f>IF(N2149="snížená",J2149,0)</f>
        <v>0</v>
      </c>
      <c r="BG2149" s="195">
        <f>IF(N2149="zákl. přenesená",J2149,0)</f>
        <v>0</v>
      </c>
      <c r="BH2149" s="195">
        <f>IF(N2149="sníž. přenesená",J2149,0)</f>
        <v>0</v>
      </c>
      <c r="BI2149" s="195">
        <f>IF(N2149="nulová",J2149,0)</f>
        <v>0</v>
      </c>
      <c r="BJ2149" s="19" t="s">
        <v>22</v>
      </c>
      <c r="BK2149" s="195">
        <f>ROUND(I2149*H2149,2)</f>
        <v>0</v>
      </c>
      <c r="BL2149" s="19" t="s">
        <v>236</v>
      </c>
      <c r="BM2149" s="19" t="s">
        <v>1958</v>
      </c>
    </row>
    <row r="2150" spans="2:51" s="12" customFormat="1" ht="13.5">
      <c r="B2150" s="208"/>
      <c r="C2150" s="209"/>
      <c r="D2150" s="198" t="s">
        <v>169</v>
      </c>
      <c r="E2150" s="210" t="s">
        <v>20</v>
      </c>
      <c r="F2150" s="211" t="s">
        <v>1961</v>
      </c>
      <c r="G2150" s="209"/>
      <c r="H2150" s="212">
        <v>191.613</v>
      </c>
      <c r="I2150" s="213"/>
      <c r="J2150" s="209"/>
      <c r="K2150" s="209"/>
      <c r="L2150" s="214"/>
      <c r="M2150" s="215"/>
      <c r="N2150" s="216"/>
      <c r="O2150" s="216"/>
      <c r="P2150" s="216"/>
      <c r="Q2150" s="216"/>
      <c r="R2150" s="216"/>
      <c r="S2150" s="216"/>
      <c r="T2150" s="217"/>
      <c r="AT2150" s="218" t="s">
        <v>169</v>
      </c>
      <c r="AU2150" s="218" t="s">
        <v>81</v>
      </c>
      <c r="AV2150" s="12" t="s">
        <v>81</v>
      </c>
      <c r="AW2150" s="12" t="s">
        <v>37</v>
      </c>
      <c r="AX2150" s="12" t="s">
        <v>73</v>
      </c>
      <c r="AY2150" s="218" t="s">
        <v>162</v>
      </c>
    </row>
    <row r="2151" spans="2:51" s="13" customFormat="1" ht="13.5">
      <c r="B2151" s="219"/>
      <c r="C2151" s="220"/>
      <c r="D2151" s="221" t="s">
        <v>169</v>
      </c>
      <c r="E2151" s="222" t="s">
        <v>20</v>
      </c>
      <c r="F2151" s="223" t="s">
        <v>174</v>
      </c>
      <c r="G2151" s="220"/>
      <c r="H2151" s="224">
        <v>191.613</v>
      </c>
      <c r="I2151" s="225"/>
      <c r="J2151" s="220"/>
      <c r="K2151" s="220"/>
      <c r="L2151" s="226"/>
      <c r="M2151" s="227"/>
      <c r="N2151" s="228"/>
      <c r="O2151" s="228"/>
      <c r="P2151" s="228"/>
      <c r="Q2151" s="228"/>
      <c r="R2151" s="228"/>
      <c r="S2151" s="228"/>
      <c r="T2151" s="229"/>
      <c r="AT2151" s="230" t="s">
        <v>169</v>
      </c>
      <c r="AU2151" s="230" t="s">
        <v>81</v>
      </c>
      <c r="AV2151" s="13" t="s">
        <v>168</v>
      </c>
      <c r="AW2151" s="13" t="s">
        <v>37</v>
      </c>
      <c r="AX2151" s="13" t="s">
        <v>22</v>
      </c>
      <c r="AY2151" s="230" t="s">
        <v>162</v>
      </c>
    </row>
    <row r="2152" spans="2:65" s="1" customFormat="1" ht="22.5" customHeight="1">
      <c r="B2152" s="36"/>
      <c r="C2152" s="184" t="s">
        <v>1962</v>
      </c>
      <c r="D2152" s="184" t="s">
        <v>164</v>
      </c>
      <c r="E2152" s="185" t="s">
        <v>1963</v>
      </c>
      <c r="F2152" s="186" t="s">
        <v>1964</v>
      </c>
      <c r="G2152" s="187" t="s">
        <v>206</v>
      </c>
      <c r="H2152" s="188">
        <v>3.069</v>
      </c>
      <c r="I2152" s="189"/>
      <c r="J2152" s="190">
        <f>ROUND(I2152*H2152,2)</f>
        <v>0</v>
      </c>
      <c r="K2152" s="186" t="s">
        <v>20</v>
      </c>
      <c r="L2152" s="56"/>
      <c r="M2152" s="191" t="s">
        <v>20</v>
      </c>
      <c r="N2152" s="192" t="s">
        <v>44</v>
      </c>
      <c r="O2152" s="37"/>
      <c r="P2152" s="193">
        <f>O2152*H2152</f>
        <v>0</v>
      </c>
      <c r="Q2152" s="193">
        <v>0</v>
      </c>
      <c r="R2152" s="193">
        <f>Q2152*H2152</f>
        <v>0</v>
      </c>
      <c r="S2152" s="193">
        <v>0</v>
      </c>
      <c r="T2152" s="194">
        <f>S2152*H2152</f>
        <v>0</v>
      </c>
      <c r="AR2152" s="19" t="s">
        <v>236</v>
      </c>
      <c r="AT2152" s="19" t="s">
        <v>164</v>
      </c>
      <c r="AU2152" s="19" t="s">
        <v>81</v>
      </c>
      <c r="AY2152" s="19" t="s">
        <v>162</v>
      </c>
      <c r="BE2152" s="195">
        <f>IF(N2152="základní",J2152,0)</f>
        <v>0</v>
      </c>
      <c r="BF2152" s="195">
        <f>IF(N2152="snížená",J2152,0)</f>
        <v>0</v>
      </c>
      <c r="BG2152" s="195">
        <f>IF(N2152="zákl. přenesená",J2152,0)</f>
        <v>0</v>
      </c>
      <c r="BH2152" s="195">
        <f>IF(N2152="sníž. přenesená",J2152,0)</f>
        <v>0</v>
      </c>
      <c r="BI2152" s="195">
        <f>IF(N2152="nulová",J2152,0)</f>
        <v>0</v>
      </c>
      <c r="BJ2152" s="19" t="s">
        <v>22</v>
      </c>
      <c r="BK2152" s="195">
        <f>ROUND(I2152*H2152,2)</f>
        <v>0</v>
      </c>
      <c r="BL2152" s="19" t="s">
        <v>236</v>
      </c>
      <c r="BM2152" s="19" t="s">
        <v>1962</v>
      </c>
    </row>
    <row r="2153" spans="2:63" s="10" customFormat="1" ht="29.85" customHeight="1">
      <c r="B2153" s="167"/>
      <c r="C2153" s="168"/>
      <c r="D2153" s="181" t="s">
        <v>72</v>
      </c>
      <c r="E2153" s="182" t="s">
        <v>1965</v>
      </c>
      <c r="F2153" s="182" t="s">
        <v>1966</v>
      </c>
      <c r="G2153" s="168"/>
      <c r="H2153" s="168"/>
      <c r="I2153" s="171"/>
      <c r="J2153" s="183">
        <f>BK2153</f>
        <v>0</v>
      </c>
      <c r="K2153" s="168"/>
      <c r="L2153" s="173"/>
      <c r="M2153" s="174"/>
      <c r="N2153" s="175"/>
      <c r="O2153" s="175"/>
      <c r="P2153" s="176">
        <f>SUM(P2154:P2234)</f>
        <v>0</v>
      </c>
      <c r="Q2153" s="175"/>
      <c r="R2153" s="176">
        <f>SUM(R2154:R2234)</f>
        <v>0</v>
      </c>
      <c r="S2153" s="175"/>
      <c r="T2153" s="177">
        <f>SUM(T2154:T2234)</f>
        <v>0</v>
      </c>
      <c r="AR2153" s="178" t="s">
        <v>81</v>
      </c>
      <c r="AT2153" s="179" t="s">
        <v>72</v>
      </c>
      <c r="AU2153" s="179" t="s">
        <v>22</v>
      </c>
      <c r="AY2153" s="178" t="s">
        <v>162</v>
      </c>
      <c r="BK2153" s="180">
        <f>SUM(BK2154:BK2234)</f>
        <v>0</v>
      </c>
    </row>
    <row r="2154" spans="2:65" s="1" customFormat="1" ht="22.5" customHeight="1">
      <c r="B2154" s="36"/>
      <c r="C2154" s="184" t="s">
        <v>1967</v>
      </c>
      <c r="D2154" s="184" t="s">
        <v>164</v>
      </c>
      <c r="E2154" s="185" t="s">
        <v>1968</v>
      </c>
      <c r="F2154" s="186" t="s">
        <v>1969</v>
      </c>
      <c r="G2154" s="187" t="s">
        <v>218</v>
      </c>
      <c r="H2154" s="188">
        <v>73.105</v>
      </c>
      <c r="I2154" s="189"/>
      <c r="J2154" s="190">
        <f>ROUND(I2154*H2154,2)</f>
        <v>0</v>
      </c>
      <c r="K2154" s="186" t="s">
        <v>20</v>
      </c>
      <c r="L2154" s="56"/>
      <c r="M2154" s="191" t="s">
        <v>20</v>
      </c>
      <c r="N2154" s="192" t="s">
        <v>44</v>
      </c>
      <c r="O2154" s="37"/>
      <c r="P2154" s="193">
        <f>O2154*H2154</f>
        <v>0</v>
      </c>
      <c r="Q2154" s="193">
        <v>0</v>
      </c>
      <c r="R2154" s="193">
        <f>Q2154*H2154</f>
        <v>0</v>
      </c>
      <c r="S2154" s="193">
        <v>0</v>
      </c>
      <c r="T2154" s="194">
        <f>S2154*H2154</f>
        <v>0</v>
      </c>
      <c r="AR2154" s="19" t="s">
        <v>236</v>
      </c>
      <c r="AT2154" s="19" t="s">
        <v>164</v>
      </c>
      <c r="AU2154" s="19" t="s">
        <v>81</v>
      </c>
      <c r="AY2154" s="19" t="s">
        <v>162</v>
      </c>
      <c r="BE2154" s="195">
        <f>IF(N2154="základní",J2154,0)</f>
        <v>0</v>
      </c>
      <c r="BF2154" s="195">
        <f>IF(N2154="snížená",J2154,0)</f>
        <v>0</v>
      </c>
      <c r="BG2154" s="195">
        <f>IF(N2154="zákl. přenesená",J2154,0)</f>
        <v>0</v>
      </c>
      <c r="BH2154" s="195">
        <f>IF(N2154="sníž. přenesená",J2154,0)</f>
        <v>0</v>
      </c>
      <c r="BI2154" s="195">
        <f>IF(N2154="nulová",J2154,0)</f>
        <v>0</v>
      </c>
      <c r="BJ2154" s="19" t="s">
        <v>22</v>
      </c>
      <c r="BK2154" s="195">
        <f>ROUND(I2154*H2154,2)</f>
        <v>0</v>
      </c>
      <c r="BL2154" s="19" t="s">
        <v>236</v>
      </c>
      <c r="BM2154" s="19" t="s">
        <v>1967</v>
      </c>
    </row>
    <row r="2155" spans="2:51" s="11" customFormat="1" ht="13.5">
      <c r="B2155" s="196"/>
      <c r="C2155" s="197"/>
      <c r="D2155" s="198" t="s">
        <v>169</v>
      </c>
      <c r="E2155" s="199" t="s">
        <v>20</v>
      </c>
      <c r="F2155" s="200" t="s">
        <v>1970</v>
      </c>
      <c r="G2155" s="197"/>
      <c r="H2155" s="201" t="s">
        <v>20</v>
      </c>
      <c r="I2155" s="202"/>
      <c r="J2155" s="197"/>
      <c r="K2155" s="197"/>
      <c r="L2155" s="203"/>
      <c r="M2155" s="204"/>
      <c r="N2155" s="205"/>
      <c r="O2155" s="205"/>
      <c r="P2155" s="205"/>
      <c r="Q2155" s="205"/>
      <c r="R2155" s="205"/>
      <c r="S2155" s="205"/>
      <c r="T2155" s="206"/>
      <c r="AT2155" s="207" t="s">
        <v>169</v>
      </c>
      <c r="AU2155" s="207" t="s">
        <v>81</v>
      </c>
      <c r="AV2155" s="11" t="s">
        <v>22</v>
      </c>
      <c r="AW2155" s="11" t="s">
        <v>37</v>
      </c>
      <c r="AX2155" s="11" t="s">
        <v>73</v>
      </c>
      <c r="AY2155" s="207" t="s">
        <v>162</v>
      </c>
    </row>
    <row r="2156" spans="2:51" s="11" customFormat="1" ht="13.5">
      <c r="B2156" s="196"/>
      <c r="C2156" s="197"/>
      <c r="D2156" s="198" t="s">
        <v>169</v>
      </c>
      <c r="E2156" s="199" t="s">
        <v>20</v>
      </c>
      <c r="F2156" s="200" t="s">
        <v>1971</v>
      </c>
      <c r="G2156" s="197"/>
      <c r="H2156" s="201" t="s">
        <v>20</v>
      </c>
      <c r="I2156" s="202"/>
      <c r="J2156" s="197"/>
      <c r="K2156" s="197"/>
      <c r="L2156" s="203"/>
      <c r="M2156" s="204"/>
      <c r="N2156" s="205"/>
      <c r="O2156" s="205"/>
      <c r="P2156" s="205"/>
      <c r="Q2156" s="205"/>
      <c r="R2156" s="205"/>
      <c r="S2156" s="205"/>
      <c r="T2156" s="206"/>
      <c r="AT2156" s="207" t="s">
        <v>169</v>
      </c>
      <c r="AU2156" s="207" t="s">
        <v>81</v>
      </c>
      <c r="AV2156" s="11" t="s">
        <v>22</v>
      </c>
      <c r="AW2156" s="11" t="s">
        <v>37</v>
      </c>
      <c r="AX2156" s="11" t="s">
        <v>73</v>
      </c>
      <c r="AY2156" s="207" t="s">
        <v>162</v>
      </c>
    </row>
    <row r="2157" spans="2:51" s="12" customFormat="1" ht="13.5">
      <c r="B2157" s="208"/>
      <c r="C2157" s="209"/>
      <c r="D2157" s="198" t="s">
        <v>169</v>
      </c>
      <c r="E2157" s="210" t="s">
        <v>20</v>
      </c>
      <c r="F2157" s="211" t="s">
        <v>1537</v>
      </c>
      <c r="G2157" s="209"/>
      <c r="H2157" s="212">
        <v>12</v>
      </c>
      <c r="I2157" s="213"/>
      <c r="J2157" s="209"/>
      <c r="K2157" s="209"/>
      <c r="L2157" s="214"/>
      <c r="M2157" s="215"/>
      <c r="N2157" s="216"/>
      <c r="O2157" s="216"/>
      <c r="P2157" s="216"/>
      <c r="Q2157" s="216"/>
      <c r="R2157" s="216"/>
      <c r="S2157" s="216"/>
      <c r="T2157" s="217"/>
      <c r="AT2157" s="218" t="s">
        <v>169</v>
      </c>
      <c r="AU2157" s="218" t="s">
        <v>81</v>
      </c>
      <c r="AV2157" s="12" t="s">
        <v>81</v>
      </c>
      <c r="AW2157" s="12" t="s">
        <v>37</v>
      </c>
      <c r="AX2157" s="12" t="s">
        <v>73</v>
      </c>
      <c r="AY2157" s="218" t="s">
        <v>162</v>
      </c>
    </row>
    <row r="2158" spans="2:51" s="11" customFormat="1" ht="13.5">
      <c r="B2158" s="196"/>
      <c r="C2158" s="197"/>
      <c r="D2158" s="198" t="s">
        <v>169</v>
      </c>
      <c r="E2158" s="199" t="s">
        <v>20</v>
      </c>
      <c r="F2158" s="200" t="s">
        <v>1972</v>
      </c>
      <c r="G2158" s="197"/>
      <c r="H2158" s="201" t="s">
        <v>20</v>
      </c>
      <c r="I2158" s="202"/>
      <c r="J2158" s="197"/>
      <c r="K2158" s="197"/>
      <c r="L2158" s="203"/>
      <c r="M2158" s="204"/>
      <c r="N2158" s="205"/>
      <c r="O2158" s="205"/>
      <c r="P2158" s="205"/>
      <c r="Q2158" s="205"/>
      <c r="R2158" s="205"/>
      <c r="S2158" s="205"/>
      <c r="T2158" s="206"/>
      <c r="AT2158" s="207" t="s">
        <v>169</v>
      </c>
      <c r="AU2158" s="207" t="s">
        <v>81</v>
      </c>
      <c r="AV2158" s="11" t="s">
        <v>22</v>
      </c>
      <c r="AW2158" s="11" t="s">
        <v>37</v>
      </c>
      <c r="AX2158" s="11" t="s">
        <v>73</v>
      </c>
      <c r="AY2158" s="207" t="s">
        <v>162</v>
      </c>
    </row>
    <row r="2159" spans="2:51" s="12" customFormat="1" ht="13.5">
      <c r="B2159" s="208"/>
      <c r="C2159" s="209"/>
      <c r="D2159" s="198" t="s">
        <v>169</v>
      </c>
      <c r="E2159" s="210" t="s">
        <v>20</v>
      </c>
      <c r="F2159" s="211" t="s">
        <v>1973</v>
      </c>
      <c r="G2159" s="209"/>
      <c r="H2159" s="212">
        <v>3.245</v>
      </c>
      <c r="I2159" s="213"/>
      <c r="J2159" s="209"/>
      <c r="K2159" s="209"/>
      <c r="L2159" s="214"/>
      <c r="M2159" s="215"/>
      <c r="N2159" s="216"/>
      <c r="O2159" s="216"/>
      <c r="P2159" s="216"/>
      <c r="Q2159" s="216"/>
      <c r="R2159" s="216"/>
      <c r="S2159" s="216"/>
      <c r="T2159" s="217"/>
      <c r="AT2159" s="218" t="s">
        <v>169</v>
      </c>
      <c r="AU2159" s="218" t="s">
        <v>81</v>
      </c>
      <c r="AV2159" s="12" t="s">
        <v>81</v>
      </c>
      <c r="AW2159" s="12" t="s">
        <v>37</v>
      </c>
      <c r="AX2159" s="12" t="s">
        <v>73</v>
      </c>
      <c r="AY2159" s="218" t="s">
        <v>162</v>
      </c>
    </row>
    <row r="2160" spans="2:51" s="14" customFormat="1" ht="13.5">
      <c r="B2160" s="244"/>
      <c r="C2160" s="245"/>
      <c r="D2160" s="198" t="s">
        <v>169</v>
      </c>
      <c r="E2160" s="246" t="s">
        <v>20</v>
      </c>
      <c r="F2160" s="247" t="s">
        <v>483</v>
      </c>
      <c r="G2160" s="245"/>
      <c r="H2160" s="248">
        <v>15.245</v>
      </c>
      <c r="I2160" s="249"/>
      <c r="J2160" s="245"/>
      <c r="K2160" s="245"/>
      <c r="L2160" s="250"/>
      <c r="M2160" s="251"/>
      <c r="N2160" s="252"/>
      <c r="O2160" s="252"/>
      <c r="P2160" s="252"/>
      <c r="Q2160" s="252"/>
      <c r="R2160" s="252"/>
      <c r="S2160" s="252"/>
      <c r="T2160" s="253"/>
      <c r="AT2160" s="254" t="s">
        <v>169</v>
      </c>
      <c r="AU2160" s="254" t="s">
        <v>81</v>
      </c>
      <c r="AV2160" s="14" t="s">
        <v>180</v>
      </c>
      <c r="AW2160" s="14" t="s">
        <v>37</v>
      </c>
      <c r="AX2160" s="14" t="s">
        <v>73</v>
      </c>
      <c r="AY2160" s="254" t="s">
        <v>162</v>
      </c>
    </row>
    <row r="2161" spans="2:51" s="11" customFormat="1" ht="13.5">
      <c r="B2161" s="196"/>
      <c r="C2161" s="197"/>
      <c r="D2161" s="198" t="s">
        <v>169</v>
      </c>
      <c r="E2161" s="199" t="s">
        <v>20</v>
      </c>
      <c r="F2161" s="200" t="s">
        <v>1974</v>
      </c>
      <c r="G2161" s="197"/>
      <c r="H2161" s="201" t="s">
        <v>20</v>
      </c>
      <c r="I2161" s="202"/>
      <c r="J2161" s="197"/>
      <c r="K2161" s="197"/>
      <c r="L2161" s="203"/>
      <c r="M2161" s="204"/>
      <c r="N2161" s="205"/>
      <c r="O2161" s="205"/>
      <c r="P2161" s="205"/>
      <c r="Q2161" s="205"/>
      <c r="R2161" s="205"/>
      <c r="S2161" s="205"/>
      <c r="T2161" s="206"/>
      <c r="AT2161" s="207" t="s">
        <v>169</v>
      </c>
      <c r="AU2161" s="207" t="s">
        <v>81</v>
      </c>
      <c r="AV2161" s="11" t="s">
        <v>22</v>
      </c>
      <c r="AW2161" s="11" t="s">
        <v>37</v>
      </c>
      <c r="AX2161" s="11" t="s">
        <v>73</v>
      </c>
      <c r="AY2161" s="207" t="s">
        <v>162</v>
      </c>
    </row>
    <row r="2162" spans="2:51" s="11" customFormat="1" ht="13.5">
      <c r="B2162" s="196"/>
      <c r="C2162" s="197"/>
      <c r="D2162" s="198" t="s">
        <v>169</v>
      </c>
      <c r="E2162" s="199" t="s">
        <v>20</v>
      </c>
      <c r="F2162" s="200" t="s">
        <v>1975</v>
      </c>
      <c r="G2162" s="197"/>
      <c r="H2162" s="201" t="s">
        <v>20</v>
      </c>
      <c r="I2162" s="202"/>
      <c r="J2162" s="197"/>
      <c r="K2162" s="197"/>
      <c r="L2162" s="203"/>
      <c r="M2162" s="204"/>
      <c r="N2162" s="205"/>
      <c r="O2162" s="205"/>
      <c r="P2162" s="205"/>
      <c r="Q2162" s="205"/>
      <c r="R2162" s="205"/>
      <c r="S2162" s="205"/>
      <c r="T2162" s="206"/>
      <c r="AT2162" s="207" t="s">
        <v>169</v>
      </c>
      <c r="AU2162" s="207" t="s">
        <v>81</v>
      </c>
      <c r="AV2162" s="11" t="s">
        <v>22</v>
      </c>
      <c r="AW2162" s="11" t="s">
        <v>37</v>
      </c>
      <c r="AX2162" s="11" t="s">
        <v>73</v>
      </c>
      <c r="AY2162" s="207" t="s">
        <v>162</v>
      </c>
    </row>
    <row r="2163" spans="2:51" s="12" customFormat="1" ht="13.5">
      <c r="B2163" s="208"/>
      <c r="C2163" s="209"/>
      <c r="D2163" s="198" t="s">
        <v>169</v>
      </c>
      <c r="E2163" s="210" t="s">
        <v>20</v>
      </c>
      <c r="F2163" s="211" t="s">
        <v>1976</v>
      </c>
      <c r="G2163" s="209"/>
      <c r="H2163" s="212">
        <v>57.86</v>
      </c>
      <c r="I2163" s="213"/>
      <c r="J2163" s="209"/>
      <c r="K2163" s="209"/>
      <c r="L2163" s="214"/>
      <c r="M2163" s="215"/>
      <c r="N2163" s="216"/>
      <c r="O2163" s="216"/>
      <c r="P2163" s="216"/>
      <c r="Q2163" s="216"/>
      <c r="R2163" s="216"/>
      <c r="S2163" s="216"/>
      <c r="T2163" s="217"/>
      <c r="AT2163" s="218" t="s">
        <v>169</v>
      </c>
      <c r="AU2163" s="218" t="s">
        <v>81</v>
      </c>
      <c r="AV2163" s="12" t="s">
        <v>81</v>
      </c>
      <c r="AW2163" s="12" t="s">
        <v>37</v>
      </c>
      <c r="AX2163" s="12" t="s">
        <v>73</v>
      </c>
      <c r="AY2163" s="218" t="s">
        <v>162</v>
      </c>
    </row>
    <row r="2164" spans="2:51" s="14" customFormat="1" ht="13.5">
      <c r="B2164" s="244"/>
      <c r="C2164" s="245"/>
      <c r="D2164" s="198" t="s">
        <v>169</v>
      </c>
      <c r="E2164" s="246" t="s">
        <v>20</v>
      </c>
      <c r="F2164" s="247" t="s">
        <v>483</v>
      </c>
      <c r="G2164" s="245"/>
      <c r="H2164" s="248">
        <v>57.86</v>
      </c>
      <c r="I2164" s="249"/>
      <c r="J2164" s="245"/>
      <c r="K2164" s="245"/>
      <c r="L2164" s="250"/>
      <c r="M2164" s="251"/>
      <c r="N2164" s="252"/>
      <c r="O2164" s="252"/>
      <c r="P2164" s="252"/>
      <c r="Q2164" s="252"/>
      <c r="R2164" s="252"/>
      <c r="S2164" s="252"/>
      <c r="T2164" s="253"/>
      <c r="AT2164" s="254" t="s">
        <v>169</v>
      </c>
      <c r="AU2164" s="254" t="s">
        <v>81</v>
      </c>
      <c r="AV2164" s="14" t="s">
        <v>180</v>
      </c>
      <c r="AW2164" s="14" t="s">
        <v>37</v>
      </c>
      <c r="AX2164" s="14" t="s">
        <v>73</v>
      </c>
      <c r="AY2164" s="254" t="s">
        <v>162</v>
      </c>
    </row>
    <row r="2165" spans="2:51" s="13" customFormat="1" ht="13.5">
      <c r="B2165" s="219"/>
      <c r="C2165" s="220"/>
      <c r="D2165" s="221" t="s">
        <v>169</v>
      </c>
      <c r="E2165" s="222" t="s">
        <v>20</v>
      </c>
      <c r="F2165" s="223" t="s">
        <v>174</v>
      </c>
      <c r="G2165" s="220"/>
      <c r="H2165" s="224">
        <v>73.105</v>
      </c>
      <c r="I2165" s="225"/>
      <c r="J2165" s="220"/>
      <c r="K2165" s="220"/>
      <c r="L2165" s="226"/>
      <c r="M2165" s="227"/>
      <c r="N2165" s="228"/>
      <c r="O2165" s="228"/>
      <c r="P2165" s="228"/>
      <c r="Q2165" s="228"/>
      <c r="R2165" s="228"/>
      <c r="S2165" s="228"/>
      <c r="T2165" s="229"/>
      <c r="AT2165" s="230" t="s">
        <v>169</v>
      </c>
      <c r="AU2165" s="230" t="s">
        <v>81</v>
      </c>
      <c r="AV2165" s="13" t="s">
        <v>168</v>
      </c>
      <c r="AW2165" s="13" t="s">
        <v>37</v>
      </c>
      <c r="AX2165" s="13" t="s">
        <v>22</v>
      </c>
      <c r="AY2165" s="230" t="s">
        <v>162</v>
      </c>
    </row>
    <row r="2166" spans="2:65" s="1" customFormat="1" ht="22.5" customHeight="1">
      <c r="B2166" s="36"/>
      <c r="C2166" s="184" t="s">
        <v>1977</v>
      </c>
      <c r="D2166" s="184" t="s">
        <v>164</v>
      </c>
      <c r="E2166" s="185" t="s">
        <v>1978</v>
      </c>
      <c r="F2166" s="186" t="s">
        <v>1979</v>
      </c>
      <c r="G2166" s="187" t="s">
        <v>218</v>
      </c>
      <c r="H2166" s="188">
        <v>73.105</v>
      </c>
      <c r="I2166" s="189"/>
      <c r="J2166" s="190">
        <f>ROUND(I2166*H2166,2)</f>
        <v>0</v>
      </c>
      <c r="K2166" s="186" t="s">
        <v>20</v>
      </c>
      <c r="L2166" s="56"/>
      <c r="M2166" s="191" t="s">
        <v>20</v>
      </c>
      <c r="N2166" s="192" t="s">
        <v>44</v>
      </c>
      <c r="O2166" s="37"/>
      <c r="P2166" s="193">
        <f>O2166*H2166</f>
        <v>0</v>
      </c>
      <c r="Q2166" s="193">
        <v>0</v>
      </c>
      <c r="R2166" s="193">
        <f>Q2166*H2166</f>
        <v>0</v>
      </c>
      <c r="S2166" s="193">
        <v>0</v>
      </c>
      <c r="T2166" s="194">
        <f>S2166*H2166</f>
        <v>0</v>
      </c>
      <c r="AR2166" s="19" t="s">
        <v>236</v>
      </c>
      <c r="AT2166" s="19" t="s">
        <v>164</v>
      </c>
      <c r="AU2166" s="19" t="s">
        <v>81</v>
      </c>
      <c r="AY2166" s="19" t="s">
        <v>162</v>
      </c>
      <c r="BE2166" s="195">
        <f>IF(N2166="základní",J2166,0)</f>
        <v>0</v>
      </c>
      <c r="BF2166" s="195">
        <f>IF(N2166="snížená",J2166,0)</f>
        <v>0</v>
      </c>
      <c r="BG2166" s="195">
        <f>IF(N2166="zákl. přenesená",J2166,0)</f>
        <v>0</v>
      </c>
      <c r="BH2166" s="195">
        <f>IF(N2166="sníž. přenesená",J2166,0)</f>
        <v>0</v>
      </c>
      <c r="BI2166" s="195">
        <f>IF(N2166="nulová",J2166,0)</f>
        <v>0</v>
      </c>
      <c r="BJ2166" s="19" t="s">
        <v>22</v>
      </c>
      <c r="BK2166" s="195">
        <f>ROUND(I2166*H2166,2)</f>
        <v>0</v>
      </c>
      <c r="BL2166" s="19" t="s">
        <v>236</v>
      </c>
      <c r="BM2166" s="19" t="s">
        <v>1977</v>
      </c>
    </row>
    <row r="2167" spans="2:65" s="1" customFormat="1" ht="22.5" customHeight="1">
      <c r="B2167" s="36"/>
      <c r="C2167" s="184" t="s">
        <v>1980</v>
      </c>
      <c r="D2167" s="184" t="s">
        <v>164</v>
      </c>
      <c r="E2167" s="185" t="s">
        <v>1981</v>
      </c>
      <c r="F2167" s="186" t="s">
        <v>1982</v>
      </c>
      <c r="G2167" s="187" t="s">
        <v>218</v>
      </c>
      <c r="H2167" s="188">
        <v>15.245</v>
      </c>
      <c r="I2167" s="189"/>
      <c r="J2167" s="190">
        <f>ROUND(I2167*H2167,2)</f>
        <v>0</v>
      </c>
      <c r="K2167" s="186" t="s">
        <v>20</v>
      </c>
      <c r="L2167" s="56"/>
      <c r="M2167" s="191" t="s">
        <v>20</v>
      </c>
      <c r="N2167" s="192" t="s">
        <v>44</v>
      </c>
      <c r="O2167" s="37"/>
      <c r="P2167" s="193">
        <f>O2167*H2167</f>
        <v>0</v>
      </c>
      <c r="Q2167" s="193">
        <v>0</v>
      </c>
      <c r="R2167" s="193">
        <f>Q2167*H2167</f>
        <v>0</v>
      </c>
      <c r="S2167" s="193">
        <v>0</v>
      </c>
      <c r="T2167" s="194">
        <f>S2167*H2167</f>
        <v>0</v>
      </c>
      <c r="AR2167" s="19" t="s">
        <v>236</v>
      </c>
      <c r="AT2167" s="19" t="s">
        <v>164</v>
      </c>
      <c r="AU2167" s="19" t="s">
        <v>81</v>
      </c>
      <c r="AY2167" s="19" t="s">
        <v>162</v>
      </c>
      <c r="BE2167" s="195">
        <f>IF(N2167="základní",J2167,0)</f>
        <v>0</v>
      </c>
      <c r="BF2167" s="195">
        <f>IF(N2167="snížená",J2167,0)</f>
        <v>0</v>
      </c>
      <c r="BG2167" s="195">
        <f>IF(N2167="zákl. přenesená",J2167,0)</f>
        <v>0</v>
      </c>
      <c r="BH2167" s="195">
        <f>IF(N2167="sníž. přenesená",J2167,0)</f>
        <v>0</v>
      </c>
      <c r="BI2167" s="195">
        <f>IF(N2167="nulová",J2167,0)</f>
        <v>0</v>
      </c>
      <c r="BJ2167" s="19" t="s">
        <v>22</v>
      </c>
      <c r="BK2167" s="195">
        <f>ROUND(I2167*H2167,2)</f>
        <v>0</v>
      </c>
      <c r="BL2167" s="19" t="s">
        <v>236</v>
      </c>
      <c r="BM2167" s="19" t="s">
        <v>1980</v>
      </c>
    </row>
    <row r="2168" spans="2:51" s="11" customFormat="1" ht="13.5">
      <c r="B2168" s="196"/>
      <c r="C2168" s="197"/>
      <c r="D2168" s="198" t="s">
        <v>169</v>
      </c>
      <c r="E2168" s="199" t="s">
        <v>20</v>
      </c>
      <c r="F2168" s="200" t="s">
        <v>1970</v>
      </c>
      <c r="G2168" s="197"/>
      <c r="H2168" s="201" t="s">
        <v>20</v>
      </c>
      <c r="I2168" s="202"/>
      <c r="J2168" s="197"/>
      <c r="K2168" s="197"/>
      <c r="L2168" s="203"/>
      <c r="M2168" s="204"/>
      <c r="N2168" s="205"/>
      <c r="O2168" s="205"/>
      <c r="P2168" s="205"/>
      <c r="Q2168" s="205"/>
      <c r="R2168" s="205"/>
      <c r="S2168" s="205"/>
      <c r="T2168" s="206"/>
      <c r="AT2168" s="207" t="s">
        <v>169</v>
      </c>
      <c r="AU2168" s="207" t="s">
        <v>81</v>
      </c>
      <c r="AV2168" s="11" t="s">
        <v>22</v>
      </c>
      <c r="AW2168" s="11" t="s">
        <v>37</v>
      </c>
      <c r="AX2168" s="11" t="s">
        <v>73</v>
      </c>
      <c r="AY2168" s="207" t="s">
        <v>162</v>
      </c>
    </row>
    <row r="2169" spans="2:51" s="11" customFormat="1" ht="13.5">
      <c r="B2169" s="196"/>
      <c r="C2169" s="197"/>
      <c r="D2169" s="198" t="s">
        <v>169</v>
      </c>
      <c r="E2169" s="199" t="s">
        <v>20</v>
      </c>
      <c r="F2169" s="200" t="s">
        <v>1983</v>
      </c>
      <c r="G2169" s="197"/>
      <c r="H2169" s="201" t="s">
        <v>20</v>
      </c>
      <c r="I2169" s="202"/>
      <c r="J2169" s="197"/>
      <c r="K2169" s="197"/>
      <c r="L2169" s="203"/>
      <c r="M2169" s="204"/>
      <c r="N2169" s="205"/>
      <c r="O2169" s="205"/>
      <c r="P2169" s="205"/>
      <c r="Q2169" s="205"/>
      <c r="R2169" s="205"/>
      <c r="S2169" s="205"/>
      <c r="T2169" s="206"/>
      <c r="AT2169" s="207" t="s">
        <v>169</v>
      </c>
      <c r="AU2169" s="207" t="s">
        <v>81</v>
      </c>
      <c r="AV2169" s="11" t="s">
        <v>22</v>
      </c>
      <c r="AW2169" s="11" t="s">
        <v>37</v>
      </c>
      <c r="AX2169" s="11" t="s">
        <v>73</v>
      </c>
      <c r="AY2169" s="207" t="s">
        <v>162</v>
      </c>
    </row>
    <row r="2170" spans="2:51" s="12" customFormat="1" ht="13.5">
      <c r="B2170" s="208"/>
      <c r="C2170" s="209"/>
      <c r="D2170" s="198" t="s">
        <v>169</v>
      </c>
      <c r="E2170" s="210" t="s">
        <v>20</v>
      </c>
      <c r="F2170" s="211" t="s">
        <v>1537</v>
      </c>
      <c r="G2170" s="209"/>
      <c r="H2170" s="212">
        <v>12</v>
      </c>
      <c r="I2170" s="213"/>
      <c r="J2170" s="209"/>
      <c r="K2170" s="209"/>
      <c r="L2170" s="214"/>
      <c r="M2170" s="215"/>
      <c r="N2170" s="216"/>
      <c r="O2170" s="216"/>
      <c r="P2170" s="216"/>
      <c r="Q2170" s="216"/>
      <c r="R2170" s="216"/>
      <c r="S2170" s="216"/>
      <c r="T2170" s="217"/>
      <c r="AT2170" s="218" t="s">
        <v>169</v>
      </c>
      <c r="AU2170" s="218" t="s">
        <v>81</v>
      </c>
      <c r="AV2170" s="12" t="s">
        <v>81</v>
      </c>
      <c r="AW2170" s="12" t="s">
        <v>37</v>
      </c>
      <c r="AX2170" s="12" t="s">
        <v>73</v>
      </c>
      <c r="AY2170" s="218" t="s">
        <v>162</v>
      </c>
    </row>
    <row r="2171" spans="2:51" s="11" customFormat="1" ht="13.5">
      <c r="B2171" s="196"/>
      <c r="C2171" s="197"/>
      <c r="D2171" s="198" t="s">
        <v>169</v>
      </c>
      <c r="E2171" s="199" t="s">
        <v>20</v>
      </c>
      <c r="F2171" s="200" t="s">
        <v>1972</v>
      </c>
      <c r="G2171" s="197"/>
      <c r="H2171" s="201" t="s">
        <v>20</v>
      </c>
      <c r="I2171" s="202"/>
      <c r="J2171" s="197"/>
      <c r="K2171" s="197"/>
      <c r="L2171" s="203"/>
      <c r="M2171" s="204"/>
      <c r="N2171" s="205"/>
      <c r="O2171" s="205"/>
      <c r="P2171" s="205"/>
      <c r="Q2171" s="205"/>
      <c r="R2171" s="205"/>
      <c r="S2171" s="205"/>
      <c r="T2171" s="206"/>
      <c r="AT2171" s="207" t="s">
        <v>169</v>
      </c>
      <c r="AU2171" s="207" t="s">
        <v>81</v>
      </c>
      <c r="AV2171" s="11" t="s">
        <v>22</v>
      </c>
      <c r="AW2171" s="11" t="s">
        <v>37</v>
      </c>
      <c r="AX2171" s="11" t="s">
        <v>73</v>
      </c>
      <c r="AY2171" s="207" t="s">
        <v>162</v>
      </c>
    </row>
    <row r="2172" spans="2:51" s="12" customFormat="1" ht="13.5">
      <c r="B2172" s="208"/>
      <c r="C2172" s="209"/>
      <c r="D2172" s="198" t="s">
        <v>169</v>
      </c>
      <c r="E2172" s="210" t="s">
        <v>20</v>
      </c>
      <c r="F2172" s="211" t="s">
        <v>1973</v>
      </c>
      <c r="G2172" s="209"/>
      <c r="H2172" s="212">
        <v>3.245</v>
      </c>
      <c r="I2172" s="213"/>
      <c r="J2172" s="209"/>
      <c r="K2172" s="209"/>
      <c r="L2172" s="214"/>
      <c r="M2172" s="215"/>
      <c r="N2172" s="216"/>
      <c r="O2172" s="216"/>
      <c r="P2172" s="216"/>
      <c r="Q2172" s="216"/>
      <c r="R2172" s="216"/>
      <c r="S2172" s="216"/>
      <c r="T2172" s="217"/>
      <c r="AT2172" s="218" t="s">
        <v>169</v>
      </c>
      <c r="AU2172" s="218" t="s">
        <v>81</v>
      </c>
      <c r="AV2172" s="12" t="s">
        <v>81</v>
      </c>
      <c r="AW2172" s="12" t="s">
        <v>37</v>
      </c>
      <c r="AX2172" s="12" t="s">
        <v>73</v>
      </c>
      <c r="AY2172" s="218" t="s">
        <v>162</v>
      </c>
    </row>
    <row r="2173" spans="2:51" s="13" customFormat="1" ht="13.5">
      <c r="B2173" s="219"/>
      <c r="C2173" s="220"/>
      <c r="D2173" s="221" t="s">
        <v>169</v>
      </c>
      <c r="E2173" s="222" t="s">
        <v>20</v>
      </c>
      <c r="F2173" s="223" t="s">
        <v>174</v>
      </c>
      <c r="G2173" s="220"/>
      <c r="H2173" s="224">
        <v>15.245</v>
      </c>
      <c r="I2173" s="225"/>
      <c r="J2173" s="220"/>
      <c r="K2173" s="220"/>
      <c r="L2173" s="226"/>
      <c r="M2173" s="227"/>
      <c r="N2173" s="228"/>
      <c r="O2173" s="228"/>
      <c r="P2173" s="228"/>
      <c r="Q2173" s="228"/>
      <c r="R2173" s="228"/>
      <c r="S2173" s="228"/>
      <c r="T2173" s="229"/>
      <c r="AT2173" s="230" t="s">
        <v>169</v>
      </c>
      <c r="AU2173" s="230" t="s">
        <v>81</v>
      </c>
      <c r="AV2173" s="13" t="s">
        <v>168</v>
      </c>
      <c r="AW2173" s="13" t="s">
        <v>37</v>
      </c>
      <c r="AX2173" s="13" t="s">
        <v>22</v>
      </c>
      <c r="AY2173" s="230" t="s">
        <v>162</v>
      </c>
    </row>
    <row r="2174" spans="2:65" s="1" customFormat="1" ht="22.5" customHeight="1">
      <c r="B2174" s="36"/>
      <c r="C2174" s="184" t="s">
        <v>1984</v>
      </c>
      <c r="D2174" s="184" t="s">
        <v>164</v>
      </c>
      <c r="E2174" s="185" t="s">
        <v>1985</v>
      </c>
      <c r="F2174" s="186" t="s">
        <v>1986</v>
      </c>
      <c r="G2174" s="187" t="s">
        <v>1905</v>
      </c>
      <c r="H2174" s="188">
        <v>1</v>
      </c>
      <c r="I2174" s="189"/>
      <c r="J2174" s="190">
        <f>ROUND(I2174*H2174,2)</f>
        <v>0</v>
      </c>
      <c r="K2174" s="186" t="s">
        <v>20</v>
      </c>
      <c r="L2174" s="56"/>
      <c r="M2174" s="191" t="s">
        <v>20</v>
      </c>
      <c r="N2174" s="192" t="s">
        <v>44</v>
      </c>
      <c r="O2174" s="37"/>
      <c r="P2174" s="193">
        <f>O2174*H2174</f>
        <v>0</v>
      </c>
      <c r="Q2174" s="193">
        <v>0</v>
      </c>
      <c r="R2174" s="193">
        <f>Q2174*H2174</f>
        <v>0</v>
      </c>
      <c r="S2174" s="193">
        <v>0</v>
      </c>
      <c r="T2174" s="194">
        <f>S2174*H2174</f>
        <v>0</v>
      </c>
      <c r="AR2174" s="19" t="s">
        <v>236</v>
      </c>
      <c r="AT2174" s="19" t="s">
        <v>164</v>
      </c>
      <c r="AU2174" s="19" t="s">
        <v>81</v>
      </c>
      <c r="AY2174" s="19" t="s">
        <v>162</v>
      </c>
      <c r="BE2174" s="195">
        <f>IF(N2174="základní",J2174,0)</f>
        <v>0</v>
      </c>
      <c r="BF2174" s="195">
        <f>IF(N2174="snížená",J2174,0)</f>
        <v>0</v>
      </c>
      <c r="BG2174" s="195">
        <f>IF(N2174="zákl. přenesená",J2174,0)</f>
        <v>0</v>
      </c>
      <c r="BH2174" s="195">
        <f>IF(N2174="sníž. přenesená",J2174,0)</f>
        <v>0</v>
      </c>
      <c r="BI2174" s="195">
        <f>IF(N2174="nulová",J2174,0)</f>
        <v>0</v>
      </c>
      <c r="BJ2174" s="19" t="s">
        <v>22</v>
      </c>
      <c r="BK2174" s="195">
        <f>ROUND(I2174*H2174,2)</f>
        <v>0</v>
      </c>
      <c r="BL2174" s="19" t="s">
        <v>236</v>
      </c>
      <c r="BM2174" s="19" t="s">
        <v>1984</v>
      </c>
    </row>
    <row r="2175" spans="2:51" s="11" customFormat="1" ht="13.5">
      <c r="B2175" s="196"/>
      <c r="C2175" s="197"/>
      <c r="D2175" s="198" t="s">
        <v>169</v>
      </c>
      <c r="E2175" s="199" t="s">
        <v>20</v>
      </c>
      <c r="F2175" s="200" t="s">
        <v>1987</v>
      </c>
      <c r="G2175" s="197"/>
      <c r="H2175" s="201" t="s">
        <v>20</v>
      </c>
      <c r="I2175" s="202"/>
      <c r="J2175" s="197"/>
      <c r="K2175" s="197"/>
      <c r="L2175" s="203"/>
      <c r="M2175" s="204"/>
      <c r="N2175" s="205"/>
      <c r="O2175" s="205"/>
      <c r="P2175" s="205"/>
      <c r="Q2175" s="205"/>
      <c r="R2175" s="205"/>
      <c r="S2175" s="205"/>
      <c r="T2175" s="206"/>
      <c r="AT2175" s="207" t="s">
        <v>169</v>
      </c>
      <c r="AU2175" s="207" t="s">
        <v>81</v>
      </c>
      <c r="AV2175" s="11" t="s">
        <v>22</v>
      </c>
      <c r="AW2175" s="11" t="s">
        <v>37</v>
      </c>
      <c r="AX2175" s="11" t="s">
        <v>73</v>
      </c>
      <c r="AY2175" s="207" t="s">
        <v>162</v>
      </c>
    </row>
    <row r="2176" spans="2:51" s="12" customFormat="1" ht="13.5">
      <c r="B2176" s="208"/>
      <c r="C2176" s="209"/>
      <c r="D2176" s="198" t="s">
        <v>169</v>
      </c>
      <c r="E2176" s="210" t="s">
        <v>20</v>
      </c>
      <c r="F2176" s="211" t="s">
        <v>22</v>
      </c>
      <c r="G2176" s="209"/>
      <c r="H2176" s="212">
        <v>1</v>
      </c>
      <c r="I2176" s="213"/>
      <c r="J2176" s="209"/>
      <c r="K2176" s="209"/>
      <c r="L2176" s="214"/>
      <c r="M2176" s="215"/>
      <c r="N2176" s="216"/>
      <c r="O2176" s="216"/>
      <c r="P2176" s="216"/>
      <c r="Q2176" s="216"/>
      <c r="R2176" s="216"/>
      <c r="S2176" s="216"/>
      <c r="T2176" s="217"/>
      <c r="AT2176" s="218" t="s">
        <v>169</v>
      </c>
      <c r="AU2176" s="218" t="s">
        <v>81</v>
      </c>
      <c r="AV2176" s="12" t="s">
        <v>81</v>
      </c>
      <c r="AW2176" s="12" t="s">
        <v>37</v>
      </c>
      <c r="AX2176" s="12" t="s">
        <v>73</v>
      </c>
      <c r="AY2176" s="218" t="s">
        <v>162</v>
      </c>
    </row>
    <row r="2177" spans="2:51" s="13" customFormat="1" ht="13.5">
      <c r="B2177" s="219"/>
      <c r="C2177" s="220"/>
      <c r="D2177" s="221" t="s">
        <v>169</v>
      </c>
      <c r="E2177" s="222" t="s">
        <v>20</v>
      </c>
      <c r="F2177" s="223" t="s">
        <v>174</v>
      </c>
      <c r="G2177" s="220"/>
      <c r="H2177" s="224">
        <v>1</v>
      </c>
      <c r="I2177" s="225"/>
      <c r="J2177" s="220"/>
      <c r="K2177" s="220"/>
      <c r="L2177" s="226"/>
      <c r="M2177" s="227"/>
      <c r="N2177" s="228"/>
      <c r="O2177" s="228"/>
      <c r="P2177" s="228"/>
      <c r="Q2177" s="228"/>
      <c r="R2177" s="228"/>
      <c r="S2177" s="228"/>
      <c r="T2177" s="229"/>
      <c r="AT2177" s="230" t="s">
        <v>169</v>
      </c>
      <c r="AU2177" s="230" t="s">
        <v>81</v>
      </c>
      <c r="AV2177" s="13" t="s">
        <v>168</v>
      </c>
      <c r="AW2177" s="13" t="s">
        <v>37</v>
      </c>
      <c r="AX2177" s="13" t="s">
        <v>22</v>
      </c>
      <c r="AY2177" s="230" t="s">
        <v>162</v>
      </c>
    </row>
    <row r="2178" spans="2:65" s="1" customFormat="1" ht="22.5" customHeight="1">
      <c r="B2178" s="36"/>
      <c r="C2178" s="184" t="s">
        <v>1988</v>
      </c>
      <c r="D2178" s="184" t="s">
        <v>164</v>
      </c>
      <c r="E2178" s="185" t="s">
        <v>1989</v>
      </c>
      <c r="F2178" s="186" t="s">
        <v>1990</v>
      </c>
      <c r="G2178" s="187" t="s">
        <v>218</v>
      </c>
      <c r="H2178" s="188">
        <v>10.54</v>
      </c>
      <c r="I2178" s="189"/>
      <c r="J2178" s="190">
        <f>ROUND(I2178*H2178,2)</f>
        <v>0</v>
      </c>
      <c r="K2178" s="186" t="s">
        <v>20</v>
      </c>
      <c r="L2178" s="56"/>
      <c r="M2178" s="191" t="s">
        <v>20</v>
      </c>
      <c r="N2178" s="192" t="s">
        <v>44</v>
      </c>
      <c r="O2178" s="37"/>
      <c r="P2178" s="193">
        <f>O2178*H2178</f>
        <v>0</v>
      </c>
      <c r="Q2178" s="193">
        <v>0</v>
      </c>
      <c r="R2178" s="193">
        <f>Q2178*H2178</f>
        <v>0</v>
      </c>
      <c r="S2178" s="193">
        <v>0</v>
      </c>
      <c r="T2178" s="194">
        <f>S2178*H2178</f>
        <v>0</v>
      </c>
      <c r="AR2178" s="19" t="s">
        <v>236</v>
      </c>
      <c r="AT2178" s="19" t="s">
        <v>164</v>
      </c>
      <c r="AU2178" s="19" t="s">
        <v>81</v>
      </c>
      <c r="AY2178" s="19" t="s">
        <v>162</v>
      </c>
      <c r="BE2178" s="195">
        <f>IF(N2178="základní",J2178,0)</f>
        <v>0</v>
      </c>
      <c r="BF2178" s="195">
        <f>IF(N2178="snížená",J2178,0)</f>
        <v>0</v>
      </c>
      <c r="BG2178" s="195">
        <f>IF(N2178="zákl. přenesená",J2178,0)</f>
        <v>0</v>
      </c>
      <c r="BH2178" s="195">
        <f>IF(N2178="sníž. přenesená",J2178,0)</f>
        <v>0</v>
      </c>
      <c r="BI2178" s="195">
        <f>IF(N2178="nulová",J2178,0)</f>
        <v>0</v>
      </c>
      <c r="BJ2178" s="19" t="s">
        <v>22</v>
      </c>
      <c r="BK2178" s="195">
        <f>ROUND(I2178*H2178,2)</f>
        <v>0</v>
      </c>
      <c r="BL2178" s="19" t="s">
        <v>236</v>
      </c>
      <c r="BM2178" s="19" t="s">
        <v>1988</v>
      </c>
    </row>
    <row r="2179" spans="2:51" s="11" customFormat="1" ht="13.5">
      <c r="B2179" s="196"/>
      <c r="C2179" s="197"/>
      <c r="D2179" s="198" t="s">
        <v>169</v>
      </c>
      <c r="E2179" s="199" t="s">
        <v>20</v>
      </c>
      <c r="F2179" s="200" t="s">
        <v>1991</v>
      </c>
      <c r="G2179" s="197"/>
      <c r="H2179" s="201" t="s">
        <v>20</v>
      </c>
      <c r="I2179" s="202"/>
      <c r="J2179" s="197"/>
      <c r="K2179" s="197"/>
      <c r="L2179" s="203"/>
      <c r="M2179" s="204"/>
      <c r="N2179" s="205"/>
      <c r="O2179" s="205"/>
      <c r="P2179" s="205"/>
      <c r="Q2179" s="205"/>
      <c r="R2179" s="205"/>
      <c r="S2179" s="205"/>
      <c r="T2179" s="206"/>
      <c r="AT2179" s="207" t="s">
        <v>169</v>
      </c>
      <c r="AU2179" s="207" t="s">
        <v>81</v>
      </c>
      <c r="AV2179" s="11" t="s">
        <v>22</v>
      </c>
      <c r="AW2179" s="11" t="s">
        <v>37</v>
      </c>
      <c r="AX2179" s="11" t="s">
        <v>73</v>
      </c>
      <c r="AY2179" s="207" t="s">
        <v>162</v>
      </c>
    </row>
    <row r="2180" spans="2:51" s="12" customFormat="1" ht="13.5">
      <c r="B2180" s="208"/>
      <c r="C2180" s="209"/>
      <c r="D2180" s="198" t="s">
        <v>169</v>
      </c>
      <c r="E2180" s="210" t="s">
        <v>20</v>
      </c>
      <c r="F2180" s="211" t="s">
        <v>1992</v>
      </c>
      <c r="G2180" s="209"/>
      <c r="H2180" s="212">
        <v>10.54</v>
      </c>
      <c r="I2180" s="213"/>
      <c r="J2180" s="209"/>
      <c r="K2180" s="209"/>
      <c r="L2180" s="214"/>
      <c r="M2180" s="215"/>
      <c r="N2180" s="216"/>
      <c r="O2180" s="216"/>
      <c r="P2180" s="216"/>
      <c r="Q2180" s="216"/>
      <c r="R2180" s="216"/>
      <c r="S2180" s="216"/>
      <c r="T2180" s="217"/>
      <c r="AT2180" s="218" t="s">
        <v>169</v>
      </c>
      <c r="AU2180" s="218" t="s">
        <v>81</v>
      </c>
      <c r="AV2180" s="12" t="s">
        <v>81</v>
      </c>
      <c r="AW2180" s="12" t="s">
        <v>37</v>
      </c>
      <c r="AX2180" s="12" t="s">
        <v>73</v>
      </c>
      <c r="AY2180" s="218" t="s">
        <v>162</v>
      </c>
    </row>
    <row r="2181" spans="2:51" s="13" customFormat="1" ht="13.5">
      <c r="B2181" s="219"/>
      <c r="C2181" s="220"/>
      <c r="D2181" s="221" t="s">
        <v>169</v>
      </c>
      <c r="E2181" s="222" t="s">
        <v>20</v>
      </c>
      <c r="F2181" s="223" t="s">
        <v>174</v>
      </c>
      <c r="G2181" s="220"/>
      <c r="H2181" s="224">
        <v>10.54</v>
      </c>
      <c r="I2181" s="225"/>
      <c r="J2181" s="220"/>
      <c r="K2181" s="220"/>
      <c r="L2181" s="226"/>
      <c r="M2181" s="227"/>
      <c r="N2181" s="228"/>
      <c r="O2181" s="228"/>
      <c r="P2181" s="228"/>
      <c r="Q2181" s="228"/>
      <c r="R2181" s="228"/>
      <c r="S2181" s="228"/>
      <c r="T2181" s="229"/>
      <c r="AT2181" s="230" t="s">
        <v>169</v>
      </c>
      <c r="AU2181" s="230" t="s">
        <v>81</v>
      </c>
      <c r="AV2181" s="13" t="s">
        <v>168</v>
      </c>
      <c r="AW2181" s="13" t="s">
        <v>37</v>
      </c>
      <c r="AX2181" s="13" t="s">
        <v>22</v>
      </c>
      <c r="AY2181" s="230" t="s">
        <v>162</v>
      </c>
    </row>
    <row r="2182" spans="2:65" s="1" customFormat="1" ht="22.5" customHeight="1">
      <c r="B2182" s="36"/>
      <c r="C2182" s="184" t="s">
        <v>1993</v>
      </c>
      <c r="D2182" s="184" t="s">
        <v>164</v>
      </c>
      <c r="E2182" s="185" t="s">
        <v>1994</v>
      </c>
      <c r="F2182" s="186" t="s">
        <v>1995</v>
      </c>
      <c r="G2182" s="187" t="s">
        <v>1996</v>
      </c>
      <c r="H2182" s="188">
        <v>3</v>
      </c>
      <c r="I2182" s="189"/>
      <c r="J2182" s="190">
        <f>ROUND(I2182*H2182,2)</f>
        <v>0</v>
      </c>
      <c r="K2182" s="186" t="s">
        <v>20</v>
      </c>
      <c r="L2182" s="56"/>
      <c r="M2182" s="191" t="s">
        <v>20</v>
      </c>
      <c r="N2182" s="192" t="s">
        <v>44</v>
      </c>
      <c r="O2182" s="37"/>
      <c r="P2182" s="193">
        <f>O2182*H2182</f>
        <v>0</v>
      </c>
      <c r="Q2182" s="193">
        <v>0</v>
      </c>
      <c r="R2182" s="193">
        <f>Q2182*H2182</f>
        <v>0</v>
      </c>
      <c r="S2182" s="193">
        <v>0</v>
      </c>
      <c r="T2182" s="194">
        <f>S2182*H2182</f>
        <v>0</v>
      </c>
      <c r="AR2182" s="19" t="s">
        <v>236</v>
      </c>
      <c r="AT2182" s="19" t="s">
        <v>164</v>
      </c>
      <c r="AU2182" s="19" t="s">
        <v>81</v>
      </c>
      <c r="AY2182" s="19" t="s">
        <v>162</v>
      </c>
      <c r="BE2182" s="195">
        <f>IF(N2182="základní",J2182,0)</f>
        <v>0</v>
      </c>
      <c r="BF2182" s="195">
        <f>IF(N2182="snížená",J2182,0)</f>
        <v>0</v>
      </c>
      <c r="BG2182" s="195">
        <f>IF(N2182="zákl. přenesená",J2182,0)</f>
        <v>0</v>
      </c>
      <c r="BH2182" s="195">
        <f>IF(N2182="sníž. přenesená",J2182,0)</f>
        <v>0</v>
      </c>
      <c r="BI2182" s="195">
        <f>IF(N2182="nulová",J2182,0)</f>
        <v>0</v>
      </c>
      <c r="BJ2182" s="19" t="s">
        <v>22</v>
      </c>
      <c r="BK2182" s="195">
        <f>ROUND(I2182*H2182,2)</f>
        <v>0</v>
      </c>
      <c r="BL2182" s="19" t="s">
        <v>236</v>
      </c>
      <c r="BM2182" s="19" t="s">
        <v>1993</v>
      </c>
    </row>
    <row r="2183" spans="2:51" s="11" customFormat="1" ht="13.5">
      <c r="B2183" s="196"/>
      <c r="C2183" s="197"/>
      <c r="D2183" s="198" t="s">
        <v>169</v>
      </c>
      <c r="E2183" s="199" t="s">
        <v>20</v>
      </c>
      <c r="F2183" s="200" t="s">
        <v>1997</v>
      </c>
      <c r="G2183" s="197"/>
      <c r="H2183" s="201" t="s">
        <v>20</v>
      </c>
      <c r="I2183" s="202"/>
      <c r="J2183" s="197"/>
      <c r="K2183" s="197"/>
      <c r="L2183" s="203"/>
      <c r="M2183" s="204"/>
      <c r="N2183" s="205"/>
      <c r="O2183" s="205"/>
      <c r="P2183" s="205"/>
      <c r="Q2183" s="205"/>
      <c r="R2183" s="205"/>
      <c r="S2183" s="205"/>
      <c r="T2183" s="206"/>
      <c r="AT2183" s="207" t="s">
        <v>169</v>
      </c>
      <c r="AU2183" s="207" t="s">
        <v>81</v>
      </c>
      <c r="AV2183" s="11" t="s">
        <v>22</v>
      </c>
      <c r="AW2183" s="11" t="s">
        <v>37</v>
      </c>
      <c r="AX2183" s="11" t="s">
        <v>73</v>
      </c>
      <c r="AY2183" s="207" t="s">
        <v>162</v>
      </c>
    </row>
    <row r="2184" spans="2:51" s="12" customFormat="1" ht="13.5">
      <c r="B2184" s="208"/>
      <c r="C2184" s="209"/>
      <c r="D2184" s="198" t="s">
        <v>169</v>
      </c>
      <c r="E2184" s="210" t="s">
        <v>20</v>
      </c>
      <c r="F2184" s="211" t="s">
        <v>180</v>
      </c>
      <c r="G2184" s="209"/>
      <c r="H2184" s="212">
        <v>3</v>
      </c>
      <c r="I2184" s="213"/>
      <c r="J2184" s="209"/>
      <c r="K2184" s="209"/>
      <c r="L2184" s="214"/>
      <c r="M2184" s="215"/>
      <c r="N2184" s="216"/>
      <c r="O2184" s="216"/>
      <c r="P2184" s="216"/>
      <c r="Q2184" s="216"/>
      <c r="R2184" s="216"/>
      <c r="S2184" s="216"/>
      <c r="T2184" s="217"/>
      <c r="AT2184" s="218" t="s">
        <v>169</v>
      </c>
      <c r="AU2184" s="218" t="s">
        <v>81</v>
      </c>
      <c r="AV2184" s="12" t="s">
        <v>81</v>
      </c>
      <c r="AW2184" s="12" t="s">
        <v>37</v>
      </c>
      <c r="AX2184" s="12" t="s">
        <v>73</v>
      </c>
      <c r="AY2184" s="218" t="s">
        <v>162</v>
      </c>
    </row>
    <row r="2185" spans="2:51" s="13" customFormat="1" ht="13.5">
      <c r="B2185" s="219"/>
      <c r="C2185" s="220"/>
      <c r="D2185" s="221" t="s">
        <v>169</v>
      </c>
      <c r="E2185" s="222" t="s">
        <v>20</v>
      </c>
      <c r="F2185" s="223" t="s">
        <v>174</v>
      </c>
      <c r="G2185" s="220"/>
      <c r="H2185" s="224">
        <v>3</v>
      </c>
      <c r="I2185" s="225"/>
      <c r="J2185" s="220"/>
      <c r="K2185" s="220"/>
      <c r="L2185" s="226"/>
      <c r="M2185" s="227"/>
      <c r="N2185" s="228"/>
      <c r="O2185" s="228"/>
      <c r="P2185" s="228"/>
      <c r="Q2185" s="228"/>
      <c r="R2185" s="228"/>
      <c r="S2185" s="228"/>
      <c r="T2185" s="229"/>
      <c r="AT2185" s="230" t="s">
        <v>169</v>
      </c>
      <c r="AU2185" s="230" t="s">
        <v>81</v>
      </c>
      <c r="AV2185" s="13" t="s">
        <v>168</v>
      </c>
      <c r="AW2185" s="13" t="s">
        <v>37</v>
      </c>
      <c r="AX2185" s="13" t="s">
        <v>22</v>
      </c>
      <c r="AY2185" s="230" t="s">
        <v>162</v>
      </c>
    </row>
    <row r="2186" spans="2:65" s="1" customFormat="1" ht="22.5" customHeight="1">
      <c r="B2186" s="36"/>
      <c r="C2186" s="184" t="s">
        <v>1998</v>
      </c>
      <c r="D2186" s="184" t="s">
        <v>164</v>
      </c>
      <c r="E2186" s="185" t="s">
        <v>1999</v>
      </c>
      <c r="F2186" s="186" t="s">
        <v>2000</v>
      </c>
      <c r="G2186" s="187" t="s">
        <v>218</v>
      </c>
      <c r="H2186" s="188">
        <v>29.356</v>
      </c>
      <c r="I2186" s="189"/>
      <c r="J2186" s="190">
        <f>ROUND(I2186*H2186,2)</f>
        <v>0</v>
      </c>
      <c r="K2186" s="186" t="s">
        <v>20</v>
      </c>
      <c r="L2186" s="56"/>
      <c r="M2186" s="191" t="s">
        <v>20</v>
      </c>
      <c r="N2186" s="192" t="s">
        <v>44</v>
      </c>
      <c r="O2186" s="37"/>
      <c r="P2186" s="193">
        <f>O2186*H2186</f>
        <v>0</v>
      </c>
      <c r="Q2186" s="193">
        <v>0</v>
      </c>
      <c r="R2186" s="193">
        <f>Q2186*H2186</f>
        <v>0</v>
      </c>
      <c r="S2186" s="193">
        <v>0</v>
      </c>
      <c r="T2186" s="194">
        <f>S2186*H2186</f>
        <v>0</v>
      </c>
      <c r="AR2186" s="19" t="s">
        <v>236</v>
      </c>
      <c r="AT2186" s="19" t="s">
        <v>164</v>
      </c>
      <c r="AU2186" s="19" t="s">
        <v>81</v>
      </c>
      <c r="AY2186" s="19" t="s">
        <v>162</v>
      </c>
      <c r="BE2186" s="195">
        <f>IF(N2186="základní",J2186,0)</f>
        <v>0</v>
      </c>
      <c r="BF2186" s="195">
        <f>IF(N2186="snížená",J2186,0)</f>
        <v>0</v>
      </c>
      <c r="BG2186" s="195">
        <f>IF(N2186="zákl. přenesená",J2186,0)</f>
        <v>0</v>
      </c>
      <c r="BH2186" s="195">
        <f>IF(N2186="sníž. přenesená",J2186,0)</f>
        <v>0</v>
      </c>
      <c r="BI2186" s="195">
        <f>IF(N2186="nulová",J2186,0)</f>
        <v>0</v>
      </c>
      <c r="BJ2186" s="19" t="s">
        <v>22</v>
      </c>
      <c r="BK2186" s="195">
        <f>ROUND(I2186*H2186,2)</f>
        <v>0</v>
      </c>
      <c r="BL2186" s="19" t="s">
        <v>236</v>
      </c>
      <c r="BM2186" s="19" t="s">
        <v>1998</v>
      </c>
    </row>
    <row r="2187" spans="2:51" s="11" customFormat="1" ht="13.5">
      <c r="B2187" s="196"/>
      <c r="C2187" s="197"/>
      <c r="D2187" s="198" t="s">
        <v>169</v>
      </c>
      <c r="E2187" s="199" t="s">
        <v>20</v>
      </c>
      <c r="F2187" s="200" t="s">
        <v>485</v>
      </c>
      <c r="G2187" s="197"/>
      <c r="H2187" s="201" t="s">
        <v>20</v>
      </c>
      <c r="I2187" s="202"/>
      <c r="J2187" s="197"/>
      <c r="K2187" s="197"/>
      <c r="L2187" s="203"/>
      <c r="M2187" s="204"/>
      <c r="N2187" s="205"/>
      <c r="O2187" s="205"/>
      <c r="P2187" s="205"/>
      <c r="Q2187" s="205"/>
      <c r="R2187" s="205"/>
      <c r="S2187" s="205"/>
      <c r="T2187" s="206"/>
      <c r="AT2187" s="207" t="s">
        <v>169</v>
      </c>
      <c r="AU2187" s="207" t="s">
        <v>81</v>
      </c>
      <c r="AV2187" s="11" t="s">
        <v>22</v>
      </c>
      <c r="AW2187" s="11" t="s">
        <v>37</v>
      </c>
      <c r="AX2187" s="11" t="s">
        <v>73</v>
      </c>
      <c r="AY2187" s="207" t="s">
        <v>162</v>
      </c>
    </row>
    <row r="2188" spans="2:51" s="12" customFormat="1" ht="13.5">
      <c r="B2188" s="208"/>
      <c r="C2188" s="209"/>
      <c r="D2188" s="198" t="s">
        <v>169</v>
      </c>
      <c r="E2188" s="210" t="s">
        <v>20</v>
      </c>
      <c r="F2188" s="211" t="s">
        <v>667</v>
      </c>
      <c r="G2188" s="209"/>
      <c r="H2188" s="212">
        <v>13.7</v>
      </c>
      <c r="I2188" s="213"/>
      <c r="J2188" s="209"/>
      <c r="K2188" s="209"/>
      <c r="L2188" s="214"/>
      <c r="M2188" s="215"/>
      <c r="N2188" s="216"/>
      <c r="O2188" s="216"/>
      <c r="P2188" s="216"/>
      <c r="Q2188" s="216"/>
      <c r="R2188" s="216"/>
      <c r="S2188" s="216"/>
      <c r="T2188" s="217"/>
      <c r="AT2188" s="218" t="s">
        <v>169</v>
      </c>
      <c r="AU2188" s="218" t="s">
        <v>81</v>
      </c>
      <c r="AV2188" s="12" t="s">
        <v>81</v>
      </c>
      <c r="AW2188" s="12" t="s">
        <v>37</v>
      </c>
      <c r="AX2188" s="12" t="s">
        <v>73</v>
      </c>
      <c r="AY2188" s="218" t="s">
        <v>162</v>
      </c>
    </row>
    <row r="2189" spans="2:51" s="11" customFormat="1" ht="13.5">
      <c r="B2189" s="196"/>
      <c r="C2189" s="197"/>
      <c r="D2189" s="198" t="s">
        <v>169</v>
      </c>
      <c r="E2189" s="199" t="s">
        <v>20</v>
      </c>
      <c r="F2189" s="200" t="s">
        <v>668</v>
      </c>
      <c r="G2189" s="197"/>
      <c r="H2189" s="201" t="s">
        <v>20</v>
      </c>
      <c r="I2189" s="202"/>
      <c r="J2189" s="197"/>
      <c r="K2189" s="197"/>
      <c r="L2189" s="203"/>
      <c r="M2189" s="204"/>
      <c r="N2189" s="205"/>
      <c r="O2189" s="205"/>
      <c r="P2189" s="205"/>
      <c r="Q2189" s="205"/>
      <c r="R2189" s="205"/>
      <c r="S2189" s="205"/>
      <c r="T2189" s="206"/>
      <c r="AT2189" s="207" t="s">
        <v>169</v>
      </c>
      <c r="AU2189" s="207" t="s">
        <v>81</v>
      </c>
      <c r="AV2189" s="11" t="s">
        <v>22</v>
      </c>
      <c r="AW2189" s="11" t="s">
        <v>37</v>
      </c>
      <c r="AX2189" s="11" t="s">
        <v>73</v>
      </c>
      <c r="AY2189" s="207" t="s">
        <v>162</v>
      </c>
    </row>
    <row r="2190" spans="2:51" s="12" customFormat="1" ht="13.5">
      <c r="B2190" s="208"/>
      <c r="C2190" s="209"/>
      <c r="D2190" s="198" t="s">
        <v>169</v>
      </c>
      <c r="E2190" s="210" t="s">
        <v>20</v>
      </c>
      <c r="F2190" s="211" t="s">
        <v>669</v>
      </c>
      <c r="G2190" s="209"/>
      <c r="H2190" s="212">
        <v>5.4</v>
      </c>
      <c r="I2190" s="213"/>
      <c r="J2190" s="209"/>
      <c r="K2190" s="209"/>
      <c r="L2190" s="214"/>
      <c r="M2190" s="215"/>
      <c r="N2190" s="216"/>
      <c r="O2190" s="216"/>
      <c r="P2190" s="216"/>
      <c r="Q2190" s="216"/>
      <c r="R2190" s="216"/>
      <c r="S2190" s="216"/>
      <c r="T2190" s="217"/>
      <c r="AT2190" s="218" t="s">
        <v>169</v>
      </c>
      <c r="AU2190" s="218" t="s">
        <v>81</v>
      </c>
      <c r="AV2190" s="12" t="s">
        <v>81</v>
      </c>
      <c r="AW2190" s="12" t="s">
        <v>37</v>
      </c>
      <c r="AX2190" s="12" t="s">
        <v>73</v>
      </c>
      <c r="AY2190" s="218" t="s">
        <v>162</v>
      </c>
    </row>
    <row r="2191" spans="2:51" s="11" customFormat="1" ht="13.5">
      <c r="B2191" s="196"/>
      <c r="C2191" s="197"/>
      <c r="D2191" s="198" t="s">
        <v>169</v>
      </c>
      <c r="E2191" s="199" t="s">
        <v>20</v>
      </c>
      <c r="F2191" s="200" t="s">
        <v>291</v>
      </c>
      <c r="G2191" s="197"/>
      <c r="H2191" s="201" t="s">
        <v>20</v>
      </c>
      <c r="I2191" s="202"/>
      <c r="J2191" s="197"/>
      <c r="K2191" s="197"/>
      <c r="L2191" s="203"/>
      <c r="M2191" s="204"/>
      <c r="N2191" s="205"/>
      <c r="O2191" s="205"/>
      <c r="P2191" s="205"/>
      <c r="Q2191" s="205"/>
      <c r="R2191" s="205"/>
      <c r="S2191" s="205"/>
      <c r="T2191" s="206"/>
      <c r="AT2191" s="207" t="s">
        <v>169</v>
      </c>
      <c r="AU2191" s="207" t="s">
        <v>81</v>
      </c>
      <c r="AV2191" s="11" t="s">
        <v>22</v>
      </c>
      <c r="AW2191" s="11" t="s">
        <v>37</v>
      </c>
      <c r="AX2191" s="11" t="s">
        <v>73</v>
      </c>
      <c r="AY2191" s="207" t="s">
        <v>162</v>
      </c>
    </row>
    <row r="2192" spans="2:51" s="12" customFormat="1" ht="13.5">
      <c r="B2192" s="208"/>
      <c r="C2192" s="209"/>
      <c r="D2192" s="198" t="s">
        <v>169</v>
      </c>
      <c r="E2192" s="210" t="s">
        <v>20</v>
      </c>
      <c r="F2192" s="211" t="s">
        <v>670</v>
      </c>
      <c r="G2192" s="209"/>
      <c r="H2192" s="212">
        <v>10.256</v>
      </c>
      <c r="I2192" s="213"/>
      <c r="J2192" s="209"/>
      <c r="K2192" s="209"/>
      <c r="L2192" s="214"/>
      <c r="M2192" s="215"/>
      <c r="N2192" s="216"/>
      <c r="O2192" s="216"/>
      <c r="P2192" s="216"/>
      <c r="Q2192" s="216"/>
      <c r="R2192" s="216"/>
      <c r="S2192" s="216"/>
      <c r="T2192" s="217"/>
      <c r="AT2192" s="218" t="s">
        <v>169</v>
      </c>
      <c r="AU2192" s="218" t="s">
        <v>81</v>
      </c>
      <c r="AV2192" s="12" t="s">
        <v>81</v>
      </c>
      <c r="AW2192" s="12" t="s">
        <v>37</v>
      </c>
      <c r="AX2192" s="12" t="s">
        <v>73</v>
      </c>
      <c r="AY2192" s="218" t="s">
        <v>162</v>
      </c>
    </row>
    <row r="2193" spans="2:51" s="13" customFormat="1" ht="13.5">
      <c r="B2193" s="219"/>
      <c r="C2193" s="220"/>
      <c r="D2193" s="221" t="s">
        <v>169</v>
      </c>
      <c r="E2193" s="222" t="s">
        <v>20</v>
      </c>
      <c r="F2193" s="223" t="s">
        <v>174</v>
      </c>
      <c r="G2193" s="220"/>
      <c r="H2193" s="224">
        <v>29.356</v>
      </c>
      <c r="I2193" s="225"/>
      <c r="J2193" s="220"/>
      <c r="K2193" s="220"/>
      <c r="L2193" s="226"/>
      <c r="M2193" s="227"/>
      <c r="N2193" s="228"/>
      <c r="O2193" s="228"/>
      <c r="P2193" s="228"/>
      <c r="Q2193" s="228"/>
      <c r="R2193" s="228"/>
      <c r="S2193" s="228"/>
      <c r="T2193" s="229"/>
      <c r="AT2193" s="230" t="s">
        <v>169</v>
      </c>
      <c r="AU2193" s="230" t="s">
        <v>81</v>
      </c>
      <c r="AV2193" s="13" t="s">
        <v>168</v>
      </c>
      <c r="AW2193" s="13" t="s">
        <v>37</v>
      </c>
      <c r="AX2193" s="13" t="s">
        <v>22</v>
      </c>
      <c r="AY2193" s="230" t="s">
        <v>162</v>
      </c>
    </row>
    <row r="2194" spans="2:65" s="1" customFormat="1" ht="22.5" customHeight="1">
      <c r="B2194" s="36"/>
      <c r="C2194" s="184" t="s">
        <v>2001</v>
      </c>
      <c r="D2194" s="184" t="s">
        <v>164</v>
      </c>
      <c r="E2194" s="185" t="s">
        <v>2002</v>
      </c>
      <c r="F2194" s="186" t="s">
        <v>2003</v>
      </c>
      <c r="G2194" s="187" t="s">
        <v>1905</v>
      </c>
      <c r="H2194" s="188">
        <v>1</v>
      </c>
      <c r="I2194" s="189"/>
      <c r="J2194" s="190">
        <f>ROUND(I2194*H2194,2)</f>
        <v>0</v>
      </c>
      <c r="K2194" s="186" t="s">
        <v>20</v>
      </c>
      <c r="L2194" s="56"/>
      <c r="M2194" s="191" t="s">
        <v>20</v>
      </c>
      <c r="N2194" s="192" t="s">
        <v>44</v>
      </c>
      <c r="O2194" s="37"/>
      <c r="P2194" s="193">
        <f>O2194*H2194</f>
        <v>0</v>
      </c>
      <c r="Q2194" s="193">
        <v>0</v>
      </c>
      <c r="R2194" s="193">
        <f>Q2194*H2194</f>
        <v>0</v>
      </c>
      <c r="S2194" s="193">
        <v>0</v>
      </c>
      <c r="T2194" s="194">
        <f>S2194*H2194</f>
        <v>0</v>
      </c>
      <c r="AR2194" s="19" t="s">
        <v>236</v>
      </c>
      <c r="AT2194" s="19" t="s">
        <v>164</v>
      </c>
      <c r="AU2194" s="19" t="s">
        <v>81</v>
      </c>
      <c r="AY2194" s="19" t="s">
        <v>162</v>
      </c>
      <c r="BE2194" s="195">
        <f>IF(N2194="základní",J2194,0)</f>
        <v>0</v>
      </c>
      <c r="BF2194" s="195">
        <f>IF(N2194="snížená",J2194,0)</f>
        <v>0</v>
      </c>
      <c r="BG2194" s="195">
        <f>IF(N2194="zákl. přenesená",J2194,0)</f>
        <v>0</v>
      </c>
      <c r="BH2194" s="195">
        <f>IF(N2194="sníž. přenesená",J2194,0)</f>
        <v>0</v>
      </c>
      <c r="BI2194" s="195">
        <f>IF(N2194="nulová",J2194,0)</f>
        <v>0</v>
      </c>
      <c r="BJ2194" s="19" t="s">
        <v>22</v>
      </c>
      <c r="BK2194" s="195">
        <f>ROUND(I2194*H2194,2)</f>
        <v>0</v>
      </c>
      <c r="BL2194" s="19" t="s">
        <v>236</v>
      </c>
      <c r="BM2194" s="19" t="s">
        <v>2001</v>
      </c>
    </row>
    <row r="2195" spans="2:51" s="11" customFormat="1" ht="13.5">
      <c r="B2195" s="196"/>
      <c r="C2195" s="197"/>
      <c r="D2195" s="198" t="s">
        <v>169</v>
      </c>
      <c r="E2195" s="199" t="s">
        <v>20</v>
      </c>
      <c r="F2195" s="200" t="s">
        <v>2004</v>
      </c>
      <c r="G2195" s="197"/>
      <c r="H2195" s="201" t="s">
        <v>20</v>
      </c>
      <c r="I2195" s="202"/>
      <c r="J2195" s="197"/>
      <c r="K2195" s="197"/>
      <c r="L2195" s="203"/>
      <c r="M2195" s="204"/>
      <c r="N2195" s="205"/>
      <c r="O2195" s="205"/>
      <c r="P2195" s="205"/>
      <c r="Q2195" s="205"/>
      <c r="R2195" s="205"/>
      <c r="S2195" s="205"/>
      <c r="T2195" s="206"/>
      <c r="AT2195" s="207" t="s">
        <v>169</v>
      </c>
      <c r="AU2195" s="207" t="s">
        <v>81</v>
      </c>
      <c r="AV2195" s="11" t="s">
        <v>22</v>
      </c>
      <c r="AW2195" s="11" t="s">
        <v>37</v>
      </c>
      <c r="AX2195" s="11" t="s">
        <v>73</v>
      </c>
      <c r="AY2195" s="207" t="s">
        <v>162</v>
      </c>
    </row>
    <row r="2196" spans="2:51" s="12" customFormat="1" ht="13.5">
      <c r="B2196" s="208"/>
      <c r="C2196" s="209"/>
      <c r="D2196" s="198" t="s">
        <v>169</v>
      </c>
      <c r="E2196" s="210" t="s">
        <v>20</v>
      </c>
      <c r="F2196" s="211" t="s">
        <v>22</v>
      </c>
      <c r="G2196" s="209"/>
      <c r="H2196" s="212">
        <v>1</v>
      </c>
      <c r="I2196" s="213"/>
      <c r="J2196" s="209"/>
      <c r="K2196" s="209"/>
      <c r="L2196" s="214"/>
      <c r="M2196" s="215"/>
      <c r="N2196" s="216"/>
      <c r="O2196" s="216"/>
      <c r="P2196" s="216"/>
      <c r="Q2196" s="216"/>
      <c r="R2196" s="216"/>
      <c r="S2196" s="216"/>
      <c r="T2196" s="217"/>
      <c r="AT2196" s="218" t="s">
        <v>169</v>
      </c>
      <c r="AU2196" s="218" t="s">
        <v>81</v>
      </c>
      <c r="AV2196" s="12" t="s">
        <v>81</v>
      </c>
      <c r="AW2196" s="12" t="s">
        <v>37</v>
      </c>
      <c r="AX2196" s="12" t="s">
        <v>73</v>
      </c>
      <c r="AY2196" s="218" t="s">
        <v>162</v>
      </c>
    </row>
    <row r="2197" spans="2:51" s="13" customFormat="1" ht="13.5">
      <c r="B2197" s="219"/>
      <c r="C2197" s="220"/>
      <c r="D2197" s="221" t="s">
        <v>169</v>
      </c>
      <c r="E2197" s="222" t="s">
        <v>20</v>
      </c>
      <c r="F2197" s="223" t="s">
        <v>174</v>
      </c>
      <c r="G2197" s="220"/>
      <c r="H2197" s="224">
        <v>1</v>
      </c>
      <c r="I2197" s="225"/>
      <c r="J2197" s="220"/>
      <c r="K2197" s="220"/>
      <c r="L2197" s="226"/>
      <c r="M2197" s="227"/>
      <c r="N2197" s="228"/>
      <c r="O2197" s="228"/>
      <c r="P2197" s="228"/>
      <c r="Q2197" s="228"/>
      <c r="R2197" s="228"/>
      <c r="S2197" s="228"/>
      <c r="T2197" s="229"/>
      <c r="AT2197" s="230" t="s">
        <v>169</v>
      </c>
      <c r="AU2197" s="230" t="s">
        <v>81</v>
      </c>
      <c r="AV2197" s="13" t="s">
        <v>168</v>
      </c>
      <c r="AW2197" s="13" t="s">
        <v>37</v>
      </c>
      <c r="AX2197" s="13" t="s">
        <v>22</v>
      </c>
      <c r="AY2197" s="230" t="s">
        <v>162</v>
      </c>
    </row>
    <row r="2198" spans="2:65" s="1" customFormat="1" ht="22.5" customHeight="1">
      <c r="B2198" s="36"/>
      <c r="C2198" s="184" t="s">
        <v>2005</v>
      </c>
      <c r="D2198" s="184" t="s">
        <v>164</v>
      </c>
      <c r="E2198" s="185" t="s">
        <v>2006</v>
      </c>
      <c r="F2198" s="186" t="s">
        <v>2007</v>
      </c>
      <c r="G2198" s="187" t="s">
        <v>1905</v>
      </c>
      <c r="H2198" s="188">
        <v>1</v>
      </c>
      <c r="I2198" s="189"/>
      <c r="J2198" s="190">
        <f>ROUND(I2198*H2198,2)</f>
        <v>0</v>
      </c>
      <c r="K2198" s="186" t="s">
        <v>20</v>
      </c>
      <c r="L2198" s="56"/>
      <c r="M2198" s="191" t="s">
        <v>20</v>
      </c>
      <c r="N2198" s="192" t="s">
        <v>44</v>
      </c>
      <c r="O2198" s="37"/>
      <c r="P2198" s="193">
        <f>O2198*H2198</f>
        <v>0</v>
      </c>
      <c r="Q2198" s="193">
        <v>0</v>
      </c>
      <c r="R2198" s="193">
        <f>Q2198*H2198</f>
        <v>0</v>
      </c>
      <c r="S2198" s="193">
        <v>0</v>
      </c>
      <c r="T2198" s="194">
        <f>S2198*H2198</f>
        <v>0</v>
      </c>
      <c r="AR2198" s="19" t="s">
        <v>236</v>
      </c>
      <c r="AT2198" s="19" t="s">
        <v>164</v>
      </c>
      <c r="AU2198" s="19" t="s">
        <v>81</v>
      </c>
      <c r="AY2198" s="19" t="s">
        <v>162</v>
      </c>
      <c r="BE2198" s="195">
        <f>IF(N2198="základní",J2198,0)</f>
        <v>0</v>
      </c>
      <c r="BF2198" s="195">
        <f>IF(N2198="snížená",J2198,0)</f>
        <v>0</v>
      </c>
      <c r="BG2198" s="195">
        <f>IF(N2198="zákl. přenesená",J2198,0)</f>
        <v>0</v>
      </c>
      <c r="BH2198" s="195">
        <f>IF(N2198="sníž. přenesená",J2198,0)</f>
        <v>0</v>
      </c>
      <c r="BI2198" s="195">
        <f>IF(N2198="nulová",J2198,0)</f>
        <v>0</v>
      </c>
      <c r="BJ2198" s="19" t="s">
        <v>22</v>
      </c>
      <c r="BK2198" s="195">
        <f>ROUND(I2198*H2198,2)</f>
        <v>0</v>
      </c>
      <c r="BL2198" s="19" t="s">
        <v>236</v>
      </c>
      <c r="BM2198" s="19" t="s">
        <v>2005</v>
      </c>
    </row>
    <row r="2199" spans="2:65" s="1" customFormat="1" ht="22.5" customHeight="1">
      <c r="B2199" s="36"/>
      <c r="C2199" s="184" t="s">
        <v>2008</v>
      </c>
      <c r="D2199" s="184" t="s">
        <v>164</v>
      </c>
      <c r="E2199" s="185" t="s">
        <v>2009</v>
      </c>
      <c r="F2199" s="186" t="s">
        <v>2010</v>
      </c>
      <c r="G2199" s="187" t="s">
        <v>1905</v>
      </c>
      <c r="H2199" s="188">
        <v>1</v>
      </c>
      <c r="I2199" s="189"/>
      <c r="J2199" s="190">
        <f>ROUND(I2199*H2199,2)</f>
        <v>0</v>
      </c>
      <c r="K2199" s="186" t="s">
        <v>20</v>
      </c>
      <c r="L2199" s="56"/>
      <c r="M2199" s="191" t="s">
        <v>20</v>
      </c>
      <c r="N2199" s="192" t="s">
        <v>44</v>
      </c>
      <c r="O2199" s="37"/>
      <c r="P2199" s="193">
        <f>O2199*H2199</f>
        <v>0</v>
      </c>
      <c r="Q2199" s="193">
        <v>0</v>
      </c>
      <c r="R2199" s="193">
        <f>Q2199*H2199</f>
        <v>0</v>
      </c>
      <c r="S2199" s="193">
        <v>0</v>
      </c>
      <c r="T2199" s="194">
        <f>S2199*H2199</f>
        <v>0</v>
      </c>
      <c r="AR2199" s="19" t="s">
        <v>236</v>
      </c>
      <c r="AT2199" s="19" t="s">
        <v>164</v>
      </c>
      <c r="AU2199" s="19" t="s">
        <v>81</v>
      </c>
      <c r="AY2199" s="19" t="s">
        <v>162</v>
      </c>
      <c r="BE2199" s="195">
        <f>IF(N2199="základní",J2199,0)</f>
        <v>0</v>
      </c>
      <c r="BF2199" s="195">
        <f>IF(N2199="snížená",J2199,0)</f>
        <v>0</v>
      </c>
      <c r="BG2199" s="195">
        <f>IF(N2199="zákl. přenesená",J2199,0)</f>
        <v>0</v>
      </c>
      <c r="BH2199" s="195">
        <f>IF(N2199="sníž. přenesená",J2199,0)</f>
        <v>0</v>
      </c>
      <c r="BI2199" s="195">
        <f>IF(N2199="nulová",J2199,0)</f>
        <v>0</v>
      </c>
      <c r="BJ2199" s="19" t="s">
        <v>22</v>
      </c>
      <c r="BK2199" s="195">
        <f>ROUND(I2199*H2199,2)</f>
        <v>0</v>
      </c>
      <c r="BL2199" s="19" t="s">
        <v>236</v>
      </c>
      <c r="BM2199" s="19" t="s">
        <v>2008</v>
      </c>
    </row>
    <row r="2200" spans="2:65" s="1" customFormat="1" ht="22.5" customHeight="1">
      <c r="B2200" s="36"/>
      <c r="C2200" s="184" t="s">
        <v>2011</v>
      </c>
      <c r="D2200" s="184" t="s">
        <v>164</v>
      </c>
      <c r="E2200" s="185" t="s">
        <v>2012</v>
      </c>
      <c r="F2200" s="186" t="s">
        <v>2013</v>
      </c>
      <c r="G2200" s="187" t="s">
        <v>1905</v>
      </c>
      <c r="H2200" s="188">
        <v>1</v>
      </c>
      <c r="I2200" s="189"/>
      <c r="J2200" s="190">
        <f>ROUND(I2200*H2200,2)</f>
        <v>0</v>
      </c>
      <c r="K2200" s="186" t="s">
        <v>20</v>
      </c>
      <c r="L2200" s="56"/>
      <c r="M2200" s="191" t="s">
        <v>20</v>
      </c>
      <c r="N2200" s="192" t="s">
        <v>44</v>
      </c>
      <c r="O2200" s="37"/>
      <c r="P2200" s="193">
        <f>O2200*H2200</f>
        <v>0</v>
      </c>
      <c r="Q2200" s="193">
        <v>0</v>
      </c>
      <c r="R2200" s="193">
        <f>Q2200*H2200</f>
        <v>0</v>
      </c>
      <c r="S2200" s="193">
        <v>0</v>
      </c>
      <c r="T2200" s="194">
        <f>S2200*H2200</f>
        <v>0</v>
      </c>
      <c r="AR2200" s="19" t="s">
        <v>236</v>
      </c>
      <c r="AT2200" s="19" t="s">
        <v>164</v>
      </c>
      <c r="AU2200" s="19" t="s">
        <v>81</v>
      </c>
      <c r="AY2200" s="19" t="s">
        <v>162</v>
      </c>
      <c r="BE2200" s="195">
        <f>IF(N2200="základní",J2200,0)</f>
        <v>0</v>
      </c>
      <c r="BF2200" s="195">
        <f>IF(N2200="snížená",J2200,0)</f>
        <v>0</v>
      </c>
      <c r="BG2200" s="195">
        <f>IF(N2200="zákl. přenesená",J2200,0)</f>
        <v>0</v>
      </c>
      <c r="BH2200" s="195">
        <f>IF(N2200="sníž. přenesená",J2200,0)</f>
        <v>0</v>
      </c>
      <c r="BI2200" s="195">
        <f>IF(N2200="nulová",J2200,0)</f>
        <v>0</v>
      </c>
      <c r="BJ2200" s="19" t="s">
        <v>22</v>
      </c>
      <c r="BK2200" s="195">
        <f>ROUND(I2200*H2200,2)</f>
        <v>0</v>
      </c>
      <c r="BL2200" s="19" t="s">
        <v>236</v>
      </c>
      <c r="BM2200" s="19" t="s">
        <v>2011</v>
      </c>
    </row>
    <row r="2201" spans="2:51" s="11" customFormat="1" ht="13.5">
      <c r="B2201" s="196"/>
      <c r="C2201" s="197"/>
      <c r="D2201" s="198" t="s">
        <v>169</v>
      </c>
      <c r="E2201" s="199" t="s">
        <v>20</v>
      </c>
      <c r="F2201" s="200" t="s">
        <v>1910</v>
      </c>
      <c r="G2201" s="197"/>
      <c r="H2201" s="201" t="s">
        <v>20</v>
      </c>
      <c r="I2201" s="202"/>
      <c r="J2201" s="197"/>
      <c r="K2201" s="197"/>
      <c r="L2201" s="203"/>
      <c r="M2201" s="204"/>
      <c r="N2201" s="205"/>
      <c r="O2201" s="205"/>
      <c r="P2201" s="205"/>
      <c r="Q2201" s="205"/>
      <c r="R2201" s="205"/>
      <c r="S2201" s="205"/>
      <c r="T2201" s="206"/>
      <c r="AT2201" s="207" t="s">
        <v>169</v>
      </c>
      <c r="AU2201" s="207" t="s">
        <v>81</v>
      </c>
      <c r="AV2201" s="11" t="s">
        <v>22</v>
      </c>
      <c r="AW2201" s="11" t="s">
        <v>37</v>
      </c>
      <c r="AX2201" s="11" t="s">
        <v>73</v>
      </c>
      <c r="AY2201" s="207" t="s">
        <v>162</v>
      </c>
    </row>
    <row r="2202" spans="2:51" s="12" customFormat="1" ht="13.5">
      <c r="B2202" s="208"/>
      <c r="C2202" s="209"/>
      <c r="D2202" s="198" t="s">
        <v>169</v>
      </c>
      <c r="E2202" s="210" t="s">
        <v>20</v>
      </c>
      <c r="F2202" s="211" t="s">
        <v>22</v>
      </c>
      <c r="G2202" s="209"/>
      <c r="H2202" s="212">
        <v>1</v>
      </c>
      <c r="I2202" s="213"/>
      <c r="J2202" s="209"/>
      <c r="K2202" s="209"/>
      <c r="L2202" s="214"/>
      <c r="M2202" s="215"/>
      <c r="N2202" s="216"/>
      <c r="O2202" s="216"/>
      <c r="P2202" s="216"/>
      <c r="Q2202" s="216"/>
      <c r="R2202" s="216"/>
      <c r="S2202" s="216"/>
      <c r="T2202" s="217"/>
      <c r="AT2202" s="218" t="s">
        <v>169</v>
      </c>
      <c r="AU2202" s="218" t="s">
        <v>81</v>
      </c>
      <c r="AV2202" s="12" t="s">
        <v>81</v>
      </c>
      <c r="AW2202" s="12" t="s">
        <v>37</v>
      </c>
      <c r="AX2202" s="12" t="s">
        <v>73</v>
      </c>
      <c r="AY2202" s="218" t="s">
        <v>162</v>
      </c>
    </row>
    <row r="2203" spans="2:51" s="13" customFormat="1" ht="13.5">
      <c r="B2203" s="219"/>
      <c r="C2203" s="220"/>
      <c r="D2203" s="221" t="s">
        <v>169</v>
      </c>
      <c r="E2203" s="222" t="s">
        <v>20</v>
      </c>
      <c r="F2203" s="223" t="s">
        <v>174</v>
      </c>
      <c r="G2203" s="220"/>
      <c r="H2203" s="224">
        <v>1</v>
      </c>
      <c r="I2203" s="225"/>
      <c r="J2203" s="220"/>
      <c r="K2203" s="220"/>
      <c r="L2203" s="226"/>
      <c r="M2203" s="227"/>
      <c r="N2203" s="228"/>
      <c r="O2203" s="228"/>
      <c r="P2203" s="228"/>
      <c r="Q2203" s="228"/>
      <c r="R2203" s="228"/>
      <c r="S2203" s="228"/>
      <c r="T2203" s="229"/>
      <c r="AT2203" s="230" t="s">
        <v>169</v>
      </c>
      <c r="AU2203" s="230" t="s">
        <v>81</v>
      </c>
      <c r="AV2203" s="13" t="s">
        <v>168</v>
      </c>
      <c r="AW2203" s="13" t="s">
        <v>37</v>
      </c>
      <c r="AX2203" s="13" t="s">
        <v>22</v>
      </c>
      <c r="AY2203" s="230" t="s">
        <v>162</v>
      </c>
    </row>
    <row r="2204" spans="2:65" s="1" customFormat="1" ht="22.5" customHeight="1">
      <c r="B2204" s="36"/>
      <c r="C2204" s="184" t="s">
        <v>2014</v>
      </c>
      <c r="D2204" s="184" t="s">
        <v>164</v>
      </c>
      <c r="E2204" s="185" t="s">
        <v>2015</v>
      </c>
      <c r="F2204" s="186" t="s">
        <v>2016</v>
      </c>
      <c r="G2204" s="187" t="s">
        <v>1905</v>
      </c>
      <c r="H2204" s="188">
        <v>1</v>
      </c>
      <c r="I2204" s="189"/>
      <c r="J2204" s="190">
        <f aca="true" t="shared" si="10" ref="J2204:J2217">ROUND(I2204*H2204,2)</f>
        <v>0</v>
      </c>
      <c r="K2204" s="186" t="s">
        <v>20</v>
      </c>
      <c r="L2204" s="56"/>
      <c r="M2204" s="191" t="s">
        <v>20</v>
      </c>
      <c r="N2204" s="192" t="s">
        <v>44</v>
      </c>
      <c r="O2204" s="37"/>
      <c r="P2204" s="193">
        <f aca="true" t="shared" si="11" ref="P2204:P2217">O2204*H2204</f>
        <v>0</v>
      </c>
      <c r="Q2204" s="193">
        <v>0</v>
      </c>
      <c r="R2204" s="193">
        <f aca="true" t="shared" si="12" ref="R2204:R2217">Q2204*H2204</f>
        <v>0</v>
      </c>
      <c r="S2204" s="193">
        <v>0</v>
      </c>
      <c r="T2204" s="194">
        <f aca="true" t="shared" si="13" ref="T2204:T2217">S2204*H2204</f>
        <v>0</v>
      </c>
      <c r="AR2204" s="19" t="s">
        <v>236</v>
      </c>
      <c r="AT2204" s="19" t="s">
        <v>164</v>
      </c>
      <c r="AU2204" s="19" t="s">
        <v>81</v>
      </c>
      <c r="AY2204" s="19" t="s">
        <v>162</v>
      </c>
      <c r="BE2204" s="195">
        <f aca="true" t="shared" si="14" ref="BE2204:BE2217">IF(N2204="základní",J2204,0)</f>
        <v>0</v>
      </c>
      <c r="BF2204" s="195">
        <f aca="true" t="shared" si="15" ref="BF2204:BF2217">IF(N2204="snížená",J2204,0)</f>
        <v>0</v>
      </c>
      <c r="BG2204" s="195">
        <f aca="true" t="shared" si="16" ref="BG2204:BG2217">IF(N2204="zákl. přenesená",J2204,0)</f>
        <v>0</v>
      </c>
      <c r="BH2204" s="195">
        <f aca="true" t="shared" si="17" ref="BH2204:BH2217">IF(N2204="sníž. přenesená",J2204,0)</f>
        <v>0</v>
      </c>
      <c r="BI2204" s="195">
        <f aca="true" t="shared" si="18" ref="BI2204:BI2217">IF(N2204="nulová",J2204,0)</f>
        <v>0</v>
      </c>
      <c r="BJ2204" s="19" t="s">
        <v>22</v>
      </c>
      <c r="BK2204" s="195">
        <f aca="true" t="shared" si="19" ref="BK2204:BK2217">ROUND(I2204*H2204,2)</f>
        <v>0</v>
      </c>
      <c r="BL2204" s="19" t="s">
        <v>236</v>
      </c>
      <c r="BM2204" s="19" t="s">
        <v>2014</v>
      </c>
    </row>
    <row r="2205" spans="2:65" s="1" customFormat="1" ht="22.5" customHeight="1">
      <c r="B2205" s="36"/>
      <c r="C2205" s="184" t="s">
        <v>2017</v>
      </c>
      <c r="D2205" s="184" t="s">
        <v>164</v>
      </c>
      <c r="E2205" s="185" t="s">
        <v>2018</v>
      </c>
      <c r="F2205" s="186" t="s">
        <v>2019</v>
      </c>
      <c r="G2205" s="187" t="s">
        <v>1905</v>
      </c>
      <c r="H2205" s="188">
        <v>1</v>
      </c>
      <c r="I2205" s="189"/>
      <c r="J2205" s="190">
        <f t="shared" si="10"/>
        <v>0</v>
      </c>
      <c r="K2205" s="186" t="s">
        <v>20</v>
      </c>
      <c r="L2205" s="56"/>
      <c r="M2205" s="191" t="s">
        <v>20</v>
      </c>
      <c r="N2205" s="192" t="s">
        <v>44</v>
      </c>
      <c r="O2205" s="37"/>
      <c r="P2205" s="193">
        <f t="shared" si="11"/>
        <v>0</v>
      </c>
      <c r="Q2205" s="193">
        <v>0</v>
      </c>
      <c r="R2205" s="193">
        <f t="shared" si="12"/>
        <v>0</v>
      </c>
      <c r="S2205" s="193">
        <v>0</v>
      </c>
      <c r="T2205" s="194">
        <f t="shared" si="13"/>
        <v>0</v>
      </c>
      <c r="AR2205" s="19" t="s">
        <v>236</v>
      </c>
      <c r="AT2205" s="19" t="s">
        <v>164</v>
      </c>
      <c r="AU2205" s="19" t="s">
        <v>81</v>
      </c>
      <c r="AY2205" s="19" t="s">
        <v>162</v>
      </c>
      <c r="BE2205" s="195">
        <f t="shared" si="14"/>
        <v>0</v>
      </c>
      <c r="BF2205" s="195">
        <f t="shared" si="15"/>
        <v>0</v>
      </c>
      <c r="BG2205" s="195">
        <f t="shared" si="16"/>
        <v>0</v>
      </c>
      <c r="BH2205" s="195">
        <f t="shared" si="17"/>
        <v>0</v>
      </c>
      <c r="BI2205" s="195">
        <f t="shared" si="18"/>
        <v>0</v>
      </c>
      <c r="BJ2205" s="19" t="s">
        <v>22</v>
      </c>
      <c r="BK2205" s="195">
        <f t="shared" si="19"/>
        <v>0</v>
      </c>
      <c r="BL2205" s="19" t="s">
        <v>236</v>
      </c>
      <c r="BM2205" s="19" t="s">
        <v>2017</v>
      </c>
    </row>
    <row r="2206" spans="2:65" s="1" customFormat="1" ht="22.5" customHeight="1">
      <c r="B2206" s="36"/>
      <c r="C2206" s="184" t="s">
        <v>2020</v>
      </c>
      <c r="D2206" s="184" t="s">
        <v>164</v>
      </c>
      <c r="E2206" s="185" t="s">
        <v>2021</v>
      </c>
      <c r="F2206" s="186" t="s">
        <v>2022</v>
      </c>
      <c r="G2206" s="187" t="s">
        <v>1905</v>
      </c>
      <c r="H2206" s="188">
        <v>1</v>
      </c>
      <c r="I2206" s="189"/>
      <c r="J2206" s="190">
        <f t="shared" si="10"/>
        <v>0</v>
      </c>
      <c r="K2206" s="186" t="s">
        <v>20</v>
      </c>
      <c r="L2206" s="56"/>
      <c r="M2206" s="191" t="s">
        <v>20</v>
      </c>
      <c r="N2206" s="192" t="s">
        <v>44</v>
      </c>
      <c r="O2206" s="37"/>
      <c r="P2206" s="193">
        <f t="shared" si="11"/>
        <v>0</v>
      </c>
      <c r="Q2206" s="193">
        <v>0</v>
      </c>
      <c r="R2206" s="193">
        <f t="shared" si="12"/>
        <v>0</v>
      </c>
      <c r="S2206" s="193">
        <v>0</v>
      </c>
      <c r="T2206" s="194">
        <f t="shared" si="13"/>
        <v>0</v>
      </c>
      <c r="AR2206" s="19" t="s">
        <v>236</v>
      </c>
      <c r="AT2206" s="19" t="s">
        <v>164</v>
      </c>
      <c r="AU2206" s="19" t="s">
        <v>81</v>
      </c>
      <c r="AY2206" s="19" t="s">
        <v>162</v>
      </c>
      <c r="BE2206" s="195">
        <f t="shared" si="14"/>
        <v>0</v>
      </c>
      <c r="BF2206" s="195">
        <f t="shared" si="15"/>
        <v>0</v>
      </c>
      <c r="BG2206" s="195">
        <f t="shared" si="16"/>
        <v>0</v>
      </c>
      <c r="BH2206" s="195">
        <f t="shared" si="17"/>
        <v>0</v>
      </c>
      <c r="BI2206" s="195">
        <f t="shared" si="18"/>
        <v>0</v>
      </c>
      <c r="BJ2206" s="19" t="s">
        <v>22</v>
      </c>
      <c r="BK2206" s="195">
        <f t="shared" si="19"/>
        <v>0</v>
      </c>
      <c r="BL2206" s="19" t="s">
        <v>236</v>
      </c>
      <c r="BM2206" s="19" t="s">
        <v>2020</v>
      </c>
    </row>
    <row r="2207" spans="2:65" s="1" customFormat="1" ht="22.5" customHeight="1">
      <c r="B2207" s="36"/>
      <c r="C2207" s="184" t="s">
        <v>2023</v>
      </c>
      <c r="D2207" s="184" t="s">
        <v>164</v>
      </c>
      <c r="E2207" s="185" t="s">
        <v>2024</v>
      </c>
      <c r="F2207" s="186" t="s">
        <v>2025</v>
      </c>
      <c r="G2207" s="187" t="s">
        <v>1905</v>
      </c>
      <c r="H2207" s="188">
        <v>1</v>
      </c>
      <c r="I2207" s="189"/>
      <c r="J2207" s="190">
        <f t="shared" si="10"/>
        <v>0</v>
      </c>
      <c r="K2207" s="186" t="s">
        <v>20</v>
      </c>
      <c r="L2207" s="56"/>
      <c r="M2207" s="191" t="s">
        <v>20</v>
      </c>
      <c r="N2207" s="192" t="s">
        <v>44</v>
      </c>
      <c r="O2207" s="37"/>
      <c r="P2207" s="193">
        <f t="shared" si="11"/>
        <v>0</v>
      </c>
      <c r="Q2207" s="193">
        <v>0</v>
      </c>
      <c r="R2207" s="193">
        <f t="shared" si="12"/>
        <v>0</v>
      </c>
      <c r="S2207" s="193">
        <v>0</v>
      </c>
      <c r="T2207" s="194">
        <f t="shared" si="13"/>
        <v>0</v>
      </c>
      <c r="AR2207" s="19" t="s">
        <v>236</v>
      </c>
      <c r="AT2207" s="19" t="s">
        <v>164</v>
      </c>
      <c r="AU2207" s="19" t="s">
        <v>81</v>
      </c>
      <c r="AY2207" s="19" t="s">
        <v>162</v>
      </c>
      <c r="BE2207" s="195">
        <f t="shared" si="14"/>
        <v>0</v>
      </c>
      <c r="BF2207" s="195">
        <f t="shared" si="15"/>
        <v>0</v>
      </c>
      <c r="BG2207" s="195">
        <f t="shared" si="16"/>
        <v>0</v>
      </c>
      <c r="BH2207" s="195">
        <f t="shared" si="17"/>
        <v>0</v>
      </c>
      <c r="BI2207" s="195">
        <f t="shared" si="18"/>
        <v>0</v>
      </c>
      <c r="BJ2207" s="19" t="s">
        <v>22</v>
      </c>
      <c r="BK2207" s="195">
        <f t="shared" si="19"/>
        <v>0</v>
      </c>
      <c r="BL2207" s="19" t="s">
        <v>236</v>
      </c>
      <c r="BM2207" s="19" t="s">
        <v>2023</v>
      </c>
    </row>
    <row r="2208" spans="2:65" s="1" customFormat="1" ht="22.5" customHeight="1">
      <c r="B2208" s="36"/>
      <c r="C2208" s="184" t="s">
        <v>2026</v>
      </c>
      <c r="D2208" s="184" t="s">
        <v>164</v>
      </c>
      <c r="E2208" s="185" t="s">
        <v>2027</v>
      </c>
      <c r="F2208" s="186" t="s">
        <v>2028</v>
      </c>
      <c r="G2208" s="187" t="s">
        <v>1905</v>
      </c>
      <c r="H2208" s="188">
        <v>1</v>
      </c>
      <c r="I2208" s="189"/>
      <c r="J2208" s="190">
        <f t="shared" si="10"/>
        <v>0</v>
      </c>
      <c r="K2208" s="186" t="s">
        <v>20</v>
      </c>
      <c r="L2208" s="56"/>
      <c r="M2208" s="191" t="s">
        <v>20</v>
      </c>
      <c r="N2208" s="192" t="s">
        <v>44</v>
      </c>
      <c r="O2208" s="37"/>
      <c r="P2208" s="193">
        <f t="shared" si="11"/>
        <v>0</v>
      </c>
      <c r="Q2208" s="193">
        <v>0</v>
      </c>
      <c r="R2208" s="193">
        <f t="shared" si="12"/>
        <v>0</v>
      </c>
      <c r="S2208" s="193">
        <v>0</v>
      </c>
      <c r="T2208" s="194">
        <f t="shared" si="13"/>
        <v>0</v>
      </c>
      <c r="AR2208" s="19" t="s">
        <v>236</v>
      </c>
      <c r="AT2208" s="19" t="s">
        <v>164</v>
      </c>
      <c r="AU2208" s="19" t="s">
        <v>81</v>
      </c>
      <c r="AY2208" s="19" t="s">
        <v>162</v>
      </c>
      <c r="BE2208" s="195">
        <f t="shared" si="14"/>
        <v>0</v>
      </c>
      <c r="BF2208" s="195">
        <f t="shared" si="15"/>
        <v>0</v>
      </c>
      <c r="BG2208" s="195">
        <f t="shared" si="16"/>
        <v>0</v>
      </c>
      <c r="BH2208" s="195">
        <f t="shared" si="17"/>
        <v>0</v>
      </c>
      <c r="BI2208" s="195">
        <f t="shared" si="18"/>
        <v>0</v>
      </c>
      <c r="BJ2208" s="19" t="s">
        <v>22</v>
      </c>
      <c r="BK2208" s="195">
        <f t="shared" si="19"/>
        <v>0</v>
      </c>
      <c r="BL2208" s="19" t="s">
        <v>236</v>
      </c>
      <c r="BM2208" s="19" t="s">
        <v>2026</v>
      </c>
    </row>
    <row r="2209" spans="2:65" s="1" customFormat="1" ht="22.5" customHeight="1">
      <c r="B2209" s="36"/>
      <c r="C2209" s="184" t="s">
        <v>2029</v>
      </c>
      <c r="D2209" s="184" t="s">
        <v>164</v>
      </c>
      <c r="E2209" s="185" t="s">
        <v>2030</v>
      </c>
      <c r="F2209" s="186" t="s">
        <v>2028</v>
      </c>
      <c r="G2209" s="187" t="s">
        <v>1905</v>
      </c>
      <c r="H2209" s="188">
        <v>1</v>
      </c>
      <c r="I2209" s="189"/>
      <c r="J2209" s="190">
        <f t="shared" si="10"/>
        <v>0</v>
      </c>
      <c r="K2209" s="186" t="s">
        <v>20</v>
      </c>
      <c r="L2209" s="56"/>
      <c r="M2209" s="191" t="s">
        <v>20</v>
      </c>
      <c r="N2209" s="192" t="s">
        <v>44</v>
      </c>
      <c r="O2209" s="37"/>
      <c r="P2209" s="193">
        <f t="shared" si="11"/>
        <v>0</v>
      </c>
      <c r="Q2209" s="193">
        <v>0</v>
      </c>
      <c r="R2209" s="193">
        <f t="shared" si="12"/>
        <v>0</v>
      </c>
      <c r="S2209" s="193">
        <v>0</v>
      </c>
      <c r="T2209" s="194">
        <f t="shared" si="13"/>
        <v>0</v>
      </c>
      <c r="AR2209" s="19" t="s">
        <v>236</v>
      </c>
      <c r="AT2209" s="19" t="s">
        <v>164</v>
      </c>
      <c r="AU2209" s="19" t="s">
        <v>81</v>
      </c>
      <c r="AY2209" s="19" t="s">
        <v>162</v>
      </c>
      <c r="BE2209" s="195">
        <f t="shared" si="14"/>
        <v>0</v>
      </c>
      <c r="BF2209" s="195">
        <f t="shared" si="15"/>
        <v>0</v>
      </c>
      <c r="BG2209" s="195">
        <f t="shared" si="16"/>
        <v>0</v>
      </c>
      <c r="BH2209" s="195">
        <f t="shared" si="17"/>
        <v>0</v>
      </c>
      <c r="BI2209" s="195">
        <f t="shared" si="18"/>
        <v>0</v>
      </c>
      <c r="BJ2209" s="19" t="s">
        <v>22</v>
      </c>
      <c r="BK2209" s="195">
        <f t="shared" si="19"/>
        <v>0</v>
      </c>
      <c r="BL2209" s="19" t="s">
        <v>236</v>
      </c>
      <c r="BM2209" s="19" t="s">
        <v>2029</v>
      </c>
    </row>
    <row r="2210" spans="2:65" s="1" customFormat="1" ht="22.5" customHeight="1">
      <c r="B2210" s="36"/>
      <c r="C2210" s="184" t="s">
        <v>2031</v>
      </c>
      <c r="D2210" s="184" t="s">
        <v>164</v>
      </c>
      <c r="E2210" s="185" t="s">
        <v>2032</v>
      </c>
      <c r="F2210" s="186" t="s">
        <v>2028</v>
      </c>
      <c r="G2210" s="187" t="s">
        <v>1905</v>
      </c>
      <c r="H2210" s="188">
        <v>1</v>
      </c>
      <c r="I2210" s="189"/>
      <c r="J2210" s="190">
        <f t="shared" si="10"/>
        <v>0</v>
      </c>
      <c r="K2210" s="186" t="s">
        <v>20</v>
      </c>
      <c r="L2210" s="56"/>
      <c r="M2210" s="191" t="s">
        <v>20</v>
      </c>
      <c r="N2210" s="192" t="s">
        <v>44</v>
      </c>
      <c r="O2210" s="37"/>
      <c r="P2210" s="193">
        <f t="shared" si="11"/>
        <v>0</v>
      </c>
      <c r="Q2210" s="193">
        <v>0</v>
      </c>
      <c r="R2210" s="193">
        <f t="shared" si="12"/>
        <v>0</v>
      </c>
      <c r="S2210" s="193">
        <v>0</v>
      </c>
      <c r="T2210" s="194">
        <f t="shared" si="13"/>
        <v>0</v>
      </c>
      <c r="AR2210" s="19" t="s">
        <v>236</v>
      </c>
      <c r="AT2210" s="19" t="s">
        <v>164</v>
      </c>
      <c r="AU2210" s="19" t="s">
        <v>81</v>
      </c>
      <c r="AY2210" s="19" t="s">
        <v>162</v>
      </c>
      <c r="BE2210" s="195">
        <f t="shared" si="14"/>
        <v>0</v>
      </c>
      <c r="BF2210" s="195">
        <f t="shared" si="15"/>
        <v>0</v>
      </c>
      <c r="BG2210" s="195">
        <f t="shared" si="16"/>
        <v>0</v>
      </c>
      <c r="BH2210" s="195">
        <f t="shared" si="17"/>
        <v>0</v>
      </c>
      <c r="BI2210" s="195">
        <f t="shared" si="18"/>
        <v>0</v>
      </c>
      <c r="BJ2210" s="19" t="s">
        <v>22</v>
      </c>
      <c r="BK2210" s="195">
        <f t="shared" si="19"/>
        <v>0</v>
      </c>
      <c r="BL2210" s="19" t="s">
        <v>236</v>
      </c>
      <c r="BM2210" s="19" t="s">
        <v>2031</v>
      </c>
    </row>
    <row r="2211" spans="2:65" s="1" customFormat="1" ht="22.5" customHeight="1">
      <c r="B2211" s="36"/>
      <c r="C2211" s="184" t="s">
        <v>2033</v>
      </c>
      <c r="D2211" s="184" t="s">
        <v>164</v>
      </c>
      <c r="E2211" s="185" t="s">
        <v>2034</v>
      </c>
      <c r="F2211" s="186" t="s">
        <v>2035</v>
      </c>
      <c r="G2211" s="187" t="s">
        <v>1905</v>
      </c>
      <c r="H2211" s="188">
        <v>1</v>
      </c>
      <c r="I2211" s="189"/>
      <c r="J2211" s="190">
        <f t="shared" si="10"/>
        <v>0</v>
      </c>
      <c r="K2211" s="186" t="s">
        <v>20</v>
      </c>
      <c r="L2211" s="56"/>
      <c r="M2211" s="191" t="s">
        <v>20</v>
      </c>
      <c r="N2211" s="192" t="s">
        <v>44</v>
      </c>
      <c r="O2211" s="37"/>
      <c r="P2211" s="193">
        <f t="shared" si="11"/>
        <v>0</v>
      </c>
      <c r="Q2211" s="193">
        <v>0</v>
      </c>
      <c r="R2211" s="193">
        <f t="shared" si="12"/>
        <v>0</v>
      </c>
      <c r="S2211" s="193">
        <v>0</v>
      </c>
      <c r="T2211" s="194">
        <f t="shared" si="13"/>
        <v>0</v>
      </c>
      <c r="AR2211" s="19" t="s">
        <v>236</v>
      </c>
      <c r="AT2211" s="19" t="s">
        <v>164</v>
      </c>
      <c r="AU2211" s="19" t="s">
        <v>81</v>
      </c>
      <c r="AY2211" s="19" t="s">
        <v>162</v>
      </c>
      <c r="BE2211" s="195">
        <f t="shared" si="14"/>
        <v>0</v>
      </c>
      <c r="BF2211" s="195">
        <f t="shared" si="15"/>
        <v>0</v>
      </c>
      <c r="BG2211" s="195">
        <f t="shared" si="16"/>
        <v>0</v>
      </c>
      <c r="BH2211" s="195">
        <f t="shared" si="17"/>
        <v>0</v>
      </c>
      <c r="BI2211" s="195">
        <f t="shared" si="18"/>
        <v>0</v>
      </c>
      <c r="BJ2211" s="19" t="s">
        <v>22</v>
      </c>
      <c r="BK2211" s="195">
        <f t="shared" si="19"/>
        <v>0</v>
      </c>
      <c r="BL2211" s="19" t="s">
        <v>236</v>
      </c>
      <c r="BM2211" s="19" t="s">
        <v>2033</v>
      </c>
    </row>
    <row r="2212" spans="2:65" s="1" customFormat="1" ht="22.5" customHeight="1">
      <c r="B2212" s="36"/>
      <c r="C2212" s="184" t="s">
        <v>2036</v>
      </c>
      <c r="D2212" s="184" t="s">
        <v>164</v>
      </c>
      <c r="E2212" s="185" t="s">
        <v>2037</v>
      </c>
      <c r="F2212" s="186" t="s">
        <v>2035</v>
      </c>
      <c r="G2212" s="187" t="s">
        <v>1905</v>
      </c>
      <c r="H2212" s="188">
        <v>1</v>
      </c>
      <c r="I2212" s="189"/>
      <c r="J2212" s="190">
        <f t="shared" si="10"/>
        <v>0</v>
      </c>
      <c r="K2212" s="186" t="s">
        <v>20</v>
      </c>
      <c r="L2212" s="56"/>
      <c r="M2212" s="191" t="s">
        <v>20</v>
      </c>
      <c r="N2212" s="192" t="s">
        <v>44</v>
      </c>
      <c r="O2212" s="37"/>
      <c r="P2212" s="193">
        <f t="shared" si="11"/>
        <v>0</v>
      </c>
      <c r="Q2212" s="193">
        <v>0</v>
      </c>
      <c r="R2212" s="193">
        <f t="shared" si="12"/>
        <v>0</v>
      </c>
      <c r="S2212" s="193">
        <v>0</v>
      </c>
      <c r="T2212" s="194">
        <f t="shared" si="13"/>
        <v>0</v>
      </c>
      <c r="AR2212" s="19" t="s">
        <v>236</v>
      </c>
      <c r="AT2212" s="19" t="s">
        <v>164</v>
      </c>
      <c r="AU2212" s="19" t="s">
        <v>81</v>
      </c>
      <c r="AY2212" s="19" t="s">
        <v>162</v>
      </c>
      <c r="BE2212" s="195">
        <f t="shared" si="14"/>
        <v>0</v>
      </c>
      <c r="BF2212" s="195">
        <f t="shared" si="15"/>
        <v>0</v>
      </c>
      <c r="BG2212" s="195">
        <f t="shared" si="16"/>
        <v>0</v>
      </c>
      <c r="BH2212" s="195">
        <f t="shared" si="17"/>
        <v>0</v>
      </c>
      <c r="BI2212" s="195">
        <f t="shared" si="18"/>
        <v>0</v>
      </c>
      <c r="BJ2212" s="19" t="s">
        <v>22</v>
      </c>
      <c r="BK2212" s="195">
        <f t="shared" si="19"/>
        <v>0</v>
      </c>
      <c r="BL2212" s="19" t="s">
        <v>236</v>
      </c>
      <c r="BM2212" s="19" t="s">
        <v>2036</v>
      </c>
    </row>
    <row r="2213" spans="2:65" s="1" customFormat="1" ht="22.5" customHeight="1">
      <c r="B2213" s="36"/>
      <c r="C2213" s="184" t="s">
        <v>2038</v>
      </c>
      <c r="D2213" s="184" t="s">
        <v>164</v>
      </c>
      <c r="E2213" s="185" t="s">
        <v>2039</v>
      </c>
      <c r="F2213" s="186" t="s">
        <v>2035</v>
      </c>
      <c r="G2213" s="187" t="s">
        <v>1905</v>
      </c>
      <c r="H2213" s="188">
        <v>1</v>
      </c>
      <c r="I2213" s="189"/>
      <c r="J2213" s="190">
        <f t="shared" si="10"/>
        <v>0</v>
      </c>
      <c r="K2213" s="186" t="s">
        <v>20</v>
      </c>
      <c r="L2213" s="56"/>
      <c r="M2213" s="191" t="s">
        <v>20</v>
      </c>
      <c r="N2213" s="192" t="s">
        <v>44</v>
      </c>
      <c r="O2213" s="37"/>
      <c r="P2213" s="193">
        <f t="shared" si="11"/>
        <v>0</v>
      </c>
      <c r="Q2213" s="193">
        <v>0</v>
      </c>
      <c r="R2213" s="193">
        <f t="shared" si="12"/>
        <v>0</v>
      </c>
      <c r="S2213" s="193">
        <v>0</v>
      </c>
      <c r="T2213" s="194">
        <f t="shared" si="13"/>
        <v>0</v>
      </c>
      <c r="AR2213" s="19" t="s">
        <v>236</v>
      </c>
      <c r="AT2213" s="19" t="s">
        <v>164</v>
      </c>
      <c r="AU2213" s="19" t="s">
        <v>81</v>
      </c>
      <c r="AY2213" s="19" t="s">
        <v>162</v>
      </c>
      <c r="BE2213" s="195">
        <f t="shared" si="14"/>
        <v>0</v>
      </c>
      <c r="BF2213" s="195">
        <f t="shared" si="15"/>
        <v>0</v>
      </c>
      <c r="BG2213" s="195">
        <f t="shared" si="16"/>
        <v>0</v>
      </c>
      <c r="BH2213" s="195">
        <f t="shared" si="17"/>
        <v>0</v>
      </c>
      <c r="BI2213" s="195">
        <f t="shared" si="18"/>
        <v>0</v>
      </c>
      <c r="BJ2213" s="19" t="s">
        <v>22</v>
      </c>
      <c r="BK2213" s="195">
        <f t="shared" si="19"/>
        <v>0</v>
      </c>
      <c r="BL2213" s="19" t="s">
        <v>236</v>
      </c>
      <c r="BM2213" s="19" t="s">
        <v>2038</v>
      </c>
    </row>
    <row r="2214" spans="2:65" s="1" customFormat="1" ht="22.5" customHeight="1">
      <c r="B2214" s="36"/>
      <c r="C2214" s="184" t="s">
        <v>2040</v>
      </c>
      <c r="D2214" s="184" t="s">
        <v>164</v>
      </c>
      <c r="E2214" s="185" t="s">
        <v>2041</v>
      </c>
      <c r="F2214" s="186" t="s">
        <v>2042</v>
      </c>
      <c r="G2214" s="187" t="s">
        <v>1905</v>
      </c>
      <c r="H2214" s="188">
        <v>1</v>
      </c>
      <c r="I2214" s="189"/>
      <c r="J2214" s="190">
        <f t="shared" si="10"/>
        <v>0</v>
      </c>
      <c r="K2214" s="186" t="s">
        <v>20</v>
      </c>
      <c r="L2214" s="56"/>
      <c r="M2214" s="191" t="s">
        <v>20</v>
      </c>
      <c r="N2214" s="192" t="s">
        <v>44</v>
      </c>
      <c r="O2214" s="37"/>
      <c r="P2214" s="193">
        <f t="shared" si="11"/>
        <v>0</v>
      </c>
      <c r="Q2214" s="193">
        <v>0</v>
      </c>
      <c r="R2214" s="193">
        <f t="shared" si="12"/>
        <v>0</v>
      </c>
      <c r="S2214" s="193">
        <v>0</v>
      </c>
      <c r="T2214" s="194">
        <f t="shared" si="13"/>
        <v>0</v>
      </c>
      <c r="AR2214" s="19" t="s">
        <v>236</v>
      </c>
      <c r="AT2214" s="19" t="s">
        <v>164</v>
      </c>
      <c r="AU2214" s="19" t="s">
        <v>81</v>
      </c>
      <c r="AY2214" s="19" t="s">
        <v>162</v>
      </c>
      <c r="BE2214" s="195">
        <f t="shared" si="14"/>
        <v>0</v>
      </c>
      <c r="BF2214" s="195">
        <f t="shared" si="15"/>
        <v>0</v>
      </c>
      <c r="BG2214" s="195">
        <f t="shared" si="16"/>
        <v>0</v>
      </c>
      <c r="BH2214" s="195">
        <f t="shared" si="17"/>
        <v>0</v>
      </c>
      <c r="BI2214" s="195">
        <f t="shared" si="18"/>
        <v>0</v>
      </c>
      <c r="BJ2214" s="19" t="s">
        <v>22</v>
      </c>
      <c r="BK2214" s="195">
        <f t="shared" si="19"/>
        <v>0</v>
      </c>
      <c r="BL2214" s="19" t="s">
        <v>236</v>
      </c>
      <c r="BM2214" s="19" t="s">
        <v>2040</v>
      </c>
    </row>
    <row r="2215" spans="2:65" s="1" customFormat="1" ht="22.5" customHeight="1">
      <c r="B2215" s="36"/>
      <c r="C2215" s="184" t="s">
        <v>2043</v>
      </c>
      <c r="D2215" s="184" t="s">
        <v>164</v>
      </c>
      <c r="E2215" s="185" t="s">
        <v>2044</v>
      </c>
      <c r="F2215" s="186" t="s">
        <v>2045</v>
      </c>
      <c r="G2215" s="187" t="s">
        <v>1905</v>
      </c>
      <c r="H2215" s="188">
        <v>1</v>
      </c>
      <c r="I2215" s="189"/>
      <c r="J2215" s="190">
        <f t="shared" si="10"/>
        <v>0</v>
      </c>
      <c r="K2215" s="186" t="s">
        <v>20</v>
      </c>
      <c r="L2215" s="56"/>
      <c r="M2215" s="191" t="s">
        <v>20</v>
      </c>
      <c r="N2215" s="192" t="s">
        <v>44</v>
      </c>
      <c r="O2215" s="37"/>
      <c r="P2215" s="193">
        <f t="shared" si="11"/>
        <v>0</v>
      </c>
      <c r="Q2215" s="193">
        <v>0</v>
      </c>
      <c r="R2215" s="193">
        <f t="shared" si="12"/>
        <v>0</v>
      </c>
      <c r="S2215" s="193">
        <v>0</v>
      </c>
      <c r="T2215" s="194">
        <f t="shared" si="13"/>
        <v>0</v>
      </c>
      <c r="AR2215" s="19" t="s">
        <v>236</v>
      </c>
      <c r="AT2215" s="19" t="s">
        <v>164</v>
      </c>
      <c r="AU2215" s="19" t="s">
        <v>81</v>
      </c>
      <c r="AY2215" s="19" t="s">
        <v>162</v>
      </c>
      <c r="BE2215" s="195">
        <f t="shared" si="14"/>
        <v>0</v>
      </c>
      <c r="BF2215" s="195">
        <f t="shared" si="15"/>
        <v>0</v>
      </c>
      <c r="BG2215" s="195">
        <f t="shared" si="16"/>
        <v>0</v>
      </c>
      <c r="BH2215" s="195">
        <f t="shared" si="17"/>
        <v>0</v>
      </c>
      <c r="BI2215" s="195">
        <f t="shared" si="18"/>
        <v>0</v>
      </c>
      <c r="BJ2215" s="19" t="s">
        <v>22</v>
      </c>
      <c r="BK2215" s="195">
        <f t="shared" si="19"/>
        <v>0</v>
      </c>
      <c r="BL2215" s="19" t="s">
        <v>236</v>
      </c>
      <c r="BM2215" s="19" t="s">
        <v>2043</v>
      </c>
    </row>
    <row r="2216" spans="2:65" s="1" customFormat="1" ht="22.5" customHeight="1">
      <c r="B2216" s="36"/>
      <c r="C2216" s="184" t="s">
        <v>2046</v>
      </c>
      <c r="D2216" s="184" t="s">
        <v>164</v>
      </c>
      <c r="E2216" s="185" t="s">
        <v>2047</v>
      </c>
      <c r="F2216" s="186" t="s">
        <v>2048</v>
      </c>
      <c r="G2216" s="187" t="s">
        <v>1905</v>
      </c>
      <c r="H2216" s="188">
        <v>1</v>
      </c>
      <c r="I2216" s="189"/>
      <c r="J2216" s="190">
        <f t="shared" si="10"/>
        <v>0</v>
      </c>
      <c r="K2216" s="186" t="s">
        <v>20</v>
      </c>
      <c r="L2216" s="56"/>
      <c r="M2216" s="191" t="s">
        <v>20</v>
      </c>
      <c r="N2216" s="192" t="s">
        <v>44</v>
      </c>
      <c r="O2216" s="37"/>
      <c r="P2216" s="193">
        <f t="shared" si="11"/>
        <v>0</v>
      </c>
      <c r="Q2216" s="193">
        <v>0</v>
      </c>
      <c r="R2216" s="193">
        <f t="shared" si="12"/>
        <v>0</v>
      </c>
      <c r="S2216" s="193">
        <v>0</v>
      </c>
      <c r="T2216" s="194">
        <f t="shared" si="13"/>
        <v>0</v>
      </c>
      <c r="AR2216" s="19" t="s">
        <v>236</v>
      </c>
      <c r="AT2216" s="19" t="s">
        <v>164</v>
      </c>
      <c r="AU2216" s="19" t="s">
        <v>81</v>
      </c>
      <c r="AY2216" s="19" t="s">
        <v>162</v>
      </c>
      <c r="BE2216" s="195">
        <f t="shared" si="14"/>
        <v>0</v>
      </c>
      <c r="BF2216" s="195">
        <f t="shared" si="15"/>
        <v>0</v>
      </c>
      <c r="BG2216" s="195">
        <f t="shared" si="16"/>
        <v>0</v>
      </c>
      <c r="BH2216" s="195">
        <f t="shared" si="17"/>
        <v>0</v>
      </c>
      <c r="BI2216" s="195">
        <f t="shared" si="18"/>
        <v>0</v>
      </c>
      <c r="BJ2216" s="19" t="s">
        <v>22</v>
      </c>
      <c r="BK2216" s="195">
        <f t="shared" si="19"/>
        <v>0</v>
      </c>
      <c r="BL2216" s="19" t="s">
        <v>236</v>
      </c>
      <c r="BM2216" s="19" t="s">
        <v>2046</v>
      </c>
    </row>
    <row r="2217" spans="2:65" s="1" customFormat="1" ht="22.5" customHeight="1">
      <c r="B2217" s="36"/>
      <c r="C2217" s="184" t="s">
        <v>2049</v>
      </c>
      <c r="D2217" s="184" t="s">
        <v>164</v>
      </c>
      <c r="E2217" s="185" t="s">
        <v>2050</v>
      </c>
      <c r="F2217" s="186" t="s">
        <v>2051</v>
      </c>
      <c r="G2217" s="187" t="s">
        <v>1905</v>
      </c>
      <c r="H2217" s="188">
        <v>1</v>
      </c>
      <c r="I2217" s="189"/>
      <c r="J2217" s="190">
        <f t="shared" si="10"/>
        <v>0</v>
      </c>
      <c r="K2217" s="186" t="s">
        <v>20</v>
      </c>
      <c r="L2217" s="56"/>
      <c r="M2217" s="191" t="s">
        <v>20</v>
      </c>
      <c r="N2217" s="192" t="s">
        <v>44</v>
      </c>
      <c r="O2217" s="37"/>
      <c r="P2217" s="193">
        <f t="shared" si="11"/>
        <v>0</v>
      </c>
      <c r="Q2217" s="193">
        <v>0</v>
      </c>
      <c r="R2217" s="193">
        <f t="shared" si="12"/>
        <v>0</v>
      </c>
      <c r="S2217" s="193">
        <v>0</v>
      </c>
      <c r="T2217" s="194">
        <f t="shared" si="13"/>
        <v>0</v>
      </c>
      <c r="AR2217" s="19" t="s">
        <v>236</v>
      </c>
      <c r="AT2217" s="19" t="s">
        <v>164</v>
      </c>
      <c r="AU2217" s="19" t="s">
        <v>81</v>
      </c>
      <c r="AY2217" s="19" t="s">
        <v>162</v>
      </c>
      <c r="BE2217" s="195">
        <f t="shared" si="14"/>
        <v>0</v>
      </c>
      <c r="BF2217" s="195">
        <f t="shared" si="15"/>
        <v>0</v>
      </c>
      <c r="BG2217" s="195">
        <f t="shared" si="16"/>
        <v>0</v>
      </c>
      <c r="BH2217" s="195">
        <f t="shared" si="17"/>
        <v>0</v>
      </c>
      <c r="BI2217" s="195">
        <f t="shared" si="18"/>
        <v>0</v>
      </c>
      <c r="BJ2217" s="19" t="s">
        <v>22</v>
      </c>
      <c r="BK2217" s="195">
        <f t="shared" si="19"/>
        <v>0</v>
      </c>
      <c r="BL2217" s="19" t="s">
        <v>236</v>
      </c>
      <c r="BM2217" s="19" t="s">
        <v>2049</v>
      </c>
    </row>
    <row r="2218" spans="2:51" s="11" customFormat="1" ht="13.5">
      <c r="B2218" s="196"/>
      <c r="C2218" s="197"/>
      <c r="D2218" s="198" t="s">
        <v>169</v>
      </c>
      <c r="E2218" s="199" t="s">
        <v>20</v>
      </c>
      <c r="F2218" s="200" t="s">
        <v>1910</v>
      </c>
      <c r="G2218" s="197"/>
      <c r="H2218" s="201" t="s">
        <v>20</v>
      </c>
      <c r="I2218" s="202"/>
      <c r="J2218" s="197"/>
      <c r="K2218" s="197"/>
      <c r="L2218" s="203"/>
      <c r="M2218" s="204"/>
      <c r="N2218" s="205"/>
      <c r="O2218" s="205"/>
      <c r="P2218" s="205"/>
      <c r="Q2218" s="205"/>
      <c r="R2218" s="205"/>
      <c r="S2218" s="205"/>
      <c r="T2218" s="206"/>
      <c r="AT2218" s="207" t="s">
        <v>169</v>
      </c>
      <c r="AU2218" s="207" t="s">
        <v>81</v>
      </c>
      <c r="AV2218" s="11" t="s">
        <v>22</v>
      </c>
      <c r="AW2218" s="11" t="s">
        <v>37</v>
      </c>
      <c r="AX2218" s="11" t="s">
        <v>73</v>
      </c>
      <c r="AY2218" s="207" t="s">
        <v>162</v>
      </c>
    </row>
    <row r="2219" spans="2:51" s="12" customFormat="1" ht="13.5">
      <c r="B2219" s="208"/>
      <c r="C2219" s="209"/>
      <c r="D2219" s="198" t="s">
        <v>169</v>
      </c>
      <c r="E2219" s="210" t="s">
        <v>20</v>
      </c>
      <c r="F2219" s="211" t="s">
        <v>22</v>
      </c>
      <c r="G2219" s="209"/>
      <c r="H2219" s="212">
        <v>1</v>
      </c>
      <c r="I2219" s="213"/>
      <c r="J2219" s="209"/>
      <c r="K2219" s="209"/>
      <c r="L2219" s="214"/>
      <c r="M2219" s="215"/>
      <c r="N2219" s="216"/>
      <c r="O2219" s="216"/>
      <c r="P2219" s="216"/>
      <c r="Q2219" s="216"/>
      <c r="R2219" s="216"/>
      <c r="S2219" s="216"/>
      <c r="T2219" s="217"/>
      <c r="AT2219" s="218" t="s">
        <v>169</v>
      </c>
      <c r="AU2219" s="218" t="s">
        <v>81</v>
      </c>
      <c r="AV2219" s="12" t="s">
        <v>81</v>
      </c>
      <c r="AW2219" s="12" t="s">
        <v>37</v>
      </c>
      <c r="AX2219" s="12" t="s">
        <v>73</v>
      </c>
      <c r="AY2219" s="218" t="s">
        <v>162</v>
      </c>
    </row>
    <row r="2220" spans="2:51" s="13" customFormat="1" ht="13.5">
      <c r="B2220" s="219"/>
      <c r="C2220" s="220"/>
      <c r="D2220" s="221" t="s">
        <v>169</v>
      </c>
      <c r="E2220" s="222" t="s">
        <v>20</v>
      </c>
      <c r="F2220" s="223" t="s">
        <v>174</v>
      </c>
      <c r="G2220" s="220"/>
      <c r="H2220" s="224">
        <v>1</v>
      </c>
      <c r="I2220" s="225"/>
      <c r="J2220" s="220"/>
      <c r="K2220" s="220"/>
      <c r="L2220" s="226"/>
      <c r="M2220" s="227"/>
      <c r="N2220" s="228"/>
      <c r="O2220" s="228"/>
      <c r="P2220" s="228"/>
      <c r="Q2220" s="228"/>
      <c r="R2220" s="228"/>
      <c r="S2220" s="228"/>
      <c r="T2220" s="229"/>
      <c r="AT2220" s="230" t="s">
        <v>169</v>
      </c>
      <c r="AU2220" s="230" t="s">
        <v>81</v>
      </c>
      <c r="AV2220" s="13" t="s">
        <v>168</v>
      </c>
      <c r="AW2220" s="13" t="s">
        <v>37</v>
      </c>
      <c r="AX2220" s="13" t="s">
        <v>22</v>
      </c>
      <c r="AY2220" s="230" t="s">
        <v>162</v>
      </c>
    </row>
    <row r="2221" spans="2:65" s="1" customFormat="1" ht="22.5" customHeight="1">
      <c r="B2221" s="36"/>
      <c r="C2221" s="184" t="s">
        <v>2052</v>
      </c>
      <c r="D2221" s="184" t="s">
        <v>164</v>
      </c>
      <c r="E2221" s="185" t="s">
        <v>2053</v>
      </c>
      <c r="F2221" s="186" t="s">
        <v>2054</v>
      </c>
      <c r="G2221" s="187" t="s">
        <v>1905</v>
      </c>
      <c r="H2221" s="188">
        <v>2</v>
      </c>
      <c r="I2221" s="189"/>
      <c r="J2221" s="190">
        <f aca="true" t="shared" si="20" ref="J2221:J2234">ROUND(I2221*H2221,2)</f>
        <v>0</v>
      </c>
      <c r="K2221" s="186" t="s">
        <v>20</v>
      </c>
      <c r="L2221" s="56"/>
      <c r="M2221" s="191" t="s">
        <v>20</v>
      </c>
      <c r="N2221" s="192" t="s">
        <v>44</v>
      </c>
      <c r="O2221" s="37"/>
      <c r="P2221" s="193">
        <f aca="true" t="shared" si="21" ref="P2221:P2234">O2221*H2221</f>
        <v>0</v>
      </c>
      <c r="Q2221" s="193">
        <v>0</v>
      </c>
      <c r="R2221" s="193">
        <f aca="true" t="shared" si="22" ref="R2221:R2234">Q2221*H2221</f>
        <v>0</v>
      </c>
      <c r="S2221" s="193">
        <v>0</v>
      </c>
      <c r="T2221" s="194">
        <f aca="true" t="shared" si="23" ref="T2221:T2234">S2221*H2221</f>
        <v>0</v>
      </c>
      <c r="AR2221" s="19" t="s">
        <v>236</v>
      </c>
      <c r="AT2221" s="19" t="s">
        <v>164</v>
      </c>
      <c r="AU2221" s="19" t="s">
        <v>81</v>
      </c>
      <c r="AY2221" s="19" t="s">
        <v>162</v>
      </c>
      <c r="BE2221" s="195">
        <f aca="true" t="shared" si="24" ref="BE2221:BE2234">IF(N2221="základní",J2221,0)</f>
        <v>0</v>
      </c>
      <c r="BF2221" s="195">
        <f aca="true" t="shared" si="25" ref="BF2221:BF2234">IF(N2221="snížená",J2221,0)</f>
        <v>0</v>
      </c>
      <c r="BG2221" s="195">
        <f aca="true" t="shared" si="26" ref="BG2221:BG2234">IF(N2221="zákl. přenesená",J2221,0)</f>
        <v>0</v>
      </c>
      <c r="BH2221" s="195">
        <f aca="true" t="shared" si="27" ref="BH2221:BH2234">IF(N2221="sníž. přenesená",J2221,0)</f>
        <v>0</v>
      </c>
      <c r="BI2221" s="195">
        <f aca="true" t="shared" si="28" ref="BI2221:BI2234">IF(N2221="nulová",J2221,0)</f>
        <v>0</v>
      </c>
      <c r="BJ2221" s="19" t="s">
        <v>22</v>
      </c>
      <c r="BK2221" s="195">
        <f aca="true" t="shared" si="29" ref="BK2221:BK2234">ROUND(I2221*H2221,2)</f>
        <v>0</v>
      </c>
      <c r="BL2221" s="19" t="s">
        <v>236</v>
      </c>
      <c r="BM2221" s="19" t="s">
        <v>2052</v>
      </c>
    </row>
    <row r="2222" spans="2:65" s="1" customFormat="1" ht="22.5" customHeight="1">
      <c r="B2222" s="36"/>
      <c r="C2222" s="184" t="s">
        <v>2055</v>
      </c>
      <c r="D2222" s="184" t="s">
        <v>164</v>
      </c>
      <c r="E2222" s="185" t="s">
        <v>2056</v>
      </c>
      <c r="F2222" s="186" t="s">
        <v>2057</v>
      </c>
      <c r="G2222" s="187" t="s">
        <v>1905</v>
      </c>
      <c r="H2222" s="188">
        <v>1</v>
      </c>
      <c r="I2222" s="189"/>
      <c r="J2222" s="190">
        <f t="shared" si="20"/>
        <v>0</v>
      </c>
      <c r="K2222" s="186" t="s">
        <v>20</v>
      </c>
      <c r="L2222" s="56"/>
      <c r="M2222" s="191" t="s">
        <v>20</v>
      </c>
      <c r="N2222" s="192" t="s">
        <v>44</v>
      </c>
      <c r="O2222" s="37"/>
      <c r="P2222" s="193">
        <f t="shared" si="21"/>
        <v>0</v>
      </c>
      <c r="Q2222" s="193">
        <v>0</v>
      </c>
      <c r="R2222" s="193">
        <f t="shared" si="22"/>
        <v>0</v>
      </c>
      <c r="S2222" s="193">
        <v>0</v>
      </c>
      <c r="T2222" s="194">
        <f t="shared" si="23"/>
        <v>0</v>
      </c>
      <c r="AR2222" s="19" t="s">
        <v>236</v>
      </c>
      <c r="AT2222" s="19" t="s">
        <v>164</v>
      </c>
      <c r="AU2222" s="19" t="s">
        <v>81</v>
      </c>
      <c r="AY2222" s="19" t="s">
        <v>162</v>
      </c>
      <c r="BE2222" s="195">
        <f t="shared" si="24"/>
        <v>0</v>
      </c>
      <c r="BF2222" s="195">
        <f t="shared" si="25"/>
        <v>0</v>
      </c>
      <c r="BG2222" s="195">
        <f t="shared" si="26"/>
        <v>0</v>
      </c>
      <c r="BH2222" s="195">
        <f t="shared" si="27"/>
        <v>0</v>
      </c>
      <c r="BI2222" s="195">
        <f t="shared" si="28"/>
        <v>0</v>
      </c>
      <c r="BJ2222" s="19" t="s">
        <v>22</v>
      </c>
      <c r="BK2222" s="195">
        <f t="shared" si="29"/>
        <v>0</v>
      </c>
      <c r="BL2222" s="19" t="s">
        <v>236</v>
      </c>
      <c r="BM2222" s="19" t="s">
        <v>2055</v>
      </c>
    </row>
    <row r="2223" spans="2:65" s="1" customFormat="1" ht="22.5" customHeight="1">
      <c r="B2223" s="36"/>
      <c r="C2223" s="184" t="s">
        <v>2058</v>
      </c>
      <c r="D2223" s="184" t="s">
        <v>164</v>
      </c>
      <c r="E2223" s="185" t="s">
        <v>2059</v>
      </c>
      <c r="F2223" s="186" t="s">
        <v>2060</v>
      </c>
      <c r="G2223" s="187" t="s">
        <v>1905</v>
      </c>
      <c r="H2223" s="188">
        <v>1</v>
      </c>
      <c r="I2223" s="189"/>
      <c r="J2223" s="190">
        <f t="shared" si="20"/>
        <v>0</v>
      </c>
      <c r="K2223" s="186" t="s">
        <v>20</v>
      </c>
      <c r="L2223" s="56"/>
      <c r="M2223" s="191" t="s">
        <v>20</v>
      </c>
      <c r="N2223" s="192" t="s">
        <v>44</v>
      </c>
      <c r="O2223" s="37"/>
      <c r="P2223" s="193">
        <f t="shared" si="21"/>
        <v>0</v>
      </c>
      <c r="Q2223" s="193">
        <v>0</v>
      </c>
      <c r="R2223" s="193">
        <f t="shared" si="22"/>
        <v>0</v>
      </c>
      <c r="S2223" s="193">
        <v>0</v>
      </c>
      <c r="T2223" s="194">
        <f t="shared" si="23"/>
        <v>0</v>
      </c>
      <c r="AR2223" s="19" t="s">
        <v>236</v>
      </c>
      <c r="AT2223" s="19" t="s">
        <v>164</v>
      </c>
      <c r="AU2223" s="19" t="s">
        <v>81</v>
      </c>
      <c r="AY2223" s="19" t="s">
        <v>162</v>
      </c>
      <c r="BE2223" s="195">
        <f t="shared" si="24"/>
        <v>0</v>
      </c>
      <c r="BF2223" s="195">
        <f t="shared" si="25"/>
        <v>0</v>
      </c>
      <c r="BG2223" s="195">
        <f t="shared" si="26"/>
        <v>0</v>
      </c>
      <c r="BH2223" s="195">
        <f t="shared" si="27"/>
        <v>0</v>
      </c>
      <c r="BI2223" s="195">
        <f t="shared" si="28"/>
        <v>0</v>
      </c>
      <c r="BJ2223" s="19" t="s">
        <v>22</v>
      </c>
      <c r="BK2223" s="195">
        <f t="shared" si="29"/>
        <v>0</v>
      </c>
      <c r="BL2223" s="19" t="s">
        <v>236</v>
      </c>
      <c r="BM2223" s="19" t="s">
        <v>2058</v>
      </c>
    </row>
    <row r="2224" spans="2:65" s="1" customFormat="1" ht="22.5" customHeight="1">
      <c r="B2224" s="36"/>
      <c r="C2224" s="184" t="s">
        <v>2061</v>
      </c>
      <c r="D2224" s="184" t="s">
        <v>164</v>
      </c>
      <c r="E2224" s="185" t="s">
        <v>2062</v>
      </c>
      <c r="F2224" s="186" t="s">
        <v>2063</v>
      </c>
      <c r="G2224" s="187" t="s">
        <v>1996</v>
      </c>
      <c r="H2224" s="188">
        <v>137</v>
      </c>
      <c r="I2224" s="189"/>
      <c r="J2224" s="190">
        <f t="shared" si="20"/>
        <v>0</v>
      </c>
      <c r="K2224" s="186" t="s">
        <v>20</v>
      </c>
      <c r="L2224" s="56"/>
      <c r="M2224" s="191" t="s">
        <v>20</v>
      </c>
      <c r="N2224" s="192" t="s">
        <v>44</v>
      </c>
      <c r="O2224" s="37"/>
      <c r="P2224" s="193">
        <f t="shared" si="21"/>
        <v>0</v>
      </c>
      <c r="Q2224" s="193">
        <v>0</v>
      </c>
      <c r="R2224" s="193">
        <f t="shared" si="22"/>
        <v>0</v>
      </c>
      <c r="S2224" s="193">
        <v>0</v>
      </c>
      <c r="T2224" s="194">
        <f t="shared" si="23"/>
        <v>0</v>
      </c>
      <c r="AR2224" s="19" t="s">
        <v>236</v>
      </c>
      <c r="AT2224" s="19" t="s">
        <v>164</v>
      </c>
      <c r="AU2224" s="19" t="s">
        <v>81</v>
      </c>
      <c r="AY2224" s="19" t="s">
        <v>162</v>
      </c>
      <c r="BE2224" s="195">
        <f t="shared" si="24"/>
        <v>0</v>
      </c>
      <c r="BF2224" s="195">
        <f t="shared" si="25"/>
        <v>0</v>
      </c>
      <c r="BG2224" s="195">
        <f t="shared" si="26"/>
        <v>0</v>
      </c>
      <c r="BH2224" s="195">
        <f t="shared" si="27"/>
        <v>0</v>
      </c>
      <c r="BI2224" s="195">
        <f t="shared" si="28"/>
        <v>0</v>
      </c>
      <c r="BJ2224" s="19" t="s">
        <v>22</v>
      </c>
      <c r="BK2224" s="195">
        <f t="shared" si="29"/>
        <v>0</v>
      </c>
      <c r="BL2224" s="19" t="s">
        <v>236</v>
      </c>
      <c r="BM2224" s="19" t="s">
        <v>2061</v>
      </c>
    </row>
    <row r="2225" spans="2:65" s="1" customFormat="1" ht="22.5" customHeight="1">
      <c r="B2225" s="36"/>
      <c r="C2225" s="184" t="s">
        <v>2064</v>
      </c>
      <c r="D2225" s="184" t="s">
        <v>164</v>
      </c>
      <c r="E2225" s="185" t="s">
        <v>2065</v>
      </c>
      <c r="F2225" s="186" t="s">
        <v>2066</v>
      </c>
      <c r="G2225" s="187" t="s">
        <v>1905</v>
      </c>
      <c r="H2225" s="188">
        <v>25</v>
      </c>
      <c r="I2225" s="189"/>
      <c r="J2225" s="190">
        <f t="shared" si="20"/>
        <v>0</v>
      </c>
      <c r="K2225" s="186" t="s">
        <v>20</v>
      </c>
      <c r="L2225" s="56"/>
      <c r="M2225" s="191" t="s">
        <v>20</v>
      </c>
      <c r="N2225" s="192" t="s">
        <v>44</v>
      </c>
      <c r="O2225" s="37"/>
      <c r="P2225" s="193">
        <f t="shared" si="21"/>
        <v>0</v>
      </c>
      <c r="Q2225" s="193">
        <v>0</v>
      </c>
      <c r="R2225" s="193">
        <f t="shared" si="22"/>
        <v>0</v>
      </c>
      <c r="S2225" s="193">
        <v>0</v>
      </c>
      <c r="T2225" s="194">
        <f t="shared" si="23"/>
        <v>0</v>
      </c>
      <c r="AR2225" s="19" t="s">
        <v>236</v>
      </c>
      <c r="AT2225" s="19" t="s">
        <v>164</v>
      </c>
      <c r="AU2225" s="19" t="s">
        <v>81</v>
      </c>
      <c r="AY2225" s="19" t="s">
        <v>162</v>
      </c>
      <c r="BE2225" s="195">
        <f t="shared" si="24"/>
        <v>0</v>
      </c>
      <c r="BF2225" s="195">
        <f t="shared" si="25"/>
        <v>0</v>
      </c>
      <c r="BG2225" s="195">
        <f t="shared" si="26"/>
        <v>0</v>
      </c>
      <c r="BH2225" s="195">
        <f t="shared" si="27"/>
        <v>0</v>
      </c>
      <c r="BI2225" s="195">
        <f t="shared" si="28"/>
        <v>0</v>
      </c>
      <c r="BJ2225" s="19" t="s">
        <v>22</v>
      </c>
      <c r="BK2225" s="195">
        <f t="shared" si="29"/>
        <v>0</v>
      </c>
      <c r="BL2225" s="19" t="s">
        <v>236</v>
      </c>
      <c r="BM2225" s="19" t="s">
        <v>2064</v>
      </c>
    </row>
    <row r="2226" spans="2:65" s="1" customFormat="1" ht="22.5" customHeight="1">
      <c r="B2226" s="36"/>
      <c r="C2226" s="184" t="s">
        <v>2067</v>
      </c>
      <c r="D2226" s="184" t="s">
        <v>164</v>
      </c>
      <c r="E2226" s="185" t="s">
        <v>2068</v>
      </c>
      <c r="F2226" s="186" t="s">
        <v>2069</v>
      </c>
      <c r="G2226" s="187" t="s">
        <v>1905</v>
      </c>
      <c r="H2226" s="188">
        <v>1</v>
      </c>
      <c r="I2226" s="189"/>
      <c r="J2226" s="190">
        <f t="shared" si="20"/>
        <v>0</v>
      </c>
      <c r="K2226" s="186" t="s">
        <v>20</v>
      </c>
      <c r="L2226" s="56"/>
      <c r="M2226" s="191" t="s">
        <v>20</v>
      </c>
      <c r="N2226" s="192" t="s">
        <v>44</v>
      </c>
      <c r="O2226" s="37"/>
      <c r="P2226" s="193">
        <f t="shared" si="21"/>
        <v>0</v>
      </c>
      <c r="Q2226" s="193">
        <v>0</v>
      </c>
      <c r="R2226" s="193">
        <f t="shared" si="22"/>
        <v>0</v>
      </c>
      <c r="S2226" s="193">
        <v>0</v>
      </c>
      <c r="T2226" s="194">
        <f t="shared" si="23"/>
        <v>0</v>
      </c>
      <c r="AR2226" s="19" t="s">
        <v>236</v>
      </c>
      <c r="AT2226" s="19" t="s">
        <v>164</v>
      </c>
      <c r="AU2226" s="19" t="s">
        <v>81</v>
      </c>
      <c r="AY2226" s="19" t="s">
        <v>162</v>
      </c>
      <c r="BE2226" s="195">
        <f t="shared" si="24"/>
        <v>0</v>
      </c>
      <c r="BF2226" s="195">
        <f t="shared" si="25"/>
        <v>0</v>
      </c>
      <c r="BG2226" s="195">
        <f t="shared" si="26"/>
        <v>0</v>
      </c>
      <c r="BH2226" s="195">
        <f t="shared" si="27"/>
        <v>0</v>
      </c>
      <c r="BI2226" s="195">
        <f t="shared" si="28"/>
        <v>0</v>
      </c>
      <c r="BJ2226" s="19" t="s">
        <v>22</v>
      </c>
      <c r="BK2226" s="195">
        <f t="shared" si="29"/>
        <v>0</v>
      </c>
      <c r="BL2226" s="19" t="s">
        <v>236</v>
      </c>
      <c r="BM2226" s="19" t="s">
        <v>2067</v>
      </c>
    </row>
    <row r="2227" spans="2:65" s="1" customFormat="1" ht="22.5" customHeight="1">
      <c r="B2227" s="36"/>
      <c r="C2227" s="184" t="s">
        <v>2070</v>
      </c>
      <c r="D2227" s="184" t="s">
        <v>164</v>
      </c>
      <c r="E2227" s="185" t="s">
        <v>2071</v>
      </c>
      <c r="F2227" s="186" t="s">
        <v>2072</v>
      </c>
      <c r="G2227" s="187" t="s">
        <v>1905</v>
      </c>
      <c r="H2227" s="188">
        <v>2</v>
      </c>
      <c r="I2227" s="189"/>
      <c r="J2227" s="190">
        <f t="shared" si="20"/>
        <v>0</v>
      </c>
      <c r="K2227" s="186" t="s">
        <v>20</v>
      </c>
      <c r="L2227" s="56"/>
      <c r="M2227" s="191" t="s">
        <v>20</v>
      </c>
      <c r="N2227" s="192" t="s">
        <v>44</v>
      </c>
      <c r="O2227" s="37"/>
      <c r="P2227" s="193">
        <f t="shared" si="21"/>
        <v>0</v>
      </c>
      <c r="Q2227" s="193">
        <v>0</v>
      </c>
      <c r="R2227" s="193">
        <f t="shared" si="22"/>
        <v>0</v>
      </c>
      <c r="S2227" s="193">
        <v>0</v>
      </c>
      <c r="T2227" s="194">
        <f t="shared" si="23"/>
        <v>0</v>
      </c>
      <c r="AR2227" s="19" t="s">
        <v>236</v>
      </c>
      <c r="AT2227" s="19" t="s">
        <v>164</v>
      </c>
      <c r="AU2227" s="19" t="s">
        <v>81</v>
      </c>
      <c r="AY2227" s="19" t="s">
        <v>162</v>
      </c>
      <c r="BE2227" s="195">
        <f t="shared" si="24"/>
        <v>0</v>
      </c>
      <c r="BF2227" s="195">
        <f t="shared" si="25"/>
        <v>0</v>
      </c>
      <c r="BG2227" s="195">
        <f t="shared" si="26"/>
        <v>0</v>
      </c>
      <c r="BH2227" s="195">
        <f t="shared" si="27"/>
        <v>0</v>
      </c>
      <c r="BI2227" s="195">
        <f t="shared" si="28"/>
        <v>0</v>
      </c>
      <c r="BJ2227" s="19" t="s">
        <v>22</v>
      </c>
      <c r="BK2227" s="195">
        <f t="shared" si="29"/>
        <v>0</v>
      </c>
      <c r="BL2227" s="19" t="s">
        <v>236</v>
      </c>
      <c r="BM2227" s="19" t="s">
        <v>2070</v>
      </c>
    </row>
    <row r="2228" spans="2:65" s="1" customFormat="1" ht="22.5" customHeight="1">
      <c r="B2228" s="36"/>
      <c r="C2228" s="184" t="s">
        <v>2073</v>
      </c>
      <c r="D2228" s="184" t="s">
        <v>164</v>
      </c>
      <c r="E2228" s="185" t="s">
        <v>2074</v>
      </c>
      <c r="F2228" s="186" t="s">
        <v>2075</v>
      </c>
      <c r="G2228" s="187" t="s">
        <v>1900</v>
      </c>
      <c r="H2228" s="188">
        <v>1</v>
      </c>
      <c r="I2228" s="189"/>
      <c r="J2228" s="190">
        <f t="shared" si="20"/>
        <v>0</v>
      </c>
      <c r="K2228" s="186" t="s">
        <v>20</v>
      </c>
      <c r="L2228" s="56"/>
      <c r="M2228" s="191" t="s">
        <v>20</v>
      </c>
      <c r="N2228" s="192" t="s">
        <v>44</v>
      </c>
      <c r="O2228" s="37"/>
      <c r="P2228" s="193">
        <f t="shared" si="21"/>
        <v>0</v>
      </c>
      <c r="Q2228" s="193">
        <v>0</v>
      </c>
      <c r="R2228" s="193">
        <f t="shared" si="22"/>
        <v>0</v>
      </c>
      <c r="S2228" s="193">
        <v>0</v>
      </c>
      <c r="T2228" s="194">
        <f t="shared" si="23"/>
        <v>0</v>
      </c>
      <c r="AR2228" s="19" t="s">
        <v>236</v>
      </c>
      <c r="AT2228" s="19" t="s">
        <v>164</v>
      </c>
      <c r="AU2228" s="19" t="s">
        <v>81</v>
      </c>
      <c r="AY2228" s="19" t="s">
        <v>162</v>
      </c>
      <c r="BE2228" s="195">
        <f t="shared" si="24"/>
        <v>0</v>
      </c>
      <c r="BF2228" s="195">
        <f t="shared" si="25"/>
        <v>0</v>
      </c>
      <c r="BG2228" s="195">
        <f t="shared" si="26"/>
        <v>0</v>
      </c>
      <c r="BH2228" s="195">
        <f t="shared" si="27"/>
        <v>0</v>
      </c>
      <c r="BI2228" s="195">
        <f t="shared" si="28"/>
        <v>0</v>
      </c>
      <c r="BJ2228" s="19" t="s">
        <v>22</v>
      </c>
      <c r="BK2228" s="195">
        <f t="shared" si="29"/>
        <v>0</v>
      </c>
      <c r="BL2228" s="19" t="s">
        <v>236</v>
      </c>
      <c r="BM2228" s="19" t="s">
        <v>2073</v>
      </c>
    </row>
    <row r="2229" spans="2:65" s="1" customFormat="1" ht="22.5" customHeight="1">
      <c r="B2229" s="36"/>
      <c r="C2229" s="184" t="s">
        <v>465</v>
      </c>
      <c r="D2229" s="184" t="s">
        <v>164</v>
      </c>
      <c r="E2229" s="185" t="s">
        <v>2076</v>
      </c>
      <c r="F2229" s="186" t="s">
        <v>2077</v>
      </c>
      <c r="G2229" s="187" t="s">
        <v>1996</v>
      </c>
      <c r="H2229" s="188">
        <v>10</v>
      </c>
      <c r="I2229" s="189"/>
      <c r="J2229" s="190">
        <f t="shared" si="20"/>
        <v>0</v>
      </c>
      <c r="K2229" s="186" t="s">
        <v>20</v>
      </c>
      <c r="L2229" s="56"/>
      <c r="M2229" s="191" t="s">
        <v>20</v>
      </c>
      <c r="N2229" s="192" t="s">
        <v>44</v>
      </c>
      <c r="O2229" s="37"/>
      <c r="P2229" s="193">
        <f t="shared" si="21"/>
        <v>0</v>
      </c>
      <c r="Q2229" s="193">
        <v>0</v>
      </c>
      <c r="R2229" s="193">
        <f t="shared" si="22"/>
        <v>0</v>
      </c>
      <c r="S2229" s="193">
        <v>0</v>
      </c>
      <c r="T2229" s="194">
        <f t="shared" si="23"/>
        <v>0</v>
      </c>
      <c r="AR2229" s="19" t="s">
        <v>236</v>
      </c>
      <c r="AT2229" s="19" t="s">
        <v>164</v>
      </c>
      <c r="AU2229" s="19" t="s">
        <v>81</v>
      </c>
      <c r="AY2229" s="19" t="s">
        <v>162</v>
      </c>
      <c r="BE2229" s="195">
        <f t="shared" si="24"/>
        <v>0</v>
      </c>
      <c r="BF2229" s="195">
        <f t="shared" si="25"/>
        <v>0</v>
      </c>
      <c r="BG2229" s="195">
        <f t="shared" si="26"/>
        <v>0</v>
      </c>
      <c r="BH2229" s="195">
        <f t="shared" si="27"/>
        <v>0</v>
      </c>
      <c r="BI2229" s="195">
        <f t="shared" si="28"/>
        <v>0</v>
      </c>
      <c r="BJ2229" s="19" t="s">
        <v>22</v>
      </c>
      <c r="BK2229" s="195">
        <f t="shared" si="29"/>
        <v>0</v>
      </c>
      <c r="BL2229" s="19" t="s">
        <v>236</v>
      </c>
      <c r="BM2229" s="19" t="s">
        <v>465</v>
      </c>
    </row>
    <row r="2230" spans="2:65" s="1" customFormat="1" ht="22.5" customHeight="1">
      <c r="B2230" s="36"/>
      <c r="C2230" s="184" t="s">
        <v>2078</v>
      </c>
      <c r="D2230" s="184" t="s">
        <v>164</v>
      </c>
      <c r="E2230" s="185" t="s">
        <v>2079</v>
      </c>
      <c r="F2230" s="186" t="s">
        <v>2080</v>
      </c>
      <c r="G2230" s="187" t="s">
        <v>2081</v>
      </c>
      <c r="H2230" s="188">
        <v>25.5</v>
      </c>
      <c r="I2230" s="189"/>
      <c r="J2230" s="190">
        <f t="shared" si="20"/>
        <v>0</v>
      </c>
      <c r="K2230" s="186" t="s">
        <v>20</v>
      </c>
      <c r="L2230" s="56"/>
      <c r="M2230" s="191" t="s">
        <v>20</v>
      </c>
      <c r="N2230" s="192" t="s">
        <v>44</v>
      </c>
      <c r="O2230" s="37"/>
      <c r="P2230" s="193">
        <f t="shared" si="21"/>
        <v>0</v>
      </c>
      <c r="Q2230" s="193">
        <v>0</v>
      </c>
      <c r="R2230" s="193">
        <f t="shared" si="22"/>
        <v>0</v>
      </c>
      <c r="S2230" s="193">
        <v>0</v>
      </c>
      <c r="T2230" s="194">
        <f t="shared" si="23"/>
        <v>0</v>
      </c>
      <c r="AR2230" s="19" t="s">
        <v>236</v>
      </c>
      <c r="AT2230" s="19" t="s">
        <v>164</v>
      </c>
      <c r="AU2230" s="19" t="s">
        <v>81</v>
      </c>
      <c r="AY2230" s="19" t="s">
        <v>162</v>
      </c>
      <c r="BE2230" s="195">
        <f t="shared" si="24"/>
        <v>0</v>
      </c>
      <c r="BF2230" s="195">
        <f t="shared" si="25"/>
        <v>0</v>
      </c>
      <c r="BG2230" s="195">
        <f t="shared" si="26"/>
        <v>0</v>
      </c>
      <c r="BH2230" s="195">
        <f t="shared" si="27"/>
        <v>0</v>
      </c>
      <c r="BI2230" s="195">
        <f t="shared" si="28"/>
        <v>0</v>
      </c>
      <c r="BJ2230" s="19" t="s">
        <v>22</v>
      </c>
      <c r="BK2230" s="195">
        <f t="shared" si="29"/>
        <v>0</v>
      </c>
      <c r="BL2230" s="19" t="s">
        <v>236</v>
      </c>
      <c r="BM2230" s="19" t="s">
        <v>2078</v>
      </c>
    </row>
    <row r="2231" spans="2:65" s="1" customFormat="1" ht="22.5" customHeight="1">
      <c r="B2231" s="36"/>
      <c r="C2231" s="184" t="s">
        <v>2082</v>
      </c>
      <c r="D2231" s="184" t="s">
        <v>164</v>
      </c>
      <c r="E2231" s="185" t="s">
        <v>2083</v>
      </c>
      <c r="F2231" s="186" t="s">
        <v>2084</v>
      </c>
      <c r="G2231" s="187" t="s">
        <v>2081</v>
      </c>
      <c r="H2231" s="188">
        <v>11.5</v>
      </c>
      <c r="I2231" s="189"/>
      <c r="J2231" s="190">
        <f t="shared" si="20"/>
        <v>0</v>
      </c>
      <c r="K2231" s="186" t="s">
        <v>20</v>
      </c>
      <c r="L2231" s="56"/>
      <c r="M2231" s="191" t="s">
        <v>20</v>
      </c>
      <c r="N2231" s="192" t="s">
        <v>44</v>
      </c>
      <c r="O2231" s="37"/>
      <c r="P2231" s="193">
        <f t="shared" si="21"/>
        <v>0</v>
      </c>
      <c r="Q2231" s="193">
        <v>0</v>
      </c>
      <c r="R2231" s="193">
        <f t="shared" si="22"/>
        <v>0</v>
      </c>
      <c r="S2231" s="193">
        <v>0</v>
      </c>
      <c r="T2231" s="194">
        <f t="shared" si="23"/>
        <v>0</v>
      </c>
      <c r="AR2231" s="19" t="s">
        <v>236</v>
      </c>
      <c r="AT2231" s="19" t="s">
        <v>164</v>
      </c>
      <c r="AU2231" s="19" t="s">
        <v>81</v>
      </c>
      <c r="AY2231" s="19" t="s">
        <v>162</v>
      </c>
      <c r="BE2231" s="195">
        <f t="shared" si="24"/>
        <v>0</v>
      </c>
      <c r="BF2231" s="195">
        <f t="shared" si="25"/>
        <v>0</v>
      </c>
      <c r="BG2231" s="195">
        <f t="shared" si="26"/>
        <v>0</v>
      </c>
      <c r="BH2231" s="195">
        <f t="shared" si="27"/>
        <v>0</v>
      </c>
      <c r="BI2231" s="195">
        <f t="shared" si="28"/>
        <v>0</v>
      </c>
      <c r="BJ2231" s="19" t="s">
        <v>22</v>
      </c>
      <c r="BK2231" s="195">
        <f t="shared" si="29"/>
        <v>0</v>
      </c>
      <c r="BL2231" s="19" t="s">
        <v>236</v>
      </c>
      <c r="BM2231" s="19" t="s">
        <v>2082</v>
      </c>
    </row>
    <row r="2232" spans="2:65" s="1" customFormat="1" ht="22.5" customHeight="1">
      <c r="B2232" s="36"/>
      <c r="C2232" s="184" t="s">
        <v>2085</v>
      </c>
      <c r="D2232" s="184" t="s">
        <v>164</v>
      </c>
      <c r="E2232" s="185" t="s">
        <v>2086</v>
      </c>
      <c r="F2232" s="186" t="s">
        <v>2087</v>
      </c>
      <c r="G2232" s="187" t="s">
        <v>2081</v>
      </c>
      <c r="H2232" s="188">
        <v>1.1</v>
      </c>
      <c r="I2232" s="189"/>
      <c r="J2232" s="190">
        <f t="shared" si="20"/>
        <v>0</v>
      </c>
      <c r="K2232" s="186" t="s">
        <v>20</v>
      </c>
      <c r="L2232" s="56"/>
      <c r="M2232" s="191" t="s">
        <v>20</v>
      </c>
      <c r="N2232" s="192" t="s">
        <v>44</v>
      </c>
      <c r="O2232" s="37"/>
      <c r="P2232" s="193">
        <f t="shared" si="21"/>
        <v>0</v>
      </c>
      <c r="Q2232" s="193">
        <v>0</v>
      </c>
      <c r="R2232" s="193">
        <f t="shared" si="22"/>
        <v>0</v>
      </c>
      <c r="S2232" s="193">
        <v>0</v>
      </c>
      <c r="T2232" s="194">
        <f t="shared" si="23"/>
        <v>0</v>
      </c>
      <c r="AR2232" s="19" t="s">
        <v>236</v>
      </c>
      <c r="AT2232" s="19" t="s">
        <v>164</v>
      </c>
      <c r="AU2232" s="19" t="s">
        <v>81</v>
      </c>
      <c r="AY2232" s="19" t="s">
        <v>162</v>
      </c>
      <c r="BE2232" s="195">
        <f t="shared" si="24"/>
        <v>0</v>
      </c>
      <c r="BF2232" s="195">
        <f t="shared" si="25"/>
        <v>0</v>
      </c>
      <c r="BG2232" s="195">
        <f t="shared" si="26"/>
        <v>0</v>
      </c>
      <c r="BH2232" s="195">
        <f t="shared" si="27"/>
        <v>0</v>
      </c>
      <c r="BI2232" s="195">
        <f t="shared" si="28"/>
        <v>0</v>
      </c>
      <c r="BJ2232" s="19" t="s">
        <v>22</v>
      </c>
      <c r="BK2232" s="195">
        <f t="shared" si="29"/>
        <v>0</v>
      </c>
      <c r="BL2232" s="19" t="s">
        <v>236</v>
      </c>
      <c r="BM2232" s="19" t="s">
        <v>2085</v>
      </c>
    </row>
    <row r="2233" spans="2:65" s="1" customFormat="1" ht="22.5" customHeight="1">
      <c r="B2233" s="36"/>
      <c r="C2233" s="184" t="s">
        <v>2088</v>
      </c>
      <c r="D2233" s="184" t="s">
        <v>164</v>
      </c>
      <c r="E2233" s="185" t="s">
        <v>2089</v>
      </c>
      <c r="F2233" s="186" t="s">
        <v>2090</v>
      </c>
      <c r="G2233" s="187" t="s">
        <v>2081</v>
      </c>
      <c r="H2233" s="188">
        <v>4.8</v>
      </c>
      <c r="I2233" s="189"/>
      <c r="J2233" s="190">
        <f t="shared" si="20"/>
        <v>0</v>
      </c>
      <c r="K2233" s="186" t="s">
        <v>20</v>
      </c>
      <c r="L2233" s="56"/>
      <c r="M2233" s="191" t="s">
        <v>20</v>
      </c>
      <c r="N2233" s="192" t="s">
        <v>44</v>
      </c>
      <c r="O2233" s="37"/>
      <c r="P2233" s="193">
        <f t="shared" si="21"/>
        <v>0</v>
      </c>
      <c r="Q2233" s="193">
        <v>0</v>
      </c>
      <c r="R2233" s="193">
        <f t="shared" si="22"/>
        <v>0</v>
      </c>
      <c r="S2233" s="193">
        <v>0</v>
      </c>
      <c r="T2233" s="194">
        <f t="shared" si="23"/>
        <v>0</v>
      </c>
      <c r="AR2233" s="19" t="s">
        <v>236</v>
      </c>
      <c r="AT2233" s="19" t="s">
        <v>164</v>
      </c>
      <c r="AU2233" s="19" t="s">
        <v>81</v>
      </c>
      <c r="AY2233" s="19" t="s">
        <v>162</v>
      </c>
      <c r="BE2233" s="195">
        <f t="shared" si="24"/>
        <v>0</v>
      </c>
      <c r="BF2233" s="195">
        <f t="shared" si="25"/>
        <v>0</v>
      </c>
      <c r="BG2233" s="195">
        <f t="shared" si="26"/>
        <v>0</v>
      </c>
      <c r="BH2233" s="195">
        <f t="shared" si="27"/>
        <v>0</v>
      </c>
      <c r="BI2233" s="195">
        <f t="shared" si="28"/>
        <v>0</v>
      </c>
      <c r="BJ2233" s="19" t="s">
        <v>22</v>
      </c>
      <c r="BK2233" s="195">
        <f t="shared" si="29"/>
        <v>0</v>
      </c>
      <c r="BL2233" s="19" t="s">
        <v>236</v>
      </c>
      <c r="BM2233" s="19" t="s">
        <v>2088</v>
      </c>
    </row>
    <row r="2234" spans="2:65" s="1" customFormat="1" ht="22.5" customHeight="1">
      <c r="B2234" s="36"/>
      <c r="C2234" s="184" t="s">
        <v>2091</v>
      </c>
      <c r="D2234" s="184" t="s">
        <v>164</v>
      </c>
      <c r="E2234" s="185" t="s">
        <v>2092</v>
      </c>
      <c r="F2234" s="186" t="s">
        <v>2093</v>
      </c>
      <c r="G2234" s="187" t="s">
        <v>206</v>
      </c>
      <c r="H2234" s="188">
        <v>4.787</v>
      </c>
      <c r="I2234" s="189"/>
      <c r="J2234" s="190">
        <f t="shared" si="20"/>
        <v>0</v>
      </c>
      <c r="K2234" s="186" t="s">
        <v>20</v>
      </c>
      <c r="L2234" s="56"/>
      <c r="M2234" s="191" t="s">
        <v>20</v>
      </c>
      <c r="N2234" s="192" t="s">
        <v>44</v>
      </c>
      <c r="O2234" s="37"/>
      <c r="P2234" s="193">
        <f t="shared" si="21"/>
        <v>0</v>
      </c>
      <c r="Q2234" s="193">
        <v>0</v>
      </c>
      <c r="R2234" s="193">
        <f t="shared" si="22"/>
        <v>0</v>
      </c>
      <c r="S2234" s="193">
        <v>0</v>
      </c>
      <c r="T2234" s="194">
        <f t="shared" si="23"/>
        <v>0</v>
      </c>
      <c r="AR2234" s="19" t="s">
        <v>236</v>
      </c>
      <c r="AT2234" s="19" t="s">
        <v>164</v>
      </c>
      <c r="AU2234" s="19" t="s">
        <v>81</v>
      </c>
      <c r="AY2234" s="19" t="s">
        <v>162</v>
      </c>
      <c r="BE2234" s="195">
        <f t="shared" si="24"/>
        <v>0</v>
      </c>
      <c r="BF2234" s="195">
        <f t="shared" si="25"/>
        <v>0</v>
      </c>
      <c r="BG2234" s="195">
        <f t="shared" si="26"/>
        <v>0</v>
      </c>
      <c r="BH2234" s="195">
        <f t="shared" si="27"/>
        <v>0</v>
      </c>
      <c r="BI2234" s="195">
        <f t="shared" si="28"/>
        <v>0</v>
      </c>
      <c r="BJ2234" s="19" t="s">
        <v>22</v>
      </c>
      <c r="BK2234" s="195">
        <f t="shared" si="29"/>
        <v>0</v>
      </c>
      <c r="BL2234" s="19" t="s">
        <v>236</v>
      </c>
      <c r="BM2234" s="19" t="s">
        <v>2091</v>
      </c>
    </row>
    <row r="2235" spans="2:63" s="10" customFormat="1" ht="29.85" customHeight="1">
      <c r="B2235" s="167"/>
      <c r="C2235" s="168"/>
      <c r="D2235" s="181" t="s">
        <v>72</v>
      </c>
      <c r="E2235" s="182" t="s">
        <v>2094</v>
      </c>
      <c r="F2235" s="182" t="s">
        <v>2095</v>
      </c>
      <c r="G2235" s="168"/>
      <c r="H2235" s="168"/>
      <c r="I2235" s="171"/>
      <c r="J2235" s="183">
        <f>BK2235</f>
        <v>0</v>
      </c>
      <c r="K2235" s="168"/>
      <c r="L2235" s="173"/>
      <c r="M2235" s="174"/>
      <c r="N2235" s="175"/>
      <c r="O2235" s="175"/>
      <c r="P2235" s="176">
        <f>SUM(P2236:P2248)</f>
        <v>0</v>
      </c>
      <c r="Q2235" s="175"/>
      <c r="R2235" s="176">
        <f>SUM(R2236:R2248)</f>
        <v>0</v>
      </c>
      <c r="S2235" s="175"/>
      <c r="T2235" s="177">
        <f>SUM(T2236:T2248)</f>
        <v>0</v>
      </c>
      <c r="AR2235" s="178" t="s">
        <v>81</v>
      </c>
      <c r="AT2235" s="179" t="s">
        <v>72</v>
      </c>
      <c r="AU2235" s="179" t="s">
        <v>22</v>
      </c>
      <c r="AY2235" s="178" t="s">
        <v>162</v>
      </c>
      <c r="BK2235" s="180">
        <f>SUM(BK2236:BK2248)</f>
        <v>0</v>
      </c>
    </row>
    <row r="2236" spans="2:65" s="1" customFormat="1" ht="31.5" customHeight="1">
      <c r="B2236" s="36"/>
      <c r="C2236" s="184" t="s">
        <v>2096</v>
      </c>
      <c r="D2236" s="184" t="s">
        <v>164</v>
      </c>
      <c r="E2236" s="185" t="s">
        <v>2097</v>
      </c>
      <c r="F2236" s="186" t="s">
        <v>2098</v>
      </c>
      <c r="G2236" s="187" t="s">
        <v>1905</v>
      </c>
      <c r="H2236" s="188">
        <v>1</v>
      </c>
      <c r="I2236" s="189"/>
      <c r="J2236" s="190">
        <f>ROUND(I2236*H2236,2)</f>
        <v>0</v>
      </c>
      <c r="K2236" s="186" t="s">
        <v>20</v>
      </c>
      <c r="L2236" s="56"/>
      <c r="M2236" s="191" t="s">
        <v>20</v>
      </c>
      <c r="N2236" s="192" t="s">
        <v>44</v>
      </c>
      <c r="O2236" s="37"/>
      <c r="P2236" s="193">
        <f>O2236*H2236</f>
        <v>0</v>
      </c>
      <c r="Q2236" s="193">
        <v>0</v>
      </c>
      <c r="R2236" s="193">
        <f>Q2236*H2236</f>
        <v>0</v>
      </c>
      <c r="S2236" s="193">
        <v>0</v>
      </c>
      <c r="T2236" s="194">
        <f>S2236*H2236</f>
        <v>0</v>
      </c>
      <c r="AR2236" s="19" t="s">
        <v>236</v>
      </c>
      <c r="AT2236" s="19" t="s">
        <v>164</v>
      </c>
      <c r="AU2236" s="19" t="s">
        <v>81</v>
      </c>
      <c r="AY2236" s="19" t="s">
        <v>162</v>
      </c>
      <c r="BE2236" s="195">
        <f>IF(N2236="základní",J2236,0)</f>
        <v>0</v>
      </c>
      <c r="BF2236" s="195">
        <f>IF(N2236="snížená",J2236,0)</f>
        <v>0</v>
      </c>
      <c r="BG2236" s="195">
        <f>IF(N2236="zákl. přenesená",J2236,0)</f>
        <v>0</v>
      </c>
      <c r="BH2236" s="195">
        <f>IF(N2236="sníž. přenesená",J2236,0)</f>
        <v>0</v>
      </c>
      <c r="BI2236" s="195">
        <f>IF(N2236="nulová",J2236,0)</f>
        <v>0</v>
      </c>
      <c r="BJ2236" s="19" t="s">
        <v>22</v>
      </c>
      <c r="BK2236" s="195">
        <f>ROUND(I2236*H2236,2)</f>
        <v>0</v>
      </c>
      <c r="BL2236" s="19" t="s">
        <v>236</v>
      </c>
      <c r="BM2236" s="19" t="s">
        <v>2096</v>
      </c>
    </row>
    <row r="2237" spans="2:51" s="11" customFormat="1" ht="13.5">
      <c r="B2237" s="196"/>
      <c r="C2237" s="197"/>
      <c r="D2237" s="198" t="s">
        <v>169</v>
      </c>
      <c r="E2237" s="199" t="s">
        <v>20</v>
      </c>
      <c r="F2237" s="200" t="s">
        <v>1910</v>
      </c>
      <c r="G2237" s="197"/>
      <c r="H2237" s="201" t="s">
        <v>20</v>
      </c>
      <c r="I2237" s="202"/>
      <c r="J2237" s="197"/>
      <c r="K2237" s="197"/>
      <c r="L2237" s="203"/>
      <c r="M2237" s="204"/>
      <c r="N2237" s="205"/>
      <c r="O2237" s="205"/>
      <c r="P2237" s="205"/>
      <c r="Q2237" s="205"/>
      <c r="R2237" s="205"/>
      <c r="S2237" s="205"/>
      <c r="T2237" s="206"/>
      <c r="AT2237" s="207" t="s">
        <v>169</v>
      </c>
      <c r="AU2237" s="207" t="s">
        <v>81</v>
      </c>
      <c r="AV2237" s="11" t="s">
        <v>22</v>
      </c>
      <c r="AW2237" s="11" t="s">
        <v>37</v>
      </c>
      <c r="AX2237" s="11" t="s">
        <v>73</v>
      </c>
      <c r="AY2237" s="207" t="s">
        <v>162</v>
      </c>
    </row>
    <row r="2238" spans="2:51" s="12" customFormat="1" ht="13.5">
      <c r="B2238" s="208"/>
      <c r="C2238" s="209"/>
      <c r="D2238" s="198" t="s">
        <v>169</v>
      </c>
      <c r="E2238" s="210" t="s">
        <v>20</v>
      </c>
      <c r="F2238" s="211" t="s">
        <v>22</v>
      </c>
      <c r="G2238" s="209"/>
      <c r="H2238" s="212">
        <v>1</v>
      </c>
      <c r="I2238" s="213"/>
      <c r="J2238" s="209"/>
      <c r="K2238" s="209"/>
      <c r="L2238" s="214"/>
      <c r="M2238" s="215"/>
      <c r="N2238" s="216"/>
      <c r="O2238" s="216"/>
      <c r="P2238" s="216"/>
      <c r="Q2238" s="216"/>
      <c r="R2238" s="216"/>
      <c r="S2238" s="216"/>
      <c r="T2238" s="217"/>
      <c r="AT2238" s="218" t="s">
        <v>169</v>
      </c>
      <c r="AU2238" s="218" t="s">
        <v>81</v>
      </c>
      <c r="AV2238" s="12" t="s">
        <v>81</v>
      </c>
      <c r="AW2238" s="12" t="s">
        <v>37</v>
      </c>
      <c r="AX2238" s="12" t="s">
        <v>73</v>
      </c>
      <c r="AY2238" s="218" t="s">
        <v>162</v>
      </c>
    </row>
    <row r="2239" spans="2:51" s="13" customFormat="1" ht="13.5">
      <c r="B2239" s="219"/>
      <c r="C2239" s="220"/>
      <c r="D2239" s="221" t="s">
        <v>169</v>
      </c>
      <c r="E2239" s="222" t="s">
        <v>20</v>
      </c>
      <c r="F2239" s="223" t="s">
        <v>174</v>
      </c>
      <c r="G2239" s="220"/>
      <c r="H2239" s="224">
        <v>1</v>
      </c>
      <c r="I2239" s="225"/>
      <c r="J2239" s="220"/>
      <c r="K2239" s="220"/>
      <c r="L2239" s="226"/>
      <c r="M2239" s="227"/>
      <c r="N2239" s="228"/>
      <c r="O2239" s="228"/>
      <c r="P2239" s="228"/>
      <c r="Q2239" s="228"/>
      <c r="R2239" s="228"/>
      <c r="S2239" s="228"/>
      <c r="T2239" s="229"/>
      <c r="AT2239" s="230" t="s">
        <v>169</v>
      </c>
      <c r="AU2239" s="230" t="s">
        <v>81</v>
      </c>
      <c r="AV2239" s="13" t="s">
        <v>168</v>
      </c>
      <c r="AW2239" s="13" t="s">
        <v>37</v>
      </c>
      <c r="AX2239" s="13" t="s">
        <v>22</v>
      </c>
      <c r="AY2239" s="230" t="s">
        <v>162</v>
      </c>
    </row>
    <row r="2240" spans="2:65" s="1" customFormat="1" ht="22.5" customHeight="1">
      <c r="B2240" s="36"/>
      <c r="C2240" s="184" t="s">
        <v>2099</v>
      </c>
      <c r="D2240" s="184" t="s">
        <v>164</v>
      </c>
      <c r="E2240" s="185" t="s">
        <v>2100</v>
      </c>
      <c r="F2240" s="186" t="s">
        <v>2101</v>
      </c>
      <c r="G2240" s="187" t="s">
        <v>1905</v>
      </c>
      <c r="H2240" s="188">
        <v>1</v>
      </c>
      <c r="I2240" s="189"/>
      <c r="J2240" s="190">
        <f aca="true" t="shared" si="30" ref="J2240:J2248">ROUND(I2240*H2240,2)</f>
        <v>0</v>
      </c>
      <c r="K2240" s="186" t="s">
        <v>20</v>
      </c>
      <c r="L2240" s="56"/>
      <c r="M2240" s="191" t="s">
        <v>20</v>
      </c>
      <c r="N2240" s="192" t="s">
        <v>44</v>
      </c>
      <c r="O2240" s="37"/>
      <c r="P2240" s="193">
        <f aca="true" t="shared" si="31" ref="P2240:P2248">O2240*H2240</f>
        <v>0</v>
      </c>
      <c r="Q2240" s="193">
        <v>0</v>
      </c>
      <c r="R2240" s="193">
        <f aca="true" t="shared" si="32" ref="R2240:R2248">Q2240*H2240</f>
        <v>0</v>
      </c>
      <c r="S2240" s="193">
        <v>0</v>
      </c>
      <c r="T2240" s="194">
        <f aca="true" t="shared" si="33" ref="T2240:T2248">S2240*H2240</f>
        <v>0</v>
      </c>
      <c r="AR2240" s="19" t="s">
        <v>236</v>
      </c>
      <c r="AT2240" s="19" t="s">
        <v>164</v>
      </c>
      <c r="AU2240" s="19" t="s">
        <v>81</v>
      </c>
      <c r="AY2240" s="19" t="s">
        <v>162</v>
      </c>
      <c r="BE2240" s="195">
        <f aca="true" t="shared" si="34" ref="BE2240:BE2248">IF(N2240="základní",J2240,0)</f>
        <v>0</v>
      </c>
      <c r="BF2240" s="195">
        <f aca="true" t="shared" si="35" ref="BF2240:BF2248">IF(N2240="snížená",J2240,0)</f>
        <v>0</v>
      </c>
      <c r="BG2240" s="195">
        <f aca="true" t="shared" si="36" ref="BG2240:BG2248">IF(N2240="zákl. přenesená",J2240,0)</f>
        <v>0</v>
      </c>
      <c r="BH2240" s="195">
        <f aca="true" t="shared" si="37" ref="BH2240:BH2248">IF(N2240="sníž. přenesená",J2240,0)</f>
        <v>0</v>
      </c>
      <c r="BI2240" s="195">
        <f aca="true" t="shared" si="38" ref="BI2240:BI2248">IF(N2240="nulová",J2240,0)</f>
        <v>0</v>
      </c>
      <c r="BJ2240" s="19" t="s">
        <v>22</v>
      </c>
      <c r="BK2240" s="195">
        <f aca="true" t="shared" si="39" ref="BK2240:BK2248">ROUND(I2240*H2240,2)</f>
        <v>0</v>
      </c>
      <c r="BL2240" s="19" t="s">
        <v>236</v>
      </c>
      <c r="BM2240" s="19" t="s">
        <v>2099</v>
      </c>
    </row>
    <row r="2241" spans="2:65" s="1" customFormat="1" ht="22.5" customHeight="1">
      <c r="B2241" s="36"/>
      <c r="C2241" s="184" t="s">
        <v>2102</v>
      </c>
      <c r="D2241" s="184" t="s">
        <v>164</v>
      </c>
      <c r="E2241" s="185" t="s">
        <v>2103</v>
      </c>
      <c r="F2241" s="186" t="s">
        <v>2104</v>
      </c>
      <c r="G2241" s="187" t="s">
        <v>1905</v>
      </c>
      <c r="H2241" s="188">
        <v>1</v>
      </c>
      <c r="I2241" s="189"/>
      <c r="J2241" s="190">
        <f t="shared" si="30"/>
        <v>0</v>
      </c>
      <c r="K2241" s="186" t="s">
        <v>20</v>
      </c>
      <c r="L2241" s="56"/>
      <c r="M2241" s="191" t="s">
        <v>20</v>
      </c>
      <c r="N2241" s="192" t="s">
        <v>44</v>
      </c>
      <c r="O2241" s="37"/>
      <c r="P2241" s="193">
        <f t="shared" si="31"/>
        <v>0</v>
      </c>
      <c r="Q2241" s="193">
        <v>0</v>
      </c>
      <c r="R2241" s="193">
        <f t="shared" si="32"/>
        <v>0</v>
      </c>
      <c r="S2241" s="193">
        <v>0</v>
      </c>
      <c r="T2241" s="194">
        <f t="shared" si="33"/>
        <v>0</v>
      </c>
      <c r="AR2241" s="19" t="s">
        <v>236</v>
      </c>
      <c r="AT2241" s="19" t="s">
        <v>164</v>
      </c>
      <c r="AU2241" s="19" t="s">
        <v>81</v>
      </c>
      <c r="AY2241" s="19" t="s">
        <v>162</v>
      </c>
      <c r="BE2241" s="195">
        <f t="shared" si="34"/>
        <v>0</v>
      </c>
      <c r="BF2241" s="195">
        <f t="shared" si="35"/>
        <v>0</v>
      </c>
      <c r="BG2241" s="195">
        <f t="shared" si="36"/>
        <v>0</v>
      </c>
      <c r="BH2241" s="195">
        <f t="shared" si="37"/>
        <v>0</v>
      </c>
      <c r="BI2241" s="195">
        <f t="shared" si="38"/>
        <v>0</v>
      </c>
      <c r="BJ2241" s="19" t="s">
        <v>22</v>
      </c>
      <c r="BK2241" s="195">
        <f t="shared" si="39"/>
        <v>0</v>
      </c>
      <c r="BL2241" s="19" t="s">
        <v>236</v>
      </c>
      <c r="BM2241" s="19" t="s">
        <v>2102</v>
      </c>
    </row>
    <row r="2242" spans="2:65" s="1" customFormat="1" ht="22.5" customHeight="1">
      <c r="B2242" s="36"/>
      <c r="C2242" s="184" t="s">
        <v>2105</v>
      </c>
      <c r="D2242" s="184" t="s">
        <v>164</v>
      </c>
      <c r="E2242" s="185" t="s">
        <v>2106</v>
      </c>
      <c r="F2242" s="186" t="s">
        <v>2104</v>
      </c>
      <c r="G2242" s="187" t="s">
        <v>1905</v>
      </c>
      <c r="H2242" s="188">
        <v>1</v>
      </c>
      <c r="I2242" s="189"/>
      <c r="J2242" s="190">
        <f t="shared" si="30"/>
        <v>0</v>
      </c>
      <c r="K2242" s="186" t="s">
        <v>20</v>
      </c>
      <c r="L2242" s="56"/>
      <c r="M2242" s="191" t="s">
        <v>20</v>
      </c>
      <c r="N2242" s="192" t="s">
        <v>44</v>
      </c>
      <c r="O2242" s="37"/>
      <c r="P2242" s="193">
        <f t="shared" si="31"/>
        <v>0</v>
      </c>
      <c r="Q2242" s="193">
        <v>0</v>
      </c>
      <c r="R2242" s="193">
        <f t="shared" si="32"/>
        <v>0</v>
      </c>
      <c r="S2242" s="193">
        <v>0</v>
      </c>
      <c r="T2242" s="194">
        <f t="shared" si="33"/>
        <v>0</v>
      </c>
      <c r="AR2242" s="19" t="s">
        <v>236</v>
      </c>
      <c r="AT2242" s="19" t="s">
        <v>164</v>
      </c>
      <c r="AU2242" s="19" t="s">
        <v>81</v>
      </c>
      <c r="AY2242" s="19" t="s">
        <v>162</v>
      </c>
      <c r="BE2242" s="195">
        <f t="shared" si="34"/>
        <v>0</v>
      </c>
      <c r="BF2242" s="195">
        <f t="shared" si="35"/>
        <v>0</v>
      </c>
      <c r="BG2242" s="195">
        <f t="shared" si="36"/>
        <v>0</v>
      </c>
      <c r="BH2242" s="195">
        <f t="shared" si="37"/>
        <v>0</v>
      </c>
      <c r="BI2242" s="195">
        <f t="shared" si="38"/>
        <v>0</v>
      </c>
      <c r="BJ2242" s="19" t="s">
        <v>22</v>
      </c>
      <c r="BK2242" s="195">
        <f t="shared" si="39"/>
        <v>0</v>
      </c>
      <c r="BL2242" s="19" t="s">
        <v>236</v>
      </c>
      <c r="BM2242" s="19" t="s">
        <v>2105</v>
      </c>
    </row>
    <row r="2243" spans="2:65" s="1" customFormat="1" ht="22.5" customHeight="1">
      <c r="B2243" s="36"/>
      <c r="C2243" s="184" t="s">
        <v>2107</v>
      </c>
      <c r="D2243" s="184" t="s">
        <v>164</v>
      </c>
      <c r="E2243" s="185" t="s">
        <v>2108</v>
      </c>
      <c r="F2243" s="186" t="s">
        <v>2104</v>
      </c>
      <c r="G2243" s="187" t="s">
        <v>1905</v>
      </c>
      <c r="H2243" s="188">
        <v>1</v>
      </c>
      <c r="I2243" s="189"/>
      <c r="J2243" s="190">
        <f t="shared" si="30"/>
        <v>0</v>
      </c>
      <c r="K2243" s="186" t="s">
        <v>20</v>
      </c>
      <c r="L2243" s="56"/>
      <c r="M2243" s="191" t="s">
        <v>20</v>
      </c>
      <c r="N2243" s="192" t="s">
        <v>44</v>
      </c>
      <c r="O2243" s="37"/>
      <c r="P2243" s="193">
        <f t="shared" si="31"/>
        <v>0</v>
      </c>
      <c r="Q2243" s="193">
        <v>0</v>
      </c>
      <c r="R2243" s="193">
        <f t="shared" si="32"/>
        <v>0</v>
      </c>
      <c r="S2243" s="193">
        <v>0</v>
      </c>
      <c r="T2243" s="194">
        <f t="shared" si="33"/>
        <v>0</v>
      </c>
      <c r="AR2243" s="19" t="s">
        <v>236</v>
      </c>
      <c r="AT2243" s="19" t="s">
        <v>164</v>
      </c>
      <c r="AU2243" s="19" t="s">
        <v>81</v>
      </c>
      <c r="AY2243" s="19" t="s">
        <v>162</v>
      </c>
      <c r="BE2243" s="195">
        <f t="shared" si="34"/>
        <v>0</v>
      </c>
      <c r="BF2243" s="195">
        <f t="shared" si="35"/>
        <v>0</v>
      </c>
      <c r="BG2243" s="195">
        <f t="shared" si="36"/>
        <v>0</v>
      </c>
      <c r="BH2243" s="195">
        <f t="shared" si="37"/>
        <v>0</v>
      </c>
      <c r="BI2243" s="195">
        <f t="shared" si="38"/>
        <v>0</v>
      </c>
      <c r="BJ2243" s="19" t="s">
        <v>22</v>
      </c>
      <c r="BK2243" s="195">
        <f t="shared" si="39"/>
        <v>0</v>
      </c>
      <c r="BL2243" s="19" t="s">
        <v>236</v>
      </c>
      <c r="BM2243" s="19" t="s">
        <v>2107</v>
      </c>
    </row>
    <row r="2244" spans="2:65" s="1" customFormat="1" ht="22.5" customHeight="1">
      <c r="B2244" s="36"/>
      <c r="C2244" s="184" t="s">
        <v>2109</v>
      </c>
      <c r="D2244" s="184" t="s">
        <v>164</v>
      </c>
      <c r="E2244" s="185" t="s">
        <v>2110</v>
      </c>
      <c r="F2244" s="186" t="s">
        <v>2104</v>
      </c>
      <c r="G2244" s="187" t="s">
        <v>1905</v>
      </c>
      <c r="H2244" s="188">
        <v>1</v>
      </c>
      <c r="I2244" s="189"/>
      <c r="J2244" s="190">
        <f t="shared" si="30"/>
        <v>0</v>
      </c>
      <c r="K2244" s="186" t="s">
        <v>20</v>
      </c>
      <c r="L2244" s="56"/>
      <c r="M2244" s="191" t="s">
        <v>20</v>
      </c>
      <c r="N2244" s="192" t="s">
        <v>44</v>
      </c>
      <c r="O2244" s="37"/>
      <c r="P2244" s="193">
        <f t="shared" si="31"/>
        <v>0</v>
      </c>
      <c r="Q2244" s="193">
        <v>0</v>
      </c>
      <c r="R2244" s="193">
        <f t="shared" si="32"/>
        <v>0</v>
      </c>
      <c r="S2244" s="193">
        <v>0</v>
      </c>
      <c r="T2244" s="194">
        <f t="shared" si="33"/>
        <v>0</v>
      </c>
      <c r="AR2244" s="19" t="s">
        <v>236</v>
      </c>
      <c r="AT2244" s="19" t="s">
        <v>164</v>
      </c>
      <c r="AU2244" s="19" t="s">
        <v>81</v>
      </c>
      <c r="AY2244" s="19" t="s">
        <v>162</v>
      </c>
      <c r="BE2244" s="195">
        <f t="shared" si="34"/>
        <v>0</v>
      </c>
      <c r="BF2244" s="195">
        <f t="shared" si="35"/>
        <v>0</v>
      </c>
      <c r="BG2244" s="195">
        <f t="shared" si="36"/>
        <v>0</v>
      </c>
      <c r="BH2244" s="195">
        <f t="shared" si="37"/>
        <v>0</v>
      </c>
      <c r="BI2244" s="195">
        <f t="shared" si="38"/>
        <v>0</v>
      </c>
      <c r="BJ2244" s="19" t="s">
        <v>22</v>
      </c>
      <c r="BK2244" s="195">
        <f t="shared" si="39"/>
        <v>0</v>
      </c>
      <c r="BL2244" s="19" t="s">
        <v>236</v>
      </c>
      <c r="BM2244" s="19" t="s">
        <v>2109</v>
      </c>
    </row>
    <row r="2245" spans="2:65" s="1" customFormat="1" ht="22.5" customHeight="1">
      <c r="B2245" s="36"/>
      <c r="C2245" s="184" t="s">
        <v>2111</v>
      </c>
      <c r="D2245" s="184" t="s">
        <v>164</v>
      </c>
      <c r="E2245" s="185" t="s">
        <v>2112</v>
      </c>
      <c r="F2245" s="186" t="s">
        <v>2104</v>
      </c>
      <c r="G2245" s="187" t="s">
        <v>1905</v>
      </c>
      <c r="H2245" s="188">
        <v>1</v>
      </c>
      <c r="I2245" s="189"/>
      <c r="J2245" s="190">
        <f t="shared" si="30"/>
        <v>0</v>
      </c>
      <c r="K2245" s="186" t="s">
        <v>20</v>
      </c>
      <c r="L2245" s="56"/>
      <c r="M2245" s="191" t="s">
        <v>20</v>
      </c>
      <c r="N2245" s="192" t="s">
        <v>44</v>
      </c>
      <c r="O2245" s="37"/>
      <c r="P2245" s="193">
        <f t="shared" si="31"/>
        <v>0</v>
      </c>
      <c r="Q2245" s="193">
        <v>0</v>
      </c>
      <c r="R2245" s="193">
        <f t="shared" si="32"/>
        <v>0</v>
      </c>
      <c r="S2245" s="193">
        <v>0</v>
      </c>
      <c r="T2245" s="194">
        <f t="shared" si="33"/>
        <v>0</v>
      </c>
      <c r="AR2245" s="19" t="s">
        <v>236</v>
      </c>
      <c r="AT2245" s="19" t="s">
        <v>164</v>
      </c>
      <c r="AU2245" s="19" t="s">
        <v>81</v>
      </c>
      <c r="AY2245" s="19" t="s">
        <v>162</v>
      </c>
      <c r="BE2245" s="195">
        <f t="shared" si="34"/>
        <v>0</v>
      </c>
      <c r="BF2245" s="195">
        <f t="shared" si="35"/>
        <v>0</v>
      </c>
      <c r="BG2245" s="195">
        <f t="shared" si="36"/>
        <v>0</v>
      </c>
      <c r="BH2245" s="195">
        <f t="shared" si="37"/>
        <v>0</v>
      </c>
      <c r="BI2245" s="195">
        <f t="shared" si="38"/>
        <v>0</v>
      </c>
      <c r="BJ2245" s="19" t="s">
        <v>22</v>
      </c>
      <c r="BK2245" s="195">
        <f t="shared" si="39"/>
        <v>0</v>
      </c>
      <c r="BL2245" s="19" t="s">
        <v>236</v>
      </c>
      <c r="BM2245" s="19" t="s">
        <v>2111</v>
      </c>
    </row>
    <row r="2246" spans="2:65" s="1" customFormat="1" ht="22.5" customHeight="1">
      <c r="B2246" s="36"/>
      <c r="C2246" s="184" t="s">
        <v>2113</v>
      </c>
      <c r="D2246" s="184" t="s">
        <v>164</v>
      </c>
      <c r="E2246" s="185" t="s">
        <v>2114</v>
      </c>
      <c r="F2246" s="186" t="s">
        <v>2115</v>
      </c>
      <c r="G2246" s="187" t="s">
        <v>1905</v>
      </c>
      <c r="H2246" s="188">
        <v>1</v>
      </c>
      <c r="I2246" s="189"/>
      <c r="J2246" s="190">
        <f t="shared" si="30"/>
        <v>0</v>
      </c>
      <c r="K2246" s="186" t="s">
        <v>20</v>
      </c>
      <c r="L2246" s="56"/>
      <c r="M2246" s="191" t="s">
        <v>20</v>
      </c>
      <c r="N2246" s="192" t="s">
        <v>44</v>
      </c>
      <c r="O2246" s="37"/>
      <c r="P2246" s="193">
        <f t="shared" si="31"/>
        <v>0</v>
      </c>
      <c r="Q2246" s="193">
        <v>0</v>
      </c>
      <c r="R2246" s="193">
        <f t="shared" si="32"/>
        <v>0</v>
      </c>
      <c r="S2246" s="193">
        <v>0</v>
      </c>
      <c r="T2246" s="194">
        <f t="shared" si="33"/>
        <v>0</v>
      </c>
      <c r="AR2246" s="19" t="s">
        <v>236</v>
      </c>
      <c r="AT2246" s="19" t="s">
        <v>164</v>
      </c>
      <c r="AU2246" s="19" t="s">
        <v>81</v>
      </c>
      <c r="AY2246" s="19" t="s">
        <v>162</v>
      </c>
      <c r="BE2246" s="195">
        <f t="shared" si="34"/>
        <v>0</v>
      </c>
      <c r="BF2246" s="195">
        <f t="shared" si="35"/>
        <v>0</v>
      </c>
      <c r="BG2246" s="195">
        <f t="shared" si="36"/>
        <v>0</v>
      </c>
      <c r="BH2246" s="195">
        <f t="shared" si="37"/>
        <v>0</v>
      </c>
      <c r="BI2246" s="195">
        <f t="shared" si="38"/>
        <v>0</v>
      </c>
      <c r="BJ2246" s="19" t="s">
        <v>22</v>
      </c>
      <c r="BK2246" s="195">
        <f t="shared" si="39"/>
        <v>0</v>
      </c>
      <c r="BL2246" s="19" t="s">
        <v>236</v>
      </c>
      <c r="BM2246" s="19" t="s">
        <v>2113</v>
      </c>
    </row>
    <row r="2247" spans="2:65" s="1" customFormat="1" ht="22.5" customHeight="1">
      <c r="B2247" s="36"/>
      <c r="C2247" s="184" t="s">
        <v>2116</v>
      </c>
      <c r="D2247" s="184" t="s">
        <v>164</v>
      </c>
      <c r="E2247" s="185" t="s">
        <v>2117</v>
      </c>
      <c r="F2247" s="186" t="s">
        <v>2118</v>
      </c>
      <c r="G2247" s="187" t="s">
        <v>1905</v>
      </c>
      <c r="H2247" s="188">
        <v>1</v>
      </c>
      <c r="I2247" s="189"/>
      <c r="J2247" s="190">
        <f t="shared" si="30"/>
        <v>0</v>
      </c>
      <c r="K2247" s="186" t="s">
        <v>20</v>
      </c>
      <c r="L2247" s="56"/>
      <c r="M2247" s="191" t="s">
        <v>20</v>
      </c>
      <c r="N2247" s="192" t="s">
        <v>44</v>
      </c>
      <c r="O2247" s="37"/>
      <c r="P2247" s="193">
        <f t="shared" si="31"/>
        <v>0</v>
      </c>
      <c r="Q2247" s="193">
        <v>0</v>
      </c>
      <c r="R2247" s="193">
        <f t="shared" si="32"/>
        <v>0</v>
      </c>
      <c r="S2247" s="193">
        <v>0</v>
      </c>
      <c r="T2247" s="194">
        <f t="shared" si="33"/>
        <v>0</v>
      </c>
      <c r="AR2247" s="19" t="s">
        <v>236</v>
      </c>
      <c r="AT2247" s="19" t="s">
        <v>164</v>
      </c>
      <c r="AU2247" s="19" t="s">
        <v>81</v>
      </c>
      <c r="AY2247" s="19" t="s">
        <v>162</v>
      </c>
      <c r="BE2247" s="195">
        <f t="shared" si="34"/>
        <v>0</v>
      </c>
      <c r="BF2247" s="195">
        <f t="shared" si="35"/>
        <v>0</v>
      </c>
      <c r="BG2247" s="195">
        <f t="shared" si="36"/>
        <v>0</v>
      </c>
      <c r="BH2247" s="195">
        <f t="shared" si="37"/>
        <v>0</v>
      </c>
      <c r="BI2247" s="195">
        <f t="shared" si="38"/>
        <v>0</v>
      </c>
      <c r="BJ2247" s="19" t="s">
        <v>22</v>
      </c>
      <c r="BK2247" s="195">
        <f t="shared" si="39"/>
        <v>0</v>
      </c>
      <c r="BL2247" s="19" t="s">
        <v>236</v>
      </c>
      <c r="BM2247" s="19" t="s">
        <v>2116</v>
      </c>
    </row>
    <row r="2248" spans="2:65" s="1" customFormat="1" ht="22.5" customHeight="1">
      <c r="B2248" s="36"/>
      <c r="C2248" s="184" t="s">
        <v>2119</v>
      </c>
      <c r="D2248" s="184" t="s">
        <v>164</v>
      </c>
      <c r="E2248" s="185" t="s">
        <v>1963</v>
      </c>
      <c r="F2248" s="186" t="s">
        <v>1964</v>
      </c>
      <c r="G2248" s="187" t="s">
        <v>206</v>
      </c>
      <c r="H2248" s="188">
        <v>0.7</v>
      </c>
      <c r="I2248" s="189"/>
      <c r="J2248" s="190">
        <f t="shared" si="30"/>
        <v>0</v>
      </c>
      <c r="K2248" s="186" t="s">
        <v>20</v>
      </c>
      <c r="L2248" s="56"/>
      <c r="M2248" s="191" t="s">
        <v>20</v>
      </c>
      <c r="N2248" s="192" t="s">
        <v>44</v>
      </c>
      <c r="O2248" s="37"/>
      <c r="P2248" s="193">
        <f t="shared" si="31"/>
        <v>0</v>
      </c>
      <c r="Q2248" s="193">
        <v>0</v>
      </c>
      <c r="R2248" s="193">
        <f t="shared" si="32"/>
        <v>0</v>
      </c>
      <c r="S2248" s="193">
        <v>0</v>
      </c>
      <c r="T2248" s="194">
        <f t="shared" si="33"/>
        <v>0</v>
      </c>
      <c r="AR2248" s="19" t="s">
        <v>236</v>
      </c>
      <c r="AT2248" s="19" t="s">
        <v>164</v>
      </c>
      <c r="AU2248" s="19" t="s">
        <v>81</v>
      </c>
      <c r="AY2248" s="19" t="s">
        <v>162</v>
      </c>
      <c r="BE2248" s="195">
        <f t="shared" si="34"/>
        <v>0</v>
      </c>
      <c r="BF2248" s="195">
        <f t="shared" si="35"/>
        <v>0</v>
      </c>
      <c r="BG2248" s="195">
        <f t="shared" si="36"/>
        <v>0</v>
      </c>
      <c r="BH2248" s="195">
        <f t="shared" si="37"/>
        <v>0</v>
      </c>
      <c r="BI2248" s="195">
        <f t="shared" si="38"/>
        <v>0</v>
      </c>
      <c r="BJ2248" s="19" t="s">
        <v>22</v>
      </c>
      <c r="BK2248" s="195">
        <f t="shared" si="39"/>
        <v>0</v>
      </c>
      <c r="BL2248" s="19" t="s">
        <v>236</v>
      </c>
      <c r="BM2248" s="19" t="s">
        <v>2119</v>
      </c>
    </row>
    <row r="2249" spans="2:63" s="10" customFormat="1" ht="29.85" customHeight="1">
      <c r="B2249" s="167"/>
      <c r="C2249" s="168"/>
      <c r="D2249" s="181" t="s">
        <v>72</v>
      </c>
      <c r="E2249" s="182" t="s">
        <v>2120</v>
      </c>
      <c r="F2249" s="182" t="s">
        <v>2121</v>
      </c>
      <c r="G2249" s="168"/>
      <c r="H2249" s="168"/>
      <c r="I2249" s="171"/>
      <c r="J2249" s="183">
        <f>BK2249</f>
        <v>0</v>
      </c>
      <c r="K2249" s="168"/>
      <c r="L2249" s="173"/>
      <c r="M2249" s="174"/>
      <c r="N2249" s="175"/>
      <c r="O2249" s="175"/>
      <c r="P2249" s="176">
        <f>SUM(P2250:P2267)</f>
        <v>0</v>
      </c>
      <c r="Q2249" s="175"/>
      <c r="R2249" s="176">
        <f>SUM(R2250:R2267)</f>
        <v>0</v>
      </c>
      <c r="S2249" s="175"/>
      <c r="T2249" s="177">
        <f>SUM(T2250:T2267)</f>
        <v>0</v>
      </c>
      <c r="AR2249" s="178" t="s">
        <v>81</v>
      </c>
      <c r="AT2249" s="179" t="s">
        <v>72</v>
      </c>
      <c r="AU2249" s="179" t="s">
        <v>22</v>
      </c>
      <c r="AY2249" s="178" t="s">
        <v>162</v>
      </c>
      <c r="BK2249" s="180">
        <f>SUM(BK2250:BK2267)</f>
        <v>0</v>
      </c>
    </row>
    <row r="2250" spans="2:65" s="1" customFormat="1" ht="22.5" customHeight="1">
      <c r="B2250" s="36"/>
      <c r="C2250" s="184" t="s">
        <v>2122</v>
      </c>
      <c r="D2250" s="184" t="s">
        <v>164</v>
      </c>
      <c r="E2250" s="185" t="s">
        <v>2123</v>
      </c>
      <c r="F2250" s="186" t="s">
        <v>2124</v>
      </c>
      <c r="G2250" s="187" t="s">
        <v>1905</v>
      </c>
      <c r="H2250" s="188">
        <v>1</v>
      </c>
      <c r="I2250" s="189"/>
      <c r="J2250" s="190">
        <f>ROUND(I2250*H2250,2)</f>
        <v>0</v>
      </c>
      <c r="K2250" s="186" t="s">
        <v>20</v>
      </c>
      <c r="L2250" s="56"/>
      <c r="M2250" s="191" t="s">
        <v>20</v>
      </c>
      <c r="N2250" s="192" t="s">
        <v>44</v>
      </c>
      <c r="O2250" s="37"/>
      <c r="P2250" s="193">
        <f>O2250*H2250</f>
        <v>0</v>
      </c>
      <c r="Q2250" s="193">
        <v>0</v>
      </c>
      <c r="R2250" s="193">
        <f>Q2250*H2250</f>
        <v>0</v>
      </c>
      <c r="S2250" s="193">
        <v>0</v>
      </c>
      <c r="T2250" s="194">
        <f>S2250*H2250</f>
        <v>0</v>
      </c>
      <c r="AR2250" s="19" t="s">
        <v>236</v>
      </c>
      <c r="AT2250" s="19" t="s">
        <v>164</v>
      </c>
      <c r="AU2250" s="19" t="s">
        <v>81</v>
      </c>
      <c r="AY2250" s="19" t="s">
        <v>162</v>
      </c>
      <c r="BE2250" s="195">
        <f>IF(N2250="základní",J2250,0)</f>
        <v>0</v>
      </c>
      <c r="BF2250" s="195">
        <f>IF(N2250="snížená",J2250,0)</f>
        <v>0</v>
      </c>
      <c r="BG2250" s="195">
        <f>IF(N2250="zákl. přenesená",J2250,0)</f>
        <v>0</v>
      </c>
      <c r="BH2250" s="195">
        <f>IF(N2250="sníž. přenesená",J2250,0)</f>
        <v>0</v>
      </c>
      <c r="BI2250" s="195">
        <f>IF(N2250="nulová",J2250,0)</f>
        <v>0</v>
      </c>
      <c r="BJ2250" s="19" t="s">
        <v>22</v>
      </c>
      <c r="BK2250" s="195">
        <f>ROUND(I2250*H2250,2)</f>
        <v>0</v>
      </c>
      <c r="BL2250" s="19" t="s">
        <v>236</v>
      </c>
      <c r="BM2250" s="19" t="s">
        <v>2122</v>
      </c>
    </row>
    <row r="2251" spans="2:51" s="11" customFormat="1" ht="13.5">
      <c r="B2251" s="196"/>
      <c r="C2251" s="197"/>
      <c r="D2251" s="198" t="s">
        <v>169</v>
      </c>
      <c r="E2251" s="199" t="s">
        <v>20</v>
      </c>
      <c r="F2251" s="200" t="s">
        <v>2125</v>
      </c>
      <c r="G2251" s="197"/>
      <c r="H2251" s="201" t="s">
        <v>20</v>
      </c>
      <c r="I2251" s="202"/>
      <c r="J2251" s="197"/>
      <c r="K2251" s="197"/>
      <c r="L2251" s="203"/>
      <c r="M2251" s="204"/>
      <c r="N2251" s="205"/>
      <c r="O2251" s="205"/>
      <c r="P2251" s="205"/>
      <c r="Q2251" s="205"/>
      <c r="R2251" s="205"/>
      <c r="S2251" s="205"/>
      <c r="T2251" s="206"/>
      <c r="AT2251" s="207" t="s">
        <v>169</v>
      </c>
      <c r="AU2251" s="207" t="s">
        <v>81</v>
      </c>
      <c r="AV2251" s="11" t="s">
        <v>22</v>
      </c>
      <c r="AW2251" s="11" t="s">
        <v>37</v>
      </c>
      <c r="AX2251" s="11" t="s">
        <v>73</v>
      </c>
      <c r="AY2251" s="207" t="s">
        <v>162</v>
      </c>
    </row>
    <row r="2252" spans="2:51" s="12" customFormat="1" ht="13.5">
      <c r="B2252" s="208"/>
      <c r="C2252" s="209"/>
      <c r="D2252" s="198" t="s">
        <v>169</v>
      </c>
      <c r="E2252" s="210" t="s">
        <v>20</v>
      </c>
      <c r="F2252" s="211" t="s">
        <v>22</v>
      </c>
      <c r="G2252" s="209"/>
      <c r="H2252" s="212">
        <v>1</v>
      </c>
      <c r="I2252" s="213"/>
      <c r="J2252" s="209"/>
      <c r="K2252" s="209"/>
      <c r="L2252" s="214"/>
      <c r="M2252" s="215"/>
      <c r="N2252" s="216"/>
      <c r="O2252" s="216"/>
      <c r="P2252" s="216"/>
      <c r="Q2252" s="216"/>
      <c r="R2252" s="216"/>
      <c r="S2252" s="216"/>
      <c r="T2252" s="217"/>
      <c r="AT2252" s="218" t="s">
        <v>169</v>
      </c>
      <c r="AU2252" s="218" t="s">
        <v>81</v>
      </c>
      <c r="AV2252" s="12" t="s">
        <v>81</v>
      </c>
      <c r="AW2252" s="12" t="s">
        <v>37</v>
      </c>
      <c r="AX2252" s="12" t="s">
        <v>73</v>
      </c>
      <c r="AY2252" s="218" t="s">
        <v>162</v>
      </c>
    </row>
    <row r="2253" spans="2:51" s="13" customFormat="1" ht="13.5">
      <c r="B2253" s="219"/>
      <c r="C2253" s="220"/>
      <c r="D2253" s="221" t="s">
        <v>169</v>
      </c>
      <c r="E2253" s="222" t="s">
        <v>20</v>
      </c>
      <c r="F2253" s="223" t="s">
        <v>174</v>
      </c>
      <c r="G2253" s="220"/>
      <c r="H2253" s="224">
        <v>1</v>
      </c>
      <c r="I2253" s="225"/>
      <c r="J2253" s="220"/>
      <c r="K2253" s="220"/>
      <c r="L2253" s="226"/>
      <c r="M2253" s="227"/>
      <c r="N2253" s="228"/>
      <c r="O2253" s="228"/>
      <c r="P2253" s="228"/>
      <c r="Q2253" s="228"/>
      <c r="R2253" s="228"/>
      <c r="S2253" s="228"/>
      <c r="T2253" s="229"/>
      <c r="AT2253" s="230" t="s">
        <v>169</v>
      </c>
      <c r="AU2253" s="230" t="s">
        <v>81</v>
      </c>
      <c r="AV2253" s="13" t="s">
        <v>168</v>
      </c>
      <c r="AW2253" s="13" t="s">
        <v>37</v>
      </c>
      <c r="AX2253" s="13" t="s">
        <v>22</v>
      </c>
      <c r="AY2253" s="230" t="s">
        <v>162</v>
      </c>
    </row>
    <row r="2254" spans="2:65" s="1" customFormat="1" ht="22.5" customHeight="1">
      <c r="B2254" s="36"/>
      <c r="C2254" s="184" t="s">
        <v>2126</v>
      </c>
      <c r="D2254" s="184" t="s">
        <v>164</v>
      </c>
      <c r="E2254" s="185" t="s">
        <v>2127</v>
      </c>
      <c r="F2254" s="186" t="s">
        <v>2128</v>
      </c>
      <c r="G2254" s="187" t="s">
        <v>1905</v>
      </c>
      <c r="H2254" s="188">
        <v>1</v>
      </c>
      <c r="I2254" s="189"/>
      <c r="J2254" s="190">
        <f aca="true" t="shared" si="40" ref="J2254:J2267">ROUND(I2254*H2254,2)</f>
        <v>0</v>
      </c>
      <c r="K2254" s="186" t="s">
        <v>20</v>
      </c>
      <c r="L2254" s="56"/>
      <c r="M2254" s="191" t="s">
        <v>20</v>
      </c>
      <c r="N2254" s="192" t="s">
        <v>44</v>
      </c>
      <c r="O2254" s="37"/>
      <c r="P2254" s="193">
        <f aca="true" t="shared" si="41" ref="P2254:P2267">O2254*H2254</f>
        <v>0</v>
      </c>
      <c r="Q2254" s="193">
        <v>0</v>
      </c>
      <c r="R2254" s="193">
        <f aca="true" t="shared" si="42" ref="R2254:R2267">Q2254*H2254</f>
        <v>0</v>
      </c>
      <c r="S2254" s="193">
        <v>0</v>
      </c>
      <c r="T2254" s="194">
        <f aca="true" t="shared" si="43" ref="T2254:T2267">S2254*H2254</f>
        <v>0</v>
      </c>
      <c r="AR2254" s="19" t="s">
        <v>236</v>
      </c>
      <c r="AT2254" s="19" t="s">
        <v>164</v>
      </c>
      <c r="AU2254" s="19" t="s">
        <v>81</v>
      </c>
      <c r="AY2254" s="19" t="s">
        <v>162</v>
      </c>
      <c r="BE2254" s="195">
        <f aca="true" t="shared" si="44" ref="BE2254:BE2267">IF(N2254="základní",J2254,0)</f>
        <v>0</v>
      </c>
      <c r="BF2254" s="195">
        <f aca="true" t="shared" si="45" ref="BF2254:BF2267">IF(N2254="snížená",J2254,0)</f>
        <v>0</v>
      </c>
      <c r="BG2254" s="195">
        <f aca="true" t="shared" si="46" ref="BG2254:BG2267">IF(N2254="zákl. přenesená",J2254,0)</f>
        <v>0</v>
      </c>
      <c r="BH2254" s="195">
        <f aca="true" t="shared" si="47" ref="BH2254:BH2267">IF(N2254="sníž. přenesená",J2254,0)</f>
        <v>0</v>
      </c>
      <c r="BI2254" s="195">
        <f aca="true" t="shared" si="48" ref="BI2254:BI2267">IF(N2254="nulová",J2254,0)</f>
        <v>0</v>
      </c>
      <c r="BJ2254" s="19" t="s">
        <v>22</v>
      </c>
      <c r="BK2254" s="195">
        <f aca="true" t="shared" si="49" ref="BK2254:BK2267">ROUND(I2254*H2254,2)</f>
        <v>0</v>
      </c>
      <c r="BL2254" s="19" t="s">
        <v>236</v>
      </c>
      <c r="BM2254" s="19" t="s">
        <v>2126</v>
      </c>
    </row>
    <row r="2255" spans="2:65" s="1" customFormat="1" ht="22.5" customHeight="1">
      <c r="B2255" s="36"/>
      <c r="C2255" s="184" t="s">
        <v>2129</v>
      </c>
      <c r="D2255" s="184" t="s">
        <v>164</v>
      </c>
      <c r="E2255" s="185" t="s">
        <v>2130</v>
      </c>
      <c r="F2255" s="186" t="s">
        <v>2131</v>
      </c>
      <c r="G2255" s="187" t="s">
        <v>1905</v>
      </c>
      <c r="H2255" s="188">
        <v>1</v>
      </c>
      <c r="I2255" s="189"/>
      <c r="J2255" s="190">
        <f t="shared" si="40"/>
        <v>0</v>
      </c>
      <c r="K2255" s="186" t="s">
        <v>20</v>
      </c>
      <c r="L2255" s="56"/>
      <c r="M2255" s="191" t="s">
        <v>20</v>
      </c>
      <c r="N2255" s="192" t="s">
        <v>44</v>
      </c>
      <c r="O2255" s="37"/>
      <c r="P2255" s="193">
        <f t="shared" si="41"/>
        <v>0</v>
      </c>
      <c r="Q2255" s="193">
        <v>0</v>
      </c>
      <c r="R2255" s="193">
        <f t="shared" si="42"/>
        <v>0</v>
      </c>
      <c r="S2255" s="193">
        <v>0</v>
      </c>
      <c r="T2255" s="194">
        <f t="shared" si="43"/>
        <v>0</v>
      </c>
      <c r="AR2255" s="19" t="s">
        <v>236</v>
      </c>
      <c r="AT2255" s="19" t="s">
        <v>164</v>
      </c>
      <c r="AU2255" s="19" t="s">
        <v>81</v>
      </c>
      <c r="AY2255" s="19" t="s">
        <v>162</v>
      </c>
      <c r="BE2255" s="195">
        <f t="shared" si="44"/>
        <v>0</v>
      </c>
      <c r="BF2255" s="195">
        <f t="shared" si="45"/>
        <v>0</v>
      </c>
      <c r="BG2255" s="195">
        <f t="shared" si="46"/>
        <v>0</v>
      </c>
      <c r="BH2255" s="195">
        <f t="shared" si="47"/>
        <v>0</v>
      </c>
      <c r="BI2255" s="195">
        <f t="shared" si="48"/>
        <v>0</v>
      </c>
      <c r="BJ2255" s="19" t="s">
        <v>22</v>
      </c>
      <c r="BK2255" s="195">
        <f t="shared" si="49"/>
        <v>0</v>
      </c>
      <c r="BL2255" s="19" t="s">
        <v>236</v>
      </c>
      <c r="BM2255" s="19" t="s">
        <v>2129</v>
      </c>
    </row>
    <row r="2256" spans="2:65" s="1" customFormat="1" ht="22.5" customHeight="1">
      <c r="B2256" s="36"/>
      <c r="C2256" s="184" t="s">
        <v>2132</v>
      </c>
      <c r="D2256" s="184" t="s">
        <v>164</v>
      </c>
      <c r="E2256" s="185" t="s">
        <v>2133</v>
      </c>
      <c r="F2256" s="186" t="s">
        <v>2134</v>
      </c>
      <c r="G2256" s="187" t="s">
        <v>1905</v>
      </c>
      <c r="H2256" s="188">
        <v>1</v>
      </c>
      <c r="I2256" s="189"/>
      <c r="J2256" s="190">
        <f t="shared" si="40"/>
        <v>0</v>
      </c>
      <c r="K2256" s="186" t="s">
        <v>20</v>
      </c>
      <c r="L2256" s="56"/>
      <c r="M2256" s="191" t="s">
        <v>20</v>
      </c>
      <c r="N2256" s="192" t="s">
        <v>44</v>
      </c>
      <c r="O2256" s="37"/>
      <c r="P2256" s="193">
        <f t="shared" si="41"/>
        <v>0</v>
      </c>
      <c r="Q2256" s="193">
        <v>0</v>
      </c>
      <c r="R2256" s="193">
        <f t="shared" si="42"/>
        <v>0</v>
      </c>
      <c r="S2256" s="193">
        <v>0</v>
      </c>
      <c r="T2256" s="194">
        <f t="shared" si="43"/>
        <v>0</v>
      </c>
      <c r="AR2256" s="19" t="s">
        <v>236</v>
      </c>
      <c r="AT2256" s="19" t="s">
        <v>164</v>
      </c>
      <c r="AU2256" s="19" t="s">
        <v>81</v>
      </c>
      <c r="AY2256" s="19" t="s">
        <v>162</v>
      </c>
      <c r="BE2256" s="195">
        <f t="shared" si="44"/>
        <v>0</v>
      </c>
      <c r="BF2256" s="195">
        <f t="shared" si="45"/>
        <v>0</v>
      </c>
      <c r="BG2256" s="195">
        <f t="shared" si="46"/>
        <v>0</v>
      </c>
      <c r="BH2256" s="195">
        <f t="shared" si="47"/>
        <v>0</v>
      </c>
      <c r="BI2256" s="195">
        <f t="shared" si="48"/>
        <v>0</v>
      </c>
      <c r="BJ2256" s="19" t="s">
        <v>22</v>
      </c>
      <c r="BK2256" s="195">
        <f t="shared" si="49"/>
        <v>0</v>
      </c>
      <c r="BL2256" s="19" t="s">
        <v>236</v>
      </c>
      <c r="BM2256" s="19" t="s">
        <v>2132</v>
      </c>
    </row>
    <row r="2257" spans="2:65" s="1" customFormat="1" ht="22.5" customHeight="1">
      <c r="B2257" s="36"/>
      <c r="C2257" s="184" t="s">
        <v>2135</v>
      </c>
      <c r="D2257" s="184" t="s">
        <v>164</v>
      </c>
      <c r="E2257" s="185" t="s">
        <v>2136</v>
      </c>
      <c r="F2257" s="186" t="s">
        <v>2137</v>
      </c>
      <c r="G2257" s="187" t="s">
        <v>1905</v>
      </c>
      <c r="H2257" s="188">
        <v>1</v>
      </c>
      <c r="I2257" s="189"/>
      <c r="J2257" s="190">
        <f t="shared" si="40"/>
        <v>0</v>
      </c>
      <c r="K2257" s="186" t="s">
        <v>20</v>
      </c>
      <c r="L2257" s="56"/>
      <c r="M2257" s="191" t="s">
        <v>20</v>
      </c>
      <c r="N2257" s="192" t="s">
        <v>44</v>
      </c>
      <c r="O2257" s="37"/>
      <c r="P2257" s="193">
        <f t="shared" si="41"/>
        <v>0</v>
      </c>
      <c r="Q2257" s="193">
        <v>0</v>
      </c>
      <c r="R2257" s="193">
        <f t="shared" si="42"/>
        <v>0</v>
      </c>
      <c r="S2257" s="193">
        <v>0</v>
      </c>
      <c r="T2257" s="194">
        <f t="shared" si="43"/>
        <v>0</v>
      </c>
      <c r="AR2257" s="19" t="s">
        <v>236</v>
      </c>
      <c r="AT2257" s="19" t="s">
        <v>164</v>
      </c>
      <c r="AU2257" s="19" t="s">
        <v>81</v>
      </c>
      <c r="AY2257" s="19" t="s">
        <v>162</v>
      </c>
      <c r="BE2257" s="195">
        <f t="shared" si="44"/>
        <v>0</v>
      </c>
      <c r="BF2257" s="195">
        <f t="shared" si="45"/>
        <v>0</v>
      </c>
      <c r="BG2257" s="195">
        <f t="shared" si="46"/>
        <v>0</v>
      </c>
      <c r="BH2257" s="195">
        <f t="shared" si="47"/>
        <v>0</v>
      </c>
      <c r="BI2257" s="195">
        <f t="shared" si="48"/>
        <v>0</v>
      </c>
      <c r="BJ2257" s="19" t="s">
        <v>22</v>
      </c>
      <c r="BK2257" s="195">
        <f t="shared" si="49"/>
        <v>0</v>
      </c>
      <c r="BL2257" s="19" t="s">
        <v>236</v>
      </c>
      <c r="BM2257" s="19" t="s">
        <v>2135</v>
      </c>
    </row>
    <row r="2258" spans="2:65" s="1" customFormat="1" ht="22.5" customHeight="1">
      <c r="B2258" s="36"/>
      <c r="C2258" s="184" t="s">
        <v>2138</v>
      </c>
      <c r="D2258" s="184" t="s">
        <v>164</v>
      </c>
      <c r="E2258" s="185" t="s">
        <v>2139</v>
      </c>
      <c r="F2258" s="186" t="s">
        <v>2140</v>
      </c>
      <c r="G2258" s="187" t="s">
        <v>1905</v>
      </c>
      <c r="H2258" s="188">
        <v>1</v>
      </c>
      <c r="I2258" s="189"/>
      <c r="J2258" s="190">
        <f t="shared" si="40"/>
        <v>0</v>
      </c>
      <c r="K2258" s="186" t="s">
        <v>20</v>
      </c>
      <c r="L2258" s="56"/>
      <c r="M2258" s="191" t="s">
        <v>20</v>
      </c>
      <c r="N2258" s="192" t="s">
        <v>44</v>
      </c>
      <c r="O2258" s="37"/>
      <c r="P2258" s="193">
        <f t="shared" si="41"/>
        <v>0</v>
      </c>
      <c r="Q2258" s="193">
        <v>0</v>
      </c>
      <c r="R2258" s="193">
        <f t="shared" si="42"/>
        <v>0</v>
      </c>
      <c r="S2258" s="193">
        <v>0</v>
      </c>
      <c r="T2258" s="194">
        <f t="shared" si="43"/>
        <v>0</v>
      </c>
      <c r="AR2258" s="19" t="s">
        <v>236</v>
      </c>
      <c r="AT2258" s="19" t="s">
        <v>164</v>
      </c>
      <c r="AU2258" s="19" t="s">
        <v>81</v>
      </c>
      <c r="AY2258" s="19" t="s">
        <v>162</v>
      </c>
      <c r="BE2258" s="195">
        <f t="shared" si="44"/>
        <v>0</v>
      </c>
      <c r="BF2258" s="195">
        <f t="shared" si="45"/>
        <v>0</v>
      </c>
      <c r="BG2258" s="195">
        <f t="shared" si="46"/>
        <v>0</v>
      </c>
      <c r="BH2258" s="195">
        <f t="shared" si="47"/>
        <v>0</v>
      </c>
      <c r="BI2258" s="195">
        <f t="shared" si="48"/>
        <v>0</v>
      </c>
      <c r="BJ2258" s="19" t="s">
        <v>22</v>
      </c>
      <c r="BK2258" s="195">
        <f t="shared" si="49"/>
        <v>0</v>
      </c>
      <c r="BL2258" s="19" t="s">
        <v>236</v>
      </c>
      <c r="BM2258" s="19" t="s">
        <v>2138</v>
      </c>
    </row>
    <row r="2259" spans="2:65" s="1" customFormat="1" ht="22.5" customHeight="1">
      <c r="B2259" s="36"/>
      <c r="C2259" s="184" t="s">
        <v>2141</v>
      </c>
      <c r="D2259" s="184" t="s">
        <v>164</v>
      </c>
      <c r="E2259" s="185" t="s">
        <v>2142</v>
      </c>
      <c r="F2259" s="186" t="s">
        <v>2143</v>
      </c>
      <c r="G2259" s="187" t="s">
        <v>1905</v>
      </c>
      <c r="H2259" s="188">
        <v>1</v>
      </c>
      <c r="I2259" s="189"/>
      <c r="J2259" s="190">
        <f t="shared" si="40"/>
        <v>0</v>
      </c>
      <c r="K2259" s="186" t="s">
        <v>20</v>
      </c>
      <c r="L2259" s="56"/>
      <c r="M2259" s="191" t="s">
        <v>20</v>
      </c>
      <c r="N2259" s="192" t="s">
        <v>44</v>
      </c>
      <c r="O2259" s="37"/>
      <c r="P2259" s="193">
        <f t="shared" si="41"/>
        <v>0</v>
      </c>
      <c r="Q2259" s="193">
        <v>0</v>
      </c>
      <c r="R2259" s="193">
        <f t="shared" si="42"/>
        <v>0</v>
      </c>
      <c r="S2259" s="193">
        <v>0</v>
      </c>
      <c r="T2259" s="194">
        <f t="shared" si="43"/>
        <v>0</v>
      </c>
      <c r="AR2259" s="19" t="s">
        <v>236</v>
      </c>
      <c r="AT2259" s="19" t="s">
        <v>164</v>
      </c>
      <c r="AU2259" s="19" t="s">
        <v>81</v>
      </c>
      <c r="AY2259" s="19" t="s">
        <v>162</v>
      </c>
      <c r="BE2259" s="195">
        <f t="shared" si="44"/>
        <v>0</v>
      </c>
      <c r="BF2259" s="195">
        <f t="shared" si="45"/>
        <v>0</v>
      </c>
      <c r="BG2259" s="195">
        <f t="shared" si="46"/>
        <v>0</v>
      </c>
      <c r="BH2259" s="195">
        <f t="shared" si="47"/>
        <v>0</v>
      </c>
      <c r="BI2259" s="195">
        <f t="shared" si="48"/>
        <v>0</v>
      </c>
      <c r="BJ2259" s="19" t="s">
        <v>22</v>
      </c>
      <c r="BK2259" s="195">
        <f t="shared" si="49"/>
        <v>0</v>
      </c>
      <c r="BL2259" s="19" t="s">
        <v>236</v>
      </c>
      <c r="BM2259" s="19" t="s">
        <v>2141</v>
      </c>
    </row>
    <row r="2260" spans="2:65" s="1" customFormat="1" ht="22.5" customHeight="1">
      <c r="B2260" s="36"/>
      <c r="C2260" s="184" t="s">
        <v>2144</v>
      </c>
      <c r="D2260" s="184" t="s">
        <v>164</v>
      </c>
      <c r="E2260" s="185" t="s">
        <v>2145</v>
      </c>
      <c r="F2260" s="186" t="s">
        <v>2146</v>
      </c>
      <c r="G2260" s="187" t="s">
        <v>1905</v>
      </c>
      <c r="H2260" s="188">
        <v>1</v>
      </c>
      <c r="I2260" s="189"/>
      <c r="J2260" s="190">
        <f t="shared" si="40"/>
        <v>0</v>
      </c>
      <c r="K2260" s="186" t="s">
        <v>20</v>
      </c>
      <c r="L2260" s="56"/>
      <c r="M2260" s="191" t="s">
        <v>20</v>
      </c>
      <c r="N2260" s="192" t="s">
        <v>44</v>
      </c>
      <c r="O2260" s="37"/>
      <c r="P2260" s="193">
        <f t="shared" si="41"/>
        <v>0</v>
      </c>
      <c r="Q2260" s="193">
        <v>0</v>
      </c>
      <c r="R2260" s="193">
        <f t="shared" si="42"/>
        <v>0</v>
      </c>
      <c r="S2260" s="193">
        <v>0</v>
      </c>
      <c r="T2260" s="194">
        <f t="shared" si="43"/>
        <v>0</v>
      </c>
      <c r="AR2260" s="19" t="s">
        <v>236</v>
      </c>
      <c r="AT2260" s="19" t="s">
        <v>164</v>
      </c>
      <c r="AU2260" s="19" t="s">
        <v>81</v>
      </c>
      <c r="AY2260" s="19" t="s">
        <v>162</v>
      </c>
      <c r="BE2260" s="195">
        <f t="shared" si="44"/>
        <v>0</v>
      </c>
      <c r="BF2260" s="195">
        <f t="shared" si="45"/>
        <v>0</v>
      </c>
      <c r="BG2260" s="195">
        <f t="shared" si="46"/>
        <v>0</v>
      </c>
      <c r="BH2260" s="195">
        <f t="shared" si="47"/>
        <v>0</v>
      </c>
      <c r="BI2260" s="195">
        <f t="shared" si="48"/>
        <v>0</v>
      </c>
      <c r="BJ2260" s="19" t="s">
        <v>22</v>
      </c>
      <c r="BK2260" s="195">
        <f t="shared" si="49"/>
        <v>0</v>
      </c>
      <c r="BL2260" s="19" t="s">
        <v>236</v>
      </c>
      <c r="BM2260" s="19" t="s">
        <v>2144</v>
      </c>
    </row>
    <row r="2261" spans="2:65" s="1" customFormat="1" ht="22.5" customHeight="1">
      <c r="B2261" s="36"/>
      <c r="C2261" s="184" t="s">
        <v>2147</v>
      </c>
      <c r="D2261" s="184" t="s">
        <v>164</v>
      </c>
      <c r="E2261" s="185" t="s">
        <v>2148</v>
      </c>
      <c r="F2261" s="186" t="s">
        <v>2149</v>
      </c>
      <c r="G2261" s="187" t="s">
        <v>1905</v>
      </c>
      <c r="H2261" s="188">
        <v>1</v>
      </c>
      <c r="I2261" s="189"/>
      <c r="J2261" s="190">
        <f t="shared" si="40"/>
        <v>0</v>
      </c>
      <c r="K2261" s="186" t="s">
        <v>20</v>
      </c>
      <c r="L2261" s="56"/>
      <c r="M2261" s="191" t="s">
        <v>20</v>
      </c>
      <c r="N2261" s="192" t="s">
        <v>44</v>
      </c>
      <c r="O2261" s="37"/>
      <c r="P2261" s="193">
        <f t="shared" si="41"/>
        <v>0</v>
      </c>
      <c r="Q2261" s="193">
        <v>0</v>
      </c>
      <c r="R2261" s="193">
        <f t="shared" si="42"/>
        <v>0</v>
      </c>
      <c r="S2261" s="193">
        <v>0</v>
      </c>
      <c r="T2261" s="194">
        <f t="shared" si="43"/>
        <v>0</v>
      </c>
      <c r="AR2261" s="19" t="s">
        <v>236</v>
      </c>
      <c r="AT2261" s="19" t="s">
        <v>164</v>
      </c>
      <c r="AU2261" s="19" t="s">
        <v>81</v>
      </c>
      <c r="AY2261" s="19" t="s">
        <v>162</v>
      </c>
      <c r="BE2261" s="195">
        <f t="shared" si="44"/>
        <v>0</v>
      </c>
      <c r="BF2261" s="195">
        <f t="shared" si="45"/>
        <v>0</v>
      </c>
      <c r="BG2261" s="195">
        <f t="shared" si="46"/>
        <v>0</v>
      </c>
      <c r="BH2261" s="195">
        <f t="shared" si="47"/>
        <v>0</v>
      </c>
      <c r="BI2261" s="195">
        <f t="shared" si="48"/>
        <v>0</v>
      </c>
      <c r="BJ2261" s="19" t="s">
        <v>22</v>
      </c>
      <c r="BK2261" s="195">
        <f t="shared" si="49"/>
        <v>0</v>
      </c>
      <c r="BL2261" s="19" t="s">
        <v>236</v>
      </c>
      <c r="BM2261" s="19" t="s">
        <v>2147</v>
      </c>
    </row>
    <row r="2262" spans="2:65" s="1" customFormat="1" ht="22.5" customHeight="1">
      <c r="B2262" s="36"/>
      <c r="C2262" s="184" t="s">
        <v>2150</v>
      </c>
      <c r="D2262" s="184" t="s">
        <v>164</v>
      </c>
      <c r="E2262" s="185" t="s">
        <v>2151</v>
      </c>
      <c r="F2262" s="186" t="s">
        <v>2152</v>
      </c>
      <c r="G2262" s="187" t="s">
        <v>1905</v>
      </c>
      <c r="H2262" s="188">
        <v>1</v>
      </c>
      <c r="I2262" s="189"/>
      <c r="J2262" s="190">
        <f t="shared" si="40"/>
        <v>0</v>
      </c>
      <c r="K2262" s="186" t="s">
        <v>20</v>
      </c>
      <c r="L2262" s="56"/>
      <c r="M2262" s="191" t="s">
        <v>20</v>
      </c>
      <c r="N2262" s="192" t="s">
        <v>44</v>
      </c>
      <c r="O2262" s="37"/>
      <c r="P2262" s="193">
        <f t="shared" si="41"/>
        <v>0</v>
      </c>
      <c r="Q2262" s="193">
        <v>0</v>
      </c>
      <c r="R2262" s="193">
        <f t="shared" si="42"/>
        <v>0</v>
      </c>
      <c r="S2262" s="193">
        <v>0</v>
      </c>
      <c r="T2262" s="194">
        <f t="shared" si="43"/>
        <v>0</v>
      </c>
      <c r="AR2262" s="19" t="s">
        <v>236</v>
      </c>
      <c r="AT2262" s="19" t="s">
        <v>164</v>
      </c>
      <c r="AU2262" s="19" t="s">
        <v>81</v>
      </c>
      <c r="AY2262" s="19" t="s">
        <v>162</v>
      </c>
      <c r="BE2262" s="195">
        <f t="shared" si="44"/>
        <v>0</v>
      </c>
      <c r="BF2262" s="195">
        <f t="shared" si="45"/>
        <v>0</v>
      </c>
      <c r="BG2262" s="195">
        <f t="shared" si="46"/>
        <v>0</v>
      </c>
      <c r="BH2262" s="195">
        <f t="shared" si="47"/>
        <v>0</v>
      </c>
      <c r="BI2262" s="195">
        <f t="shared" si="48"/>
        <v>0</v>
      </c>
      <c r="BJ2262" s="19" t="s">
        <v>22</v>
      </c>
      <c r="BK2262" s="195">
        <f t="shared" si="49"/>
        <v>0</v>
      </c>
      <c r="BL2262" s="19" t="s">
        <v>236</v>
      </c>
      <c r="BM2262" s="19" t="s">
        <v>2150</v>
      </c>
    </row>
    <row r="2263" spans="2:65" s="1" customFormat="1" ht="31.5" customHeight="1">
      <c r="B2263" s="36"/>
      <c r="C2263" s="184" t="s">
        <v>2153</v>
      </c>
      <c r="D2263" s="184" t="s">
        <v>164</v>
      </c>
      <c r="E2263" s="185" t="s">
        <v>2154</v>
      </c>
      <c r="F2263" s="186" t="s">
        <v>2155</v>
      </c>
      <c r="G2263" s="187" t="s">
        <v>1905</v>
      </c>
      <c r="H2263" s="188">
        <v>1</v>
      </c>
      <c r="I2263" s="189"/>
      <c r="J2263" s="190">
        <f t="shared" si="40"/>
        <v>0</v>
      </c>
      <c r="K2263" s="186" t="s">
        <v>20</v>
      </c>
      <c r="L2263" s="56"/>
      <c r="M2263" s="191" t="s">
        <v>20</v>
      </c>
      <c r="N2263" s="192" t="s">
        <v>44</v>
      </c>
      <c r="O2263" s="37"/>
      <c r="P2263" s="193">
        <f t="shared" si="41"/>
        <v>0</v>
      </c>
      <c r="Q2263" s="193">
        <v>0</v>
      </c>
      <c r="R2263" s="193">
        <f t="shared" si="42"/>
        <v>0</v>
      </c>
      <c r="S2263" s="193">
        <v>0</v>
      </c>
      <c r="T2263" s="194">
        <f t="shared" si="43"/>
        <v>0</v>
      </c>
      <c r="AR2263" s="19" t="s">
        <v>236</v>
      </c>
      <c r="AT2263" s="19" t="s">
        <v>164</v>
      </c>
      <c r="AU2263" s="19" t="s">
        <v>81</v>
      </c>
      <c r="AY2263" s="19" t="s">
        <v>162</v>
      </c>
      <c r="BE2263" s="195">
        <f t="shared" si="44"/>
        <v>0</v>
      </c>
      <c r="BF2263" s="195">
        <f t="shared" si="45"/>
        <v>0</v>
      </c>
      <c r="BG2263" s="195">
        <f t="shared" si="46"/>
        <v>0</v>
      </c>
      <c r="BH2263" s="195">
        <f t="shared" si="47"/>
        <v>0</v>
      </c>
      <c r="BI2263" s="195">
        <f t="shared" si="48"/>
        <v>0</v>
      </c>
      <c r="BJ2263" s="19" t="s">
        <v>22</v>
      </c>
      <c r="BK2263" s="195">
        <f t="shared" si="49"/>
        <v>0</v>
      </c>
      <c r="BL2263" s="19" t="s">
        <v>236</v>
      </c>
      <c r="BM2263" s="19" t="s">
        <v>2153</v>
      </c>
    </row>
    <row r="2264" spans="2:65" s="1" customFormat="1" ht="22.5" customHeight="1">
      <c r="B2264" s="36"/>
      <c r="C2264" s="184" t="s">
        <v>2156</v>
      </c>
      <c r="D2264" s="184" t="s">
        <v>164</v>
      </c>
      <c r="E2264" s="185" t="s">
        <v>2157</v>
      </c>
      <c r="F2264" s="186" t="s">
        <v>2158</v>
      </c>
      <c r="G2264" s="187" t="s">
        <v>1905</v>
      </c>
      <c r="H2264" s="188">
        <v>1</v>
      </c>
      <c r="I2264" s="189"/>
      <c r="J2264" s="190">
        <f t="shared" si="40"/>
        <v>0</v>
      </c>
      <c r="K2264" s="186" t="s">
        <v>20</v>
      </c>
      <c r="L2264" s="56"/>
      <c r="M2264" s="191" t="s">
        <v>20</v>
      </c>
      <c r="N2264" s="192" t="s">
        <v>44</v>
      </c>
      <c r="O2264" s="37"/>
      <c r="P2264" s="193">
        <f t="shared" si="41"/>
        <v>0</v>
      </c>
      <c r="Q2264" s="193">
        <v>0</v>
      </c>
      <c r="R2264" s="193">
        <f t="shared" si="42"/>
        <v>0</v>
      </c>
      <c r="S2264" s="193">
        <v>0</v>
      </c>
      <c r="T2264" s="194">
        <f t="shared" si="43"/>
        <v>0</v>
      </c>
      <c r="AR2264" s="19" t="s">
        <v>236</v>
      </c>
      <c r="AT2264" s="19" t="s">
        <v>164</v>
      </c>
      <c r="AU2264" s="19" t="s">
        <v>81</v>
      </c>
      <c r="AY2264" s="19" t="s">
        <v>162</v>
      </c>
      <c r="BE2264" s="195">
        <f t="shared" si="44"/>
        <v>0</v>
      </c>
      <c r="BF2264" s="195">
        <f t="shared" si="45"/>
        <v>0</v>
      </c>
      <c r="BG2264" s="195">
        <f t="shared" si="46"/>
        <v>0</v>
      </c>
      <c r="BH2264" s="195">
        <f t="shared" si="47"/>
        <v>0</v>
      </c>
      <c r="BI2264" s="195">
        <f t="shared" si="48"/>
        <v>0</v>
      </c>
      <c r="BJ2264" s="19" t="s">
        <v>22</v>
      </c>
      <c r="BK2264" s="195">
        <f t="shared" si="49"/>
        <v>0</v>
      </c>
      <c r="BL2264" s="19" t="s">
        <v>236</v>
      </c>
      <c r="BM2264" s="19" t="s">
        <v>2156</v>
      </c>
    </row>
    <row r="2265" spans="2:65" s="1" customFormat="1" ht="22.5" customHeight="1">
      <c r="B2265" s="36"/>
      <c r="C2265" s="184" t="s">
        <v>2159</v>
      </c>
      <c r="D2265" s="184" t="s">
        <v>164</v>
      </c>
      <c r="E2265" s="185" t="s">
        <v>2160</v>
      </c>
      <c r="F2265" s="186" t="s">
        <v>2161</v>
      </c>
      <c r="G2265" s="187" t="s">
        <v>1905</v>
      </c>
      <c r="H2265" s="188">
        <v>1</v>
      </c>
      <c r="I2265" s="189"/>
      <c r="J2265" s="190">
        <f t="shared" si="40"/>
        <v>0</v>
      </c>
      <c r="K2265" s="186" t="s">
        <v>20</v>
      </c>
      <c r="L2265" s="56"/>
      <c r="M2265" s="191" t="s">
        <v>20</v>
      </c>
      <c r="N2265" s="192" t="s">
        <v>44</v>
      </c>
      <c r="O2265" s="37"/>
      <c r="P2265" s="193">
        <f t="shared" si="41"/>
        <v>0</v>
      </c>
      <c r="Q2265" s="193">
        <v>0</v>
      </c>
      <c r="R2265" s="193">
        <f t="shared" si="42"/>
        <v>0</v>
      </c>
      <c r="S2265" s="193">
        <v>0</v>
      </c>
      <c r="T2265" s="194">
        <f t="shared" si="43"/>
        <v>0</v>
      </c>
      <c r="AR2265" s="19" t="s">
        <v>236</v>
      </c>
      <c r="AT2265" s="19" t="s">
        <v>164</v>
      </c>
      <c r="AU2265" s="19" t="s">
        <v>81</v>
      </c>
      <c r="AY2265" s="19" t="s">
        <v>162</v>
      </c>
      <c r="BE2265" s="195">
        <f t="shared" si="44"/>
        <v>0</v>
      </c>
      <c r="BF2265" s="195">
        <f t="shared" si="45"/>
        <v>0</v>
      </c>
      <c r="BG2265" s="195">
        <f t="shared" si="46"/>
        <v>0</v>
      </c>
      <c r="BH2265" s="195">
        <f t="shared" si="47"/>
        <v>0</v>
      </c>
      <c r="BI2265" s="195">
        <f t="shared" si="48"/>
        <v>0</v>
      </c>
      <c r="BJ2265" s="19" t="s">
        <v>22</v>
      </c>
      <c r="BK2265" s="195">
        <f t="shared" si="49"/>
        <v>0</v>
      </c>
      <c r="BL2265" s="19" t="s">
        <v>236</v>
      </c>
      <c r="BM2265" s="19" t="s">
        <v>2159</v>
      </c>
    </row>
    <row r="2266" spans="2:65" s="1" customFormat="1" ht="22.5" customHeight="1">
      <c r="B2266" s="36"/>
      <c r="C2266" s="184" t="s">
        <v>2162</v>
      </c>
      <c r="D2266" s="184" t="s">
        <v>164</v>
      </c>
      <c r="E2266" s="185" t="s">
        <v>2163</v>
      </c>
      <c r="F2266" s="186" t="s">
        <v>2164</v>
      </c>
      <c r="G2266" s="187" t="s">
        <v>1905</v>
      </c>
      <c r="H2266" s="188">
        <v>1</v>
      </c>
      <c r="I2266" s="189"/>
      <c r="J2266" s="190">
        <f t="shared" si="40"/>
        <v>0</v>
      </c>
      <c r="K2266" s="186" t="s">
        <v>20</v>
      </c>
      <c r="L2266" s="56"/>
      <c r="M2266" s="191" t="s">
        <v>20</v>
      </c>
      <c r="N2266" s="192" t="s">
        <v>44</v>
      </c>
      <c r="O2266" s="37"/>
      <c r="P2266" s="193">
        <f t="shared" si="41"/>
        <v>0</v>
      </c>
      <c r="Q2266" s="193">
        <v>0</v>
      </c>
      <c r="R2266" s="193">
        <f t="shared" si="42"/>
        <v>0</v>
      </c>
      <c r="S2266" s="193">
        <v>0</v>
      </c>
      <c r="T2266" s="194">
        <f t="shared" si="43"/>
        <v>0</v>
      </c>
      <c r="AR2266" s="19" t="s">
        <v>236</v>
      </c>
      <c r="AT2266" s="19" t="s">
        <v>164</v>
      </c>
      <c r="AU2266" s="19" t="s">
        <v>81</v>
      </c>
      <c r="AY2266" s="19" t="s">
        <v>162</v>
      </c>
      <c r="BE2266" s="195">
        <f t="shared" si="44"/>
        <v>0</v>
      </c>
      <c r="BF2266" s="195">
        <f t="shared" si="45"/>
        <v>0</v>
      </c>
      <c r="BG2266" s="195">
        <f t="shared" si="46"/>
        <v>0</v>
      </c>
      <c r="BH2266" s="195">
        <f t="shared" si="47"/>
        <v>0</v>
      </c>
      <c r="BI2266" s="195">
        <f t="shared" si="48"/>
        <v>0</v>
      </c>
      <c r="BJ2266" s="19" t="s">
        <v>22</v>
      </c>
      <c r="BK2266" s="195">
        <f t="shared" si="49"/>
        <v>0</v>
      </c>
      <c r="BL2266" s="19" t="s">
        <v>236</v>
      </c>
      <c r="BM2266" s="19" t="s">
        <v>2162</v>
      </c>
    </row>
    <row r="2267" spans="2:65" s="1" customFormat="1" ht="22.5" customHeight="1">
      <c r="B2267" s="36"/>
      <c r="C2267" s="184" t="s">
        <v>2165</v>
      </c>
      <c r="D2267" s="184" t="s">
        <v>164</v>
      </c>
      <c r="E2267" s="185" t="s">
        <v>2092</v>
      </c>
      <c r="F2267" s="186" t="s">
        <v>2093</v>
      </c>
      <c r="G2267" s="187" t="s">
        <v>206</v>
      </c>
      <c r="H2267" s="188">
        <v>2.17</v>
      </c>
      <c r="I2267" s="189"/>
      <c r="J2267" s="190">
        <f t="shared" si="40"/>
        <v>0</v>
      </c>
      <c r="K2267" s="186" t="s">
        <v>20</v>
      </c>
      <c r="L2267" s="56"/>
      <c r="M2267" s="191" t="s">
        <v>20</v>
      </c>
      <c r="N2267" s="192" t="s">
        <v>44</v>
      </c>
      <c r="O2267" s="37"/>
      <c r="P2267" s="193">
        <f t="shared" si="41"/>
        <v>0</v>
      </c>
      <c r="Q2267" s="193">
        <v>0</v>
      </c>
      <c r="R2267" s="193">
        <f t="shared" si="42"/>
        <v>0</v>
      </c>
      <c r="S2267" s="193">
        <v>0</v>
      </c>
      <c r="T2267" s="194">
        <f t="shared" si="43"/>
        <v>0</v>
      </c>
      <c r="AR2267" s="19" t="s">
        <v>236</v>
      </c>
      <c r="AT2267" s="19" t="s">
        <v>164</v>
      </c>
      <c r="AU2267" s="19" t="s">
        <v>81</v>
      </c>
      <c r="AY2267" s="19" t="s">
        <v>162</v>
      </c>
      <c r="BE2267" s="195">
        <f t="shared" si="44"/>
        <v>0</v>
      </c>
      <c r="BF2267" s="195">
        <f t="shared" si="45"/>
        <v>0</v>
      </c>
      <c r="BG2267" s="195">
        <f t="shared" si="46"/>
        <v>0</v>
      </c>
      <c r="BH2267" s="195">
        <f t="shared" si="47"/>
        <v>0</v>
      </c>
      <c r="BI2267" s="195">
        <f t="shared" si="48"/>
        <v>0</v>
      </c>
      <c r="BJ2267" s="19" t="s">
        <v>22</v>
      </c>
      <c r="BK2267" s="195">
        <f t="shared" si="49"/>
        <v>0</v>
      </c>
      <c r="BL2267" s="19" t="s">
        <v>236</v>
      </c>
      <c r="BM2267" s="19" t="s">
        <v>2165</v>
      </c>
    </row>
    <row r="2268" spans="2:63" s="10" customFormat="1" ht="29.85" customHeight="1">
      <c r="B2268" s="167"/>
      <c r="C2268" s="168"/>
      <c r="D2268" s="181" t="s">
        <v>72</v>
      </c>
      <c r="E2268" s="182" t="s">
        <v>2166</v>
      </c>
      <c r="F2268" s="182" t="s">
        <v>2167</v>
      </c>
      <c r="G2268" s="168"/>
      <c r="H2268" s="168"/>
      <c r="I2268" s="171"/>
      <c r="J2268" s="183">
        <f>BK2268</f>
        <v>0</v>
      </c>
      <c r="K2268" s="168"/>
      <c r="L2268" s="173"/>
      <c r="M2268" s="174"/>
      <c r="N2268" s="175"/>
      <c r="O2268" s="175"/>
      <c r="P2268" s="176">
        <f>SUM(P2269:P2337)</f>
        <v>0</v>
      </c>
      <c r="Q2268" s="175"/>
      <c r="R2268" s="176">
        <f>SUM(R2269:R2337)</f>
        <v>0</v>
      </c>
      <c r="S2268" s="175"/>
      <c r="T2268" s="177">
        <f>SUM(T2269:T2337)</f>
        <v>0</v>
      </c>
      <c r="AR2268" s="178" t="s">
        <v>81</v>
      </c>
      <c r="AT2268" s="179" t="s">
        <v>72</v>
      </c>
      <c r="AU2268" s="179" t="s">
        <v>22</v>
      </c>
      <c r="AY2268" s="178" t="s">
        <v>162</v>
      </c>
      <c r="BK2268" s="180">
        <f>SUM(BK2269:BK2337)</f>
        <v>0</v>
      </c>
    </row>
    <row r="2269" spans="2:65" s="1" customFormat="1" ht="22.5" customHeight="1">
      <c r="B2269" s="36"/>
      <c r="C2269" s="184" t="s">
        <v>2168</v>
      </c>
      <c r="D2269" s="184" t="s">
        <v>164</v>
      </c>
      <c r="E2269" s="185" t="s">
        <v>2169</v>
      </c>
      <c r="F2269" s="186" t="s">
        <v>2170</v>
      </c>
      <c r="G2269" s="187" t="s">
        <v>218</v>
      </c>
      <c r="H2269" s="188">
        <v>0.58</v>
      </c>
      <c r="I2269" s="189"/>
      <c r="J2269" s="190">
        <f>ROUND(I2269*H2269,2)</f>
        <v>0</v>
      </c>
      <c r="K2269" s="186" t="s">
        <v>20</v>
      </c>
      <c r="L2269" s="56"/>
      <c r="M2269" s="191" t="s">
        <v>20</v>
      </c>
      <c r="N2269" s="192" t="s">
        <v>44</v>
      </c>
      <c r="O2269" s="37"/>
      <c r="P2269" s="193">
        <f>O2269*H2269</f>
        <v>0</v>
      </c>
      <c r="Q2269" s="193">
        <v>0</v>
      </c>
      <c r="R2269" s="193">
        <f>Q2269*H2269</f>
        <v>0</v>
      </c>
      <c r="S2269" s="193">
        <v>0</v>
      </c>
      <c r="T2269" s="194">
        <f>S2269*H2269</f>
        <v>0</v>
      </c>
      <c r="AR2269" s="19" t="s">
        <v>236</v>
      </c>
      <c r="AT2269" s="19" t="s">
        <v>164</v>
      </c>
      <c r="AU2269" s="19" t="s">
        <v>81</v>
      </c>
      <c r="AY2269" s="19" t="s">
        <v>162</v>
      </c>
      <c r="BE2269" s="195">
        <f>IF(N2269="základní",J2269,0)</f>
        <v>0</v>
      </c>
      <c r="BF2269" s="195">
        <f>IF(N2269="snížená",J2269,0)</f>
        <v>0</v>
      </c>
      <c r="BG2269" s="195">
        <f>IF(N2269="zákl. přenesená",J2269,0)</f>
        <v>0</v>
      </c>
      <c r="BH2269" s="195">
        <f>IF(N2269="sníž. přenesená",J2269,0)</f>
        <v>0</v>
      </c>
      <c r="BI2269" s="195">
        <f>IF(N2269="nulová",J2269,0)</f>
        <v>0</v>
      </c>
      <c r="BJ2269" s="19" t="s">
        <v>22</v>
      </c>
      <c r="BK2269" s="195">
        <f>ROUND(I2269*H2269,2)</f>
        <v>0</v>
      </c>
      <c r="BL2269" s="19" t="s">
        <v>236</v>
      </c>
      <c r="BM2269" s="19" t="s">
        <v>2168</v>
      </c>
    </row>
    <row r="2270" spans="2:51" s="11" customFormat="1" ht="13.5">
      <c r="B2270" s="196"/>
      <c r="C2270" s="197"/>
      <c r="D2270" s="198" t="s">
        <v>169</v>
      </c>
      <c r="E2270" s="199" t="s">
        <v>20</v>
      </c>
      <c r="F2270" s="200" t="s">
        <v>2171</v>
      </c>
      <c r="G2270" s="197"/>
      <c r="H2270" s="201" t="s">
        <v>20</v>
      </c>
      <c r="I2270" s="202"/>
      <c r="J2270" s="197"/>
      <c r="K2270" s="197"/>
      <c r="L2270" s="203"/>
      <c r="M2270" s="204"/>
      <c r="N2270" s="205"/>
      <c r="O2270" s="205"/>
      <c r="P2270" s="205"/>
      <c r="Q2270" s="205"/>
      <c r="R2270" s="205"/>
      <c r="S2270" s="205"/>
      <c r="T2270" s="206"/>
      <c r="AT2270" s="207" t="s">
        <v>169</v>
      </c>
      <c r="AU2270" s="207" t="s">
        <v>81</v>
      </c>
      <c r="AV2270" s="11" t="s">
        <v>22</v>
      </c>
      <c r="AW2270" s="11" t="s">
        <v>37</v>
      </c>
      <c r="AX2270" s="11" t="s">
        <v>73</v>
      </c>
      <c r="AY2270" s="207" t="s">
        <v>162</v>
      </c>
    </row>
    <row r="2271" spans="2:51" s="12" customFormat="1" ht="13.5">
      <c r="B2271" s="208"/>
      <c r="C2271" s="209"/>
      <c r="D2271" s="198" t="s">
        <v>169</v>
      </c>
      <c r="E2271" s="210" t="s">
        <v>20</v>
      </c>
      <c r="F2271" s="211" t="s">
        <v>2172</v>
      </c>
      <c r="G2271" s="209"/>
      <c r="H2271" s="212">
        <v>0.58</v>
      </c>
      <c r="I2271" s="213"/>
      <c r="J2271" s="209"/>
      <c r="K2271" s="209"/>
      <c r="L2271" s="214"/>
      <c r="M2271" s="215"/>
      <c r="N2271" s="216"/>
      <c r="O2271" s="216"/>
      <c r="P2271" s="216"/>
      <c r="Q2271" s="216"/>
      <c r="R2271" s="216"/>
      <c r="S2271" s="216"/>
      <c r="T2271" s="217"/>
      <c r="AT2271" s="218" t="s">
        <v>169</v>
      </c>
      <c r="AU2271" s="218" t="s">
        <v>81</v>
      </c>
      <c r="AV2271" s="12" t="s">
        <v>81</v>
      </c>
      <c r="AW2271" s="12" t="s">
        <v>37</v>
      </c>
      <c r="AX2271" s="12" t="s">
        <v>73</v>
      </c>
      <c r="AY2271" s="218" t="s">
        <v>162</v>
      </c>
    </row>
    <row r="2272" spans="2:51" s="13" customFormat="1" ht="13.5">
      <c r="B2272" s="219"/>
      <c r="C2272" s="220"/>
      <c r="D2272" s="221" t="s">
        <v>169</v>
      </c>
      <c r="E2272" s="222" t="s">
        <v>20</v>
      </c>
      <c r="F2272" s="223" t="s">
        <v>174</v>
      </c>
      <c r="G2272" s="220"/>
      <c r="H2272" s="224">
        <v>0.58</v>
      </c>
      <c r="I2272" s="225"/>
      <c r="J2272" s="220"/>
      <c r="K2272" s="220"/>
      <c r="L2272" s="226"/>
      <c r="M2272" s="227"/>
      <c r="N2272" s="228"/>
      <c r="O2272" s="228"/>
      <c r="P2272" s="228"/>
      <c r="Q2272" s="228"/>
      <c r="R2272" s="228"/>
      <c r="S2272" s="228"/>
      <c r="T2272" s="229"/>
      <c r="AT2272" s="230" t="s">
        <v>169</v>
      </c>
      <c r="AU2272" s="230" t="s">
        <v>81</v>
      </c>
      <c r="AV2272" s="13" t="s">
        <v>168</v>
      </c>
      <c r="AW2272" s="13" t="s">
        <v>37</v>
      </c>
      <c r="AX2272" s="13" t="s">
        <v>22</v>
      </c>
      <c r="AY2272" s="230" t="s">
        <v>162</v>
      </c>
    </row>
    <row r="2273" spans="2:65" s="1" customFormat="1" ht="22.5" customHeight="1">
      <c r="B2273" s="36"/>
      <c r="C2273" s="184" t="s">
        <v>2173</v>
      </c>
      <c r="D2273" s="184" t="s">
        <v>164</v>
      </c>
      <c r="E2273" s="185" t="s">
        <v>2174</v>
      </c>
      <c r="F2273" s="186" t="s">
        <v>2175</v>
      </c>
      <c r="G2273" s="187" t="s">
        <v>248</v>
      </c>
      <c r="H2273" s="188">
        <v>435.87</v>
      </c>
      <c r="I2273" s="189"/>
      <c r="J2273" s="190">
        <f>ROUND(I2273*H2273,2)</f>
        <v>0</v>
      </c>
      <c r="K2273" s="186" t="s">
        <v>20</v>
      </c>
      <c r="L2273" s="56"/>
      <c r="M2273" s="191" t="s">
        <v>20</v>
      </c>
      <c r="N2273" s="192" t="s">
        <v>44</v>
      </c>
      <c r="O2273" s="37"/>
      <c r="P2273" s="193">
        <f>O2273*H2273</f>
        <v>0</v>
      </c>
      <c r="Q2273" s="193">
        <v>0</v>
      </c>
      <c r="R2273" s="193">
        <f>Q2273*H2273</f>
        <v>0</v>
      </c>
      <c r="S2273" s="193">
        <v>0</v>
      </c>
      <c r="T2273" s="194">
        <f>S2273*H2273</f>
        <v>0</v>
      </c>
      <c r="AR2273" s="19" t="s">
        <v>236</v>
      </c>
      <c r="AT2273" s="19" t="s">
        <v>164</v>
      </c>
      <c r="AU2273" s="19" t="s">
        <v>81</v>
      </c>
      <c r="AY2273" s="19" t="s">
        <v>162</v>
      </c>
      <c r="BE2273" s="195">
        <f>IF(N2273="základní",J2273,0)</f>
        <v>0</v>
      </c>
      <c r="BF2273" s="195">
        <f>IF(N2273="snížená",J2273,0)</f>
        <v>0</v>
      </c>
      <c r="BG2273" s="195">
        <f>IF(N2273="zákl. přenesená",J2273,0)</f>
        <v>0</v>
      </c>
      <c r="BH2273" s="195">
        <f>IF(N2273="sníž. přenesená",J2273,0)</f>
        <v>0</v>
      </c>
      <c r="BI2273" s="195">
        <f>IF(N2273="nulová",J2273,0)</f>
        <v>0</v>
      </c>
      <c r="BJ2273" s="19" t="s">
        <v>22</v>
      </c>
      <c r="BK2273" s="195">
        <f>ROUND(I2273*H2273,2)</f>
        <v>0</v>
      </c>
      <c r="BL2273" s="19" t="s">
        <v>236</v>
      </c>
      <c r="BM2273" s="19" t="s">
        <v>2173</v>
      </c>
    </row>
    <row r="2274" spans="2:51" s="11" customFormat="1" ht="13.5">
      <c r="B2274" s="196"/>
      <c r="C2274" s="197"/>
      <c r="D2274" s="198" t="s">
        <v>169</v>
      </c>
      <c r="E2274" s="199" t="s">
        <v>20</v>
      </c>
      <c r="F2274" s="200" t="s">
        <v>485</v>
      </c>
      <c r="G2274" s="197"/>
      <c r="H2274" s="201" t="s">
        <v>20</v>
      </c>
      <c r="I2274" s="202"/>
      <c r="J2274" s="197"/>
      <c r="K2274" s="197"/>
      <c r="L2274" s="203"/>
      <c r="M2274" s="204"/>
      <c r="N2274" s="205"/>
      <c r="O2274" s="205"/>
      <c r="P2274" s="205"/>
      <c r="Q2274" s="205"/>
      <c r="R2274" s="205"/>
      <c r="S2274" s="205"/>
      <c r="T2274" s="206"/>
      <c r="AT2274" s="207" t="s">
        <v>169</v>
      </c>
      <c r="AU2274" s="207" t="s">
        <v>81</v>
      </c>
      <c r="AV2274" s="11" t="s">
        <v>22</v>
      </c>
      <c r="AW2274" s="11" t="s">
        <v>37</v>
      </c>
      <c r="AX2274" s="11" t="s">
        <v>73</v>
      </c>
      <c r="AY2274" s="207" t="s">
        <v>162</v>
      </c>
    </row>
    <row r="2275" spans="2:51" s="12" customFormat="1" ht="13.5">
      <c r="B2275" s="208"/>
      <c r="C2275" s="209"/>
      <c r="D2275" s="198" t="s">
        <v>169</v>
      </c>
      <c r="E2275" s="210" t="s">
        <v>20</v>
      </c>
      <c r="F2275" s="211" t="s">
        <v>2176</v>
      </c>
      <c r="G2275" s="209"/>
      <c r="H2275" s="212">
        <v>20.25</v>
      </c>
      <c r="I2275" s="213"/>
      <c r="J2275" s="209"/>
      <c r="K2275" s="209"/>
      <c r="L2275" s="214"/>
      <c r="M2275" s="215"/>
      <c r="N2275" s="216"/>
      <c r="O2275" s="216"/>
      <c r="P2275" s="216"/>
      <c r="Q2275" s="216"/>
      <c r="R2275" s="216"/>
      <c r="S2275" s="216"/>
      <c r="T2275" s="217"/>
      <c r="AT2275" s="218" t="s">
        <v>169</v>
      </c>
      <c r="AU2275" s="218" t="s">
        <v>81</v>
      </c>
      <c r="AV2275" s="12" t="s">
        <v>81</v>
      </c>
      <c r="AW2275" s="12" t="s">
        <v>37</v>
      </c>
      <c r="AX2275" s="12" t="s">
        <v>73</v>
      </c>
      <c r="AY2275" s="218" t="s">
        <v>162</v>
      </c>
    </row>
    <row r="2276" spans="2:51" s="11" customFormat="1" ht="13.5">
      <c r="B2276" s="196"/>
      <c r="C2276" s="197"/>
      <c r="D2276" s="198" t="s">
        <v>169</v>
      </c>
      <c r="E2276" s="199" t="s">
        <v>20</v>
      </c>
      <c r="F2276" s="200" t="s">
        <v>675</v>
      </c>
      <c r="G2276" s="197"/>
      <c r="H2276" s="201" t="s">
        <v>20</v>
      </c>
      <c r="I2276" s="202"/>
      <c r="J2276" s="197"/>
      <c r="K2276" s="197"/>
      <c r="L2276" s="203"/>
      <c r="M2276" s="204"/>
      <c r="N2276" s="205"/>
      <c r="O2276" s="205"/>
      <c r="P2276" s="205"/>
      <c r="Q2276" s="205"/>
      <c r="R2276" s="205"/>
      <c r="S2276" s="205"/>
      <c r="T2276" s="206"/>
      <c r="AT2276" s="207" t="s">
        <v>169</v>
      </c>
      <c r="AU2276" s="207" t="s">
        <v>81</v>
      </c>
      <c r="AV2276" s="11" t="s">
        <v>22</v>
      </c>
      <c r="AW2276" s="11" t="s">
        <v>37</v>
      </c>
      <c r="AX2276" s="11" t="s">
        <v>73</v>
      </c>
      <c r="AY2276" s="207" t="s">
        <v>162</v>
      </c>
    </row>
    <row r="2277" spans="2:51" s="12" customFormat="1" ht="13.5">
      <c r="B2277" s="208"/>
      <c r="C2277" s="209"/>
      <c r="D2277" s="198" t="s">
        <v>169</v>
      </c>
      <c r="E2277" s="210" t="s">
        <v>20</v>
      </c>
      <c r="F2277" s="211" t="s">
        <v>2177</v>
      </c>
      <c r="G2277" s="209"/>
      <c r="H2277" s="212">
        <v>20.86</v>
      </c>
      <c r="I2277" s="213"/>
      <c r="J2277" s="209"/>
      <c r="K2277" s="209"/>
      <c r="L2277" s="214"/>
      <c r="M2277" s="215"/>
      <c r="N2277" s="216"/>
      <c r="O2277" s="216"/>
      <c r="P2277" s="216"/>
      <c r="Q2277" s="216"/>
      <c r="R2277" s="216"/>
      <c r="S2277" s="216"/>
      <c r="T2277" s="217"/>
      <c r="AT2277" s="218" t="s">
        <v>169</v>
      </c>
      <c r="AU2277" s="218" t="s">
        <v>81</v>
      </c>
      <c r="AV2277" s="12" t="s">
        <v>81</v>
      </c>
      <c r="AW2277" s="12" t="s">
        <v>37</v>
      </c>
      <c r="AX2277" s="12" t="s">
        <v>73</v>
      </c>
      <c r="AY2277" s="218" t="s">
        <v>162</v>
      </c>
    </row>
    <row r="2278" spans="2:51" s="11" customFormat="1" ht="13.5">
      <c r="B2278" s="196"/>
      <c r="C2278" s="197"/>
      <c r="D2278" s="198" t="s">
        <v>169</v>
      </c>
      <c r="E2278" s="199" t="s">
        <v>20</v>
      </c>
      <c r="F2278" s="200" t="s">
        <v>793</v>
      </c>
      <c r="G2278" s="197"/>
      <c r="H2278" s="201" t="s">
        <v>20</v>
      </c>
      <c r="I2278" s="202"/>
      <c r="J2278" s="197"/>
      <c r="K2278" s="197"/>
      <c r="L2278" s="203"/>
      <c r="M2278" s="204"/>
      <c r="N2278" s="205"/>
      <c r="O2278" s="205"/>
      <c r="P2278" s="205"/>
      <c r="Q2278" s="205"/>
      <c r="R2278" s="205"/>
      <c r="S2278" s="205"/>
      <c r="T2278" s="206"/>
      <c r="AT2278" s="207" t="s">
        <v>169</v>
      </c>
      <c r="AU2278" s="207" t="s">
        <v>81</v>
      </c>
      <c r="AV2278" s="11" t="s">
        <v>22</v>
      </c>
      <c r="AW2278" s="11" t="s">
        <v>37</v>
      </c>
      <c r="AX2278" s="11" t="s">
        <v>73</v>
      </c>
      <c r="AY2278" s="207" t="s">
        <v>162</v>
      </c>
    </row>
    <row r="2279" spans="2:51" s="12" customFormat="1" ht="13.5">
      <c r="B2279" s="208"/>
      <c r="C2279" s="209"/>
      <c r="D2279" s="198" t="s">
        <v>169</v>
      </c>
      <c r="E2279" s="210" t="s">
        <v>20</v>
      </c>
      <c r="F2279" s="211" t="s">
        <v>2178</v>
      </c>
      <c r="G2279" s="209"/>
      <c r="H2279" s="212">
        <v>19.93</v>
      </c>
      <c r="I2279" s="213"/>
      <c r="J2279" s="209"/>
      <c r="K2279" s="209"/>
      <c r="L2279" s="214"/>
      <c r="M2279" s="215"/>
      <c r="N2279" s="216"/>
      <c r="O2279" s="216"/>
      <c r="P2279" s="216"/>
      <c r="Q2279" s="216"/>
      <c r="R2279" s="216"/>
      <c r="S2279" s="216"/>
      <c r="T2279" s="217"/>
      <c r="AT2279" s="218" t="s">
        <v>169</v>
      </c>
      <c r="AU2279" s="218" t="s">
        <v>81</v>
      </c>
      <c r="AV2279" s="12" t="s">
        <v>81</v>
      </c>
      <c r="AW2279" s="12" t="s">
        <v>37</v>
      </c>
      <c r="AX2279" s="12" t="s">
        <v>73</v>
      </c>
      <c r="AY2279" s="218" t="s">
        <v>162</v>
      </c>
    </row>
    <row r="2280" spans="2:51" s="11" customFormat="1" ht="13.5">
      <c r="B2280" s="196"/>
      <c r="C2280" s="197"/>
      <c r="D2280" s="198" t="s">
        <v>169</v>
      </c>
      <c r="E2280" s="199" t="s">
        <v>20</v>
      </c>
      <c r="F2280" s="200" t="s">
        <v>293</v>
      </c>
      <c r="G2280" s="197"/>
      <c r="H2280" s="201" t="s">
        <v>20</v>
      </c>
      <c r="I2280" s="202"/>
      <c r="J2280" s="197"/>
      <c r="K2280" s="197"/>
      <c r="L2280" s="203"/>
      <c r="M2280" s="204"/>
      <c r="N2280" s="205"/>
      <c r="O2280" s="205"/>
      <c r="P2280" s="205"/>
      <c r="Q2280" s="205"/>
      <c r="R2280" s="205"/>
      <c r="S2280" s="205"/>
      <c r="T2280" s="206"/>
      <c r="AT2280" s="207" t="s">
        <v>169</v>
      </c>
      <c r="AU2280" s="207" t="s">
        <v>81</v>
      </c>
      <c r="AV2280" s="11" t="s">
        <v>22</v>
      </c>
      <c r="AW2280" s="11" t="s">
        <v>37</v>
      </c>
      <c r="AX2280" s="11" t="s">
        <v>73</v>
      </c>
      <c r="AY2280" s="207" t="s">
        <v>162</v>
      </c>
    </row>
    <row r="2281" spans="2:51" s="12" customFormat="1" ht="13.5">
      <c r="B2281" s="208"/>
      <c r="C2281" s="209"/>
      <c r="D2281" s="198" t="s">
        <v>169</v>
      </c>
      <c r="E2281" s="210" t="s">
        <v>20</v>
      </c>
      <c r="F2281" s="211" t="s">
        <v>2179</v>
      </c>
      <c r="G2281" s="209"/>
      <c r="H2281" s="212">
        <v>34.9</v>
      </c>
      <c r="I2281" s="213"/>
      <c r="J2281" s="209"/>
      <c r="K2281" s="209"/>
      <c r="L2281" s="214"/>
      <c r="M2281" s="215"/>
      <c r="N2281" s="216"/>
      <c r="O2281" s="216"/>
      <c r="P2281" s="216"/>
      <c r="Q2281" s="216"/>
      <c r="R2281" s="216"/>
      <c r="S2281" s="216"/>
      <c r="T2281" s="217"/>
      <c r="AT2281" s="218" t="s">
        <v>169</v>
      </c>
      <c r="AU2281" s="218" t="s">
        <v>81</v>
      </c>
      <c r="AV2281" s="12" t="s">
        <v>81</v>
      </c>
      <c r="AW2281" s="12" t="s">
        <v>37</v>
      </c>
      <c r="AX2281" s="12" t="s">
        <v>73</v>
      </c>
      <c r="AY2281" s="218" t="s">
        <v>162</v>
      </c>
    </row>
    <row r="2282" spans="2:51" s="11" customFormat="1" ht="13.5">
      <c r="B2282" s="196"/>
      <c r="C2282" s="197"/>
      <c r="D2282" s="198" t="s">
        <v>169</v>
      </c>
      <c r="E2282" s="199" t="s">
        <v>20</v>
      </c>
      <c r="F2282" s="200" t="s">
        <v>270</v>
      </c>
      <c r="G2282" s="197"/>
      <c r="H2282" s="201" t="s">
        <v>20</v>
      </c>
      <c r="I2282" s="202"/>
      <c r="J2282" s="197"/>
      <c r="K2282" s="197"/>
      <c r="L2282" s="203"/>
      <c r="M2282" s="204"/>
      <c r="N2282" s="205"/>
      <c r="O2282" s="205"/>
      <c r="P2282" s="205"/>
      <c r="Q2282" s="205"/>
      <c r="R2282" s="205"/>
      <c r="S2282" s="205"/>
      <c r="T2282" s="206"/>
      <c r="AT2282" s="207" t="s">
        <v>169</v>
      </c>
      <c r="AU2282" s="207" t="s">
        <v>81</v>
      </c>
      <c r="AV2282" s="11" t="s">
        <v>22</v>
      </c>
      <c r="AW2282" s="11" t="s">
        <v>37</v>
      </c>
      <c r="AX2282" s="11" t="s">
        <v>73</v>
      </c>
      <c r="AY2282" s="207" t="s">
        <v>162</v>
      </c>
    </row>
    <row r="2283" spans="2:51" s="12" customFormat="1" ht="13.5">
      <c r="B2283" s="208"/>
      <c r="C2283" s="209"/>
      <c r="D2283" s="198" t="s">
        <v>169</v>
      </c>
      <c r="E2283" s="210" t="s">
        <v>20</v>
      </c>
      <c r="F2283" s="211" t="s">
        <v>2180</v>
      </c>
      <c r="G2283" s="209"/>
      <c r="H2283" s="212">
        <v>92.54</v>
      </c>
      <c r="I2283" s="213"/>
      <c r="J2283" s="209"/>
      <c r="K2283" s="209"/>
      <c r="L2283" s="214"/>
      <c r="M2283" s="215"/>
      <c r="N2283" s="216"/>
      <c r="O2283" s="216"/>
      <c r="P2283" s="216"/>
      <c r="Q2283" s="216"/>
      <c r="R2283" s="216"/>
      <c r="S2283" s="216"/>
      <c r="T2283" s="217"/>
      <c r="AT2283" s="218" t="s">
        <v>169</v>
      </c>
      <c r="AU2283" s="218" t="s">
        <v>81</v>
      </c>
      <c r="AV2283" s="12" t="s">
        <v>81</v>
      </c>
      <c r="AW2283" s="12" t="s">
        <v>37</v>
      </c>
      <c r="AX2283" s="12" t="s">
        <v>73</v>
      </c>
      <c r="AY2283" s="218" t="s">
        <v>162</v>
      </c>
    </row>
    <row r="2284" spans="2:51" s="12" customFormat="1" ht="13.5">
      <c r="B2284" s="208"/>
      <c r="C2284" s="209"/>
      <c r="D2284" s="198" t="s">
        <v>169</v>
      </c>
      <c r="E2284" s="210" t="s">
        <v>20</v>
      </c>
      <c r="F2284" s="211" t="s">
        <v>2181</v>
      </c>
      <c r="G2284" s="209"/>
      <c r="H2284" s="212">
        <v>-8.25</v>
      </c>
      <c r="I2284" s="213"/>
      <c r="J2284" s="209"/>
      <c r="K2284" s="209"/>
      <c r="L2284" s="214"/>
      <c r="M2284" s="215"/>
      <c r="N2284" s="216"/>
      <c r="O2284" s="216"/>
      <c r="P2284" s="216"/>
      <c r="Q2284" s="216"/>
      <c r="R2284" s="216"/>
      <c r="S2284" s="216"/>
      <c r="T2284" s="217"/>
      <c r="AT2284" s="218" t="s">
        <v>169</v>
      </c>
      <c r="AU2284" s="218" t="s">
        <v>81</v>
      </c>
      <c r="AV2284" s="12" t="s">
        <v>81</v>
      </c>
      <c r="AW2284" s="12" t="s">
        <v>37</v>
      </c>
      <c r="AX2284" s="12" t="s">
        <v>73</v>
      </c>
      <c r="AY2284" s="218" t="s">
        <v>162</v>
      </c>
    </row>
    <row r="2285" spans="2:51" s="12" customFormat="1" ht="13.5">
      <c r="B2285" s="208"/>
      <c r="C2285" s="209"/>
      <c r="D2285" s="198" t="s">
        <v>169</v>
      </c>
      <c r="E2285" s="210" t="s">
        <v>20</v>
      </c>
      <c r="F2285" s="211" t="s">
        <v>2182</v>
      </c>
      <c r="G2285" s="209"/>
      <c r="H2285" s="212">
        <v>9</v>
      </c>
      <c r="I2285" s="213"/>
      <c r="J2285" s="209"/>
      <c r="K2285" s="209"/>
      <c r="L2285" s="214"/>
      <c r="M2285" s="215"/>
      <c r="N2285" s="216"/>
      <c r="O2285" s="216"/>
      <c r="P2285" s="216"/>
      <c r="Q2285" s="216"/>
      <c r="R2285" s="216"/>
      <c r="S2285" s="216"/>
      <c r="T2285" s="217"/>
      <c r="AT2285" s="218" t="s">
        <v>169</v>
      </c>
      <c r="AU2285" s="218" t="s">
        <v>81</v>
      </c>
      <c r="AV2285" s="12" t="s">
        <v>81</v>
      </c>
      <c r="AW2285" s="12" t="s">
        <v>37</v>
      </c>
      <c r="AX2285" s="12" t="s">
        <v>73</v>
      </c>
      <c r="AY2285" s="218" t="s">
        <v>162</v>
      </c>
    </row>
    <row r="2286" spans="2:51" s="12" customFormat="1" ht="13.5">
      <c r="B2286" s="208"/>
      <c r="C2286" s="209"/>
      <c r="D2286" s="198" t="s">
        <v>169</v>
      </c>
      <c r="E2286" s="210" t="s">
        <v>20</v>
      </c>
      <c r="F2286" s="211" t="s">
        <v>2183</v>
      </c>
      <c r="G2286" s="209"/>
      <c r="H2286" s="212">
        <v>33.6</v>
      </c>
      <c r="I2286" s="213"/>
      <c r="J2286" s="209"/>
      <c r="K2286" s="209"/>
      <c r="L2286" s="214"/>
      <c r="M2286" s="215"/>
      <c r="N2286" s="216"/>
      <c r="O2286" s="216"/>
      <c r="P2286" s="216"/>
      <c r="Q2286" s="216"/>
      <c r="R2286" s="216"/>
      <c r="S2286" s="216"/>
      <c r="T2286" s="217"/>
      <c r="AT2286" s="218" t="s">
        <v>169</v>
      </c>
      <c r="AU2286" s="218" t="s">
        <v>81</v>
      </c>
      <c r="AV2286" s="12" t="s">
        <v>81</v>
      </c>
      <c r="AW2286" s="12" t="s">
        <v>37</v>
      </c>
      <c r="AX2286" s="12" t="s">
        <v>73</v>
      </c>
      <c r="AY2286" s="218" t="s">
        <v>162</v>
      </c>
    </row>
    <row r="2287" spans="2:51" s="11" customFormat="1" ht="13.5">
      <c r="B2287" s="196"/>
      <c r="C2287" s="197"/>
      <c r="D2287" s="198" t="s">
        <v>169</v>
      </c>
      <c r="E2287" s="199" t="s">
        <v>20</v>
      </c>
      <c r="F2287" s="200" t="s">
        <v>306</v>
      </c>
      <c r="G2287" s="197"/>
      <c r="H2287" s="201" t="s">
        <v>20</v>
      </c>
      <c r="I2287" s="202"/>
      <c r="J2287" s="197"/>
      <c r="K2287" s="197"/>
      <c r="L2287" s="203"/>
      <c r="M2287" s="204"/>
      <c r="N2287" s="205"/>
      <c r="O2287" s="205"/>
      <c r="P2287" s="205"/>
      <c r="Q2287" s="205"/>
      <c r="R2287" s="205"/>
      <c r="S2287" s="205"/>
      <c r="T2287" s="206"/>
      <c r="AT2287" s="207" t="s">
        <v>169</v>
      </c>
      <c r="AU2287" s="207" t="s">
        <v>81</v>
      </c>
      <c r="AV2287" s="11" t="s">
        <v>22</v>
      </c>
      <c r="AW2287" s="11" t="s">
        <v>37</v>
      </c>
      <c r="AX2287" s="11" t="s">
        <v>73</v>
      </c>
      <c r="AY2287" s="207" t="s">
        <v>162</v>
      </c>
    </row>
    <row r="2288" spans="2:51" s="12" customFormat="1" ht="13.5">
      <c r="B2288" s="208"/>
      <c r="C2288" s="209"/>
      <c r="D2288" s="198" t="s">
        <v>169</v>
      </c>
      <c r="E2288" s="210" t="s">
        <v>20</v>
      </c>
      <c r="F2288" s="211" t="s">
        <v>2184</v>
      </c>
      <c r="G2288" s="209"/>
      <c r="H2288" s="212">
        <v>2.19</v>
      </c>
      <c r="I2288" s="213"/>
      <c r="J2288" s="209"/>
      <c r="K2288" s="209"/>
      <c r="L2288" s="214"/>
      <c r="M2288" s="215"/>
      <c r="N2288" s="216"/>
      <c r="O2288" s="216"/>
      <c r="P2288" s="216"/>
      <c r="Q2288" s="216"/>
      <c r="R2288" s="216"/>
      <c r="S2288" s="216"/>
      <c r="T2288" s="217"/>
      <c r="AT2288" s="218" t="s">
        <v>169</v>
      </c>
      <c r="AU2288" s="218" t="s">
        <v>81</v>
      </c>
      <c r="AV2288" s="12" t="s">
        <v>81</v>
      </c>
      <c r="AW2288" s="12" t="s">
        <v>37</v>
      </c>
      <c r="AX2288" s="12" t="s">
        <v>73</v>
      </c>
      <c r="AY2288" s="218" t="s">
        <v>162</v>
      </c>
    </row>
    <row r="2289" spans="2:51" s="11" customFormat="1" ht="13.5">
      <c r="B2289" s="196"/>
      <c r="C2289" s="197"/>
      <c r="D2289" s="198" t="s">
        <v>169</v>
      </c>
      <c r="E2289" s="199" t="s">
        <v>20</v>
      </c>
      <c r="F2289" s="200" t="s">
        <v>2185</v>
      </c>
      <c r="G2289" s="197"/>
      <c r="H2289" s="201" t="s">
        <v>20</v>
      </c>
      <c r="I2289" s="202"/>
      <c r="J2289" s="197"/>
      <c r="K2289" s="197"/>
      <c r="L2289" s="203"/>
      <c r="M2289" s="204"/>
      <c r="N2289" s="205"/>
      <c r="O2289" s="205"/>
      <c r="P2289" s="205"/>
      <c r="Q2289" s="205"/>
      <c r="R2289" s="205"/>
      <c r="S2289" s="205"/>
      <c r="T2289" s="206"/>
      <c r="AT2289" s="207" t="s">
        <v>169</v>
      </c>
      <c r="AU2289" s="207" t="s">
        <v>81</v>
      </c>
      <c r="AV2289" s="11" t="s">
        <v>22</v>
      </c>
      <c r="AW2289" s="11" t="s">
        <v>37</v>
      </c>
      <c r="AX2289" s="11" t="s">
        <v>73</v>
      </c>
      <c r="AY2289" s="207" t="s">
        <v>162</v>
      </c>
    </row>
    <row r="2290" spans="2:51" s="12" customFormat="1" ht="13.5">
      <c r="B2290" s="208"/>
      <c r="C2290" s="209"/>
      <c r="D2290" s="198" t="s">
        <v>169</v>
      </c>
      <c r="E2290" s="210" t="s">
        <v>20</v>
      </c>
      <c r="F2290" s="211" t="s">
        <v>2186</v>
      </c>
      <c r="G2290" s="209"/>
      <c r="H2290" s="212">
        <v>1.28</v>
      </c>
      <c r="I2290" s="213"/>
      <c r="J2290" s="209"/>
      <c r="K2290" s="209"/>
      <c r="L2290" s="214"/>
      <c r="M2290" s="215"/>
      <c r="N2290" s="216"/>
      <c r="O2290" s="216"/>
      <c r="P2290" s="216"/>
      <c r="Q2290" s="216"/>
      <c r="R2290" s="216"/>
      <c r="S2290" s="216"/>
      <c r="T2290" s="217"/>
      <c r="AT2290" s="218" t="s">
        <v>169</v>
      </c>
      <c r="AU2290" s="218" t="s">
        <v>81</v>
      </c>
      <c r="AV2290" s="12" t="s">
        <v>81</v>
      </c>
      <c r="AW2290" s="12" t="s">
        <v>37</v>
      </c>
      <c r="AX2290" s="12" t="s">
        <v>73</v>
      </c>
      <c r="AY2290" s="218" t="s">
        <v>162</v>
      </c>
    </row>
    <row r="2291" spans="2:51" s="11" customFormat="1" ht="13.5">
      <c r="B2291" s="196"/>
      <c r="C2291" s="197"/>
      <c r="D2291" s="198" t="s">
        <v>169</v>
      </c>
      <c r="E2291" s="199" t="s">
        <v>20</v>
      </c>
      <c r="F2291" s="200" t="s">
        <v>726</v>
      </c>
      <c r="G2291" s="197"/>
      <c r="H2291" s="201" t="s">
        <v>20</v>
      </c>
      <c r="I2291" s="202"/>
      <c r="J2291" s="197"/>
      <c r="K2291" s="197"/>
      <c r="L2291" s="203"/>
      <c r="M2291" s="204"/>
      <c r="N2291" s="205"/>
      <c r="O2291" s="205"/>
      <c r="P2291" s="205"/>
      <c r="Q2291" s="205"/>
      <c r="R2291" s="205"/>
      <c r="S2291" s="205"/>
      <c r="T2291" s="206"/>
      <c r="AT2291" s="207" t="s">
        <v>169</v>
      </c>
      <c r="AU2291" s="207" t="s">
        <v>81</v>
      </c>
      <c r="AV2291" s="11" t="s">
        <v>22</v>
      </c>
      <c r="AW2291" s="11" t="s">
        <v>37</v>
      </c>
      <c r="AX2291" s="11" t="s">
        <v>73</v>
      </c>
      <c r="AY2291" s="207" t="s">
        <v>162</v>
      </c>
    </row>
    <row r="2292" spans="2:51" s="12" customFormat="1" ht="13.5">
      <c r="B2292" s="208"/>
      <c r="C2292" s="209"/>
      <c r="D2292" s="198" t="s">
        <v>169</v>
      </c>
      <c r="E2292" s="210" t="s">
        <v>20</v>
      </c>
      <c r="F2292" s="211" t="s">
        <v>2187</v>
      </c>
      <c r="G2292" s="209"/>
      <c r="H2292" s="212">
        <v>8.59</v>
      </c>
      <c r="I2292" s="213"/>
      <c r="J2292" s="209"/>
      <c r="K2292" s="209"/>
      <c r="L2292" s="214"/>
      <c r="M2292" s="215"/>
      <c r="N2292" s="216"/>
      <c r="O2292" s="216"/>
      <c r="P2292" s="216"/>
      <c r="Q2292" s="216"/>
      <c r="R2292" s="216"/>
      <c r="S2292" s="216"/>
      <c r="T2292" s="217"/>
      <c r="AT2292" s="218" t="s">
        <v>169</v>
      </c>
      <c r="AU2292" s="218" t="s">
        <v>81</v>
      </c>
      <c r="AV2292" s="12" t="s">
        <v>81</v>
      </c>
      <c r="AW2292" s="12" t="s">
        <v>37</v>
      </c>
      <c r="AX2292" s="12" t="s">
        <v>73</v>
      </c>
      <c r="AY2292" s="218" t="s">
        <v>162</v>
      </c>
    </row>
    <row r="2293" spans="2:51" s="11" customFormat="1" ht="13.5">
      <c r="B2293" s="196"/>
      <c r="C2293" s="197"/>
      <c r="D2293" s="198" t="s">
        <v>169</v>
      </c>
      <c r="E2293" s="199" t="s">
        <v>20</v>
      </c>
      <c r="F2293" s="200" t="s">
        <v>479</v>
      </c>
      <c r="G2293" s="197"/>
      <c r="H2293" s="201" t="s">
        <v>20</v>
      </c>
      <c r="I2293" s="202"/>
      <c r="J2293" s="197"/>
      <c r="K2293" s="197"/>
      <c r="L2293" s="203"/>
      <c r="M2293" s="204"/>
      <c r="N2293" s="205"/>
      <c r="O2293" s="205"/>
      <c r="P2293" s="205"/>
      <c r="Q2293" s="205"/>
      <c r="R2293" s="205"/>
      <c r="S2293" s="205"/>
      <c r="T2293" s="206"/>
      <c r="AT2293" s="207" t="s">
        <v>169</v>
      </c>
      <c r="AU2293" s="207" t="s">
        <v>81</v>
      </c>
      <c r="AV2293" s="11" t="s">
        <v>22</v>
      </c>
      <c r="AW2293" s="11" t="s">
        <v>37</v>
      </c>
      <c r="AX2293" s="11" t="s">
        <v>73</v>
      </c>
      <c r="AY2293" s="207" t="s">
        <v>162</v>
      </c>
    </row>
    <row r="2294" spans="2:51" s="12" customFormat="1" ht="13.5">
      <c r="B2294" s="208"/>
      <c r="C2294" s="209"/>
      <c r="D2294" s="198" t="s">
        <v>169</v>
      </c>
      <c r="E2294" s="210" t="s">
        <v>20</v>
      </c>
      <c r="F2294" s="211" t="s">
        <v>2188</v>
      </c>
      <c r="G2294" s="209"/>
      <c r="H2294" s="212">
        <v>25.31</v>
      </c>
      <c r="I2294" s="213"/>
      <c r="J2294" s="209"/>
      <c r="K2294" s="209"/>
      <c r="L2294" s="214"/>
      <c r="M2294" s="215"/>
      <c r="N2294" s="216"/>
      <c r="O2294" s="216"/>
      <c r="P2294" s="216"/>
      <c r="Q2294" s="216"/>
      <c r="R2294" s="216"/>
      <c r="S2294" s="216"/>
      <c r="T2294" s="217"/>
      <c r="AT2294" s="218" t="s">
        <v>169</v>
      </c>
      <c r="AU2294" s="218" t="s">
        <v>81</v>
      </c>
      <c r="AV2294" s="12" t="s">
        <v>81</v>
      </c>
      <c r="AW2294" s="12" t="s">
        <v>37</v>
      </c>
      <c r="AX2294" s="12" t="s">
        <v>73</v>
      </c>
      <c r="AY2294" s="218" t="s">
        <v>162</v>
      </c>
    </row>
    <row r="2295" spans="2:51" s="12" customFormat="1" ht="13.5">
      <c r="B2295" s="208"/>
      <c r="C2295" s="209"/>
      <c r="D2295" s="198" t="s">
        <v>169</v>
      </c>
      <c r="E2295" s="210" t="s">
        <v>20</v>
      </c>
      <c r="F2295" s="211" t="s">
        <v>2189</v>
      </c>
      <c r="G2295" s="209"/>
      <c r="H2295" s="212">
        <v>-1.9</v>
      </c>
      <c r="I2295" s="213"/>
      <c r="J2295" s="209"/>
      <c r="K2295" s="209"/>
      <c r="L2295" s="214"/>
      <c r="M2295" s="215"/>
      <c r="N2295" s="216"/>
      <c r="O2295" s="216"/>
      <c r="P2295" s="216"/>
      <c r="Q2295" s="216"/>
      <c r="R2295" s="216"/>
      <c r="S2295" s="216"/>
      <c r="T2295" s="217"/>
      <c r="AT2295" s="218" t="s">
        <v>169</v>
      </c>
      <c r="AU2295" s="218" t="s">
        <v>81</v>
      </c>
      <c r="AV2295" s="12" t="s">
        <v>81</v>
      </c>
      <c r="AW2295" s="12" t="s">
        <v>37</v>
      </c>
      <c r="AX2295" s="12" t="s">
        <v>73</v>
      </c>
      <c r="AY2295" s="218" t="s">
        <v>162</v>
      </c>
    </row>
    <row r="2296" spans="2:51" s="11" customFormat="1" ht="13.5">
      <c r="B2296" s="196"/>
      <c r="C2296" s="197"/>
      <c r="D2296" s="198" t="s">
        <v>169</v>
      </c>
      <c r="E2296" s="199" t="s">
        <v>20</v>
      </c>
      <c r="F2296" s="200" t="s">
        <v>687</v>
      </c>
      <c r="G2296" s="197"/>
      <c r="H2296" s="201" t="s">
        <v>20</v>
      </c>
      <c r="I2296" s="202"/>
      <c r="J2296" s="197"/>
      <c r="K2296" s="197"/>
      <c r="L2296" s="203"/>
      <c r="M2296" s="204"/>
      <c r="N2296" s="205"/>
      <c r="O2296" s="205"/>
      <c r="P2296" s="205"/>
      <c r="Q2296" s="205"/>
      <c r="R2296" s="205"/>
      <c r="S2296" s="205"/>
      <c r="T2296" s="206"/>
      <c r="AT2296" s="207" t="s">
        <v>169</v>
      </c>
      <c r="AU2296" s="207" t="s">
        <v>81</v>
      </c>
      <c r="AV2296" s="11" t="s">
        <v>22</v>
      </c>
      <c r="AW2296" s="11" t="s">
        <v>37</v>
      </c>
      <c r="AX2296" s="11" t="s">
        <v>73</v>
      </c>
      <c r="AY2296" s="207" t="s">
        <v>162</v>
      </c>
    </row>
    <row r="2297" spans="2:51" s="12" customFormat="1" ht="13.5">
      <c r="B2297" s="208"/>
      <c r="C2297" s="209"/>
      <c r="D2297" s="198" t="s">
        <v>169</v>
      </c>
      <c r="E2297" s="210" t="s">
        <v>20</v>
      </c>
      <c r="F2297" s="211" t="s">
        <v>2190</v>
      </c>
      <c r="G2297" s="209"/>
      <c r="H2297" s="212">
        <v>2.01</v>
      </c>
      <c r="I2297" s="213"/>
      <c r="J2297" s="209"/>
      <c r="K2297" s="209"/>
      <c r="L2297" s="214"/>
      <c r="M2297" s="215"/>
      <c r="N2297" s="216"/>
      <c r="O2297" s="216"/>
      <c r="P2297" s="216"/>
      <c r="Q2297" s="216"/>
      <c r="R2297" s="216"/>
      <c r="S2297" s="216"/>
      <c r="T2297" s="217"/>
      <c r="AT2297" s="218" t="s">
        <v>169</v>
      </c>
      <c r="AU2297" s="218" t="s">
        <v>81</v>
      </c>
      <c r="AV2297" s="12" t="s">
        <v>81</v>
      </c>
      <c r="AW2297" s="12" t="s">
        <v>37</v>
      </c>
      <c r="AX2297" s="12" t="s">
        <v>73</v>
      </c>
      <c r="AY2297" s="218" t="s">
        <v>162</v>
      </c>
    </row>
    <row r="2298" spans="2:51" s="11" customFormat="1" ht="13.5">
      <c r="B2298" s="196"/>
      <c r="C2298" s="197"/>
      <c r="D2298" s="198" t="s">
        <v>169</v>
      </c>
      <c r="E2298" s="199" t="s">
        <v>20</v>
      </c>
      <c r="F2298" s="200" t="s">
        <v>689</v>
      </c>
      <c r="G2298" s="197"/>
      <c r="H2298" s="201" t="s">
        <v>20</v>
      </c>
      <c r="I2298" s="202"/>
      <c r="J2298" s="197"/>
      <c r="K2298" s="197"/>
      <c r="L2298" s="203"/>
      <c r="M2298" s="204"/>
      <c r="N2298" s="205"/>
      <c r="O2298" s="205"/>
      <c r="P2298" s="205"/>
      <c r="Q2298" s="205"/>
      <c r="R2298" s="205"/>
      <c r="S2298" s="205"/>
      <c r="T2298" s="206"/>
      <c r="AT2298" s="207" t="s">
        <v>169</v>
      </c>
      <c r="AU2298" s="207" t="s">
        <v>81</v>
      </c>
      <c r="AV2298" s="11" t="s">
        <v>22</v>
      </c>
      <c r="AW2298" s="11" t="s">
        <v>37</v>
      </c>
      <c r="AX2298" s="11" t="s">
        <v>73</v>
      </c>
      <c r="AY2298" s="207" t="s">
        <v>162</v>
      </c>
    </row>
    <row r="2299" spans="2:51" s="12" customFormat="1" ht="13.5">
      <c r="B2299" s="208"/>
      <c r="C2299" s="209"/>
      <c r="D2299" s="198" t="s">
        <v>169</v>
      </c>
      <c r="E2299" s="210" t="s">
        <v>20</v>
      </c>
      <c r="F2299" s="211" t="s">
        <v>2191</v>
      </c>
      <c r="G2299" s="209"/>
      <c r="H2299" s="212">
        <v>4.22</v>
      </c>
      <c r="I2299" s="213"/>
      <c r="J2299" s="209"/>
      <c r="K2299" s="209"/>
      <c r="L2299" s="214"/>
      <c r="M2299" s="215"/>
      <c r="N2299" s="216"/>
      <c r="O2299" s="216"/>
      <c r="P2299" s="216"/>
      <c r="Q2299" s="216"/>
      <c r="R2299" s="216"/>
      <c r="S2299" s="216"/>
      <c r="T2299" s="217"/>
      <c r="AT2299" s="218" t="s">
        <v>169</v>
      </c>
      <c r="AU2299" s="218" t="s">
        <v>81</v>
      </c>
      <c r="AV2299" s="12" t="s">
        <v>81</v>
      </c>
      <c r="AW2299" s="12" t="s">
        <v>37</v>
      </c>
      <c r="AX2299" s="12" t="s">
        <v>73</v>
      </c>
      <c r="AY2299" s="218" t="s">
        <v>162</v>
      </c>
    </row>
    <row r="2300" spans="2:51" s="11" customFormat="1" ht="13.5">
      <c r="B2300" s="196"/>
      <c r="C2300" s="197"/>
      <c r="D2300" s="198" t="s">
        <v>169</v>
      </c>
      <c r="E2300" s="199" t="s">
        <v>20</v>
      </c>
      <c r="F2300" s="200" t="s">
        <v>297</v>
      </c>
      <c r="G2300" s="197"/>
      <c r="H2300" s="201" t="s">
        <v>20</v>
      </c>
      <c r="I2300" s="202"/>
      <c r="J2300" s="197"/>
      <c r="K2300" s="197"/>
      <c r="L2300" s="203"/>
      <c r="M2300" s="204"/>
      <c r="N2300" s="205"/>
      <c r="O2300" s="205"/>
      <c r="P2300" s="205"/>
      <c r="Q2300" s="205"/>
      <c r="R2300" s="205"/>
      <c r="S2300" s="205"/>
      <c r="T2300" s="206"/>
      <c r="AT2300" s="207" t="s">
        <v>169</v>
      </c>
      <c r="AU2300" s="207" t="s">
        <v>81</v>
      </c>
      <c r="AV2300" s="11" t="s">
        <v>22</v>
      </c>
      <c r="AW2300" s="11" t="s">
        <v>37</v>
      </c>
      <c r="AX2300" s="11" t="s">
        <v>73</v>
      </c>
      <c r="AY2300" s="207" t="s">
        <v>162</v>
      </c>
    </row>
    <row r="2301" spans="2:51" s="12" customFormat="1" ht="13.5">
      <c r="B2301" s="208"/>
      <c r="C2301" s="209"/>
      <c r="D2301" s="198" t="s">
        <v>169</v>
      </c>
      <c r="E2301" s="210" t="s">
        <v>20</v>
      </c>
      <c r="F2301" s="211" t="s">
        <v>2192</v>
      </c>
      <c r="G2301" s="209"/>
      <c r="H2301" s="212">
        <v>26.1</v>
      </c>
      <c r="I2301" s="213"/>
      <c r="J2301" s="209"/>
      <c r="K2301" s="209"/>
      <c r="L2301" s="214"/>
      <c r="M2301" s="215"/>
      <c r="N2301" s="216"/>
      <c r="O2301" s="216"/>
      <c r="P2301" s="216"/>
      <c r="Q2301" s="216"/>
      <c r="R2301" s="216"/>
      <c r="S2301" s="216"/>
      <c r="T2301" s="217"/>
      <c r="AT2301" s="218" t="s">
        <v>169</v>
      </c>
      <c r="AU2301" s="218" t="s">
        <v>81</v>
      </c>
      <c r="AV2301" s="12" t="s">
        <v>81</v>
      </c>
      <c r="AW2301" s="12" t="s">
        <v>37</v>
      </c>
      <c r="AX2301" s="12" t="s">
        <v>73</v>
      </c>
      <c r="AY2301" s="218" t="s">
        <v>162</v>
      </c>
    </row>
    <row r="2302" spans="2:51" s="11" customFormat="1" ht="13.5">
      <c r="B2302" s="196"/>
      <c r="C2302" s="197"/>
      <c r="D2302" s="198" t="s">
        <v>169</v>
      </c>
      <c r="E2302" s="199" t="s">
        <v>20</v>
      </c>
      <c r="F2302" s="200" t="s">
        <v>268</v>
      </c>
      <c r="G2302" s="197"/>
      <c r="H2302" s="201" t="s">
        <v>20</v>
      </c>
      <c r="I2302" s="202"/>
      <c r="J2302" s="197"/>
      <c r="K2302" s="197"/>
      <c r="L2302" s="203"/>
      <c r="M2302" s="204"/>
      <c r="N2302" s="205"/>
      <c r="O2302" s="205"/>
      <c r="P2302" s="205"/>
      <c r="Q2302" s="205"/>
      <c r="R2302" s="205"/>
      <c r="S2302" s="205"/>
      <c r="T2302" s="206"/>
      <c r="AT2302" s="207" t="s">
        <v>169</v>
      </c>
      <c r="AU2302" s="207" t="s">
        <v>81</v>
      </c>
      <c r="AV2302" s="11" t="s">
        <v>22</v>
      </c>
      <c r="AW2302" s="11" t="s">
        <v>37</v>
      </c>
      <c r="AX2302" s="11" t="s">
        <v>73</v>
      </c>
      <c r="AY2302" s="207" t="s">
        <v>162</v>
      </c>
    </row>
    <row r="2303" spans="2:51" s="12" customFormat="1" ht="13.5">
      <c r="B2303" s="208"/>
      <c r="C2303" s="209"/>
      <c r="D2303" s="198" t="s">
        <v>169</v>
      </c>
      <c r="E2303" s="210" t="s">
        <v>20</v>
      </c>
      <c r="F2303" s="211" t="s">
        <v>2193</v>
      </c>
      <c r="G2303" s="209"/>
      <c r="H2303" s="212">
        <v>5.32</v>
      </c>
      <c r="I2303" s="213"/>
      <c r="J2303" s="209"/>
      <c r="K2303" s="209"/>
      <c r="L2303" s="214"/>
      <c r="M2303" s="215"/>
      <c r="N2303" s="216"/>
      <c r="O2303" s="216"/>
      <c r="P2303" s="216"/>
      <c r="Q2303" s="216"/>
      <c r="R2303" s="216"/>
      <c r="S2303" s="216"/>
      <c r="T2303" s="217"/>
      <c r="AT2303" s="218" t="s">
        <v>169</v>
      </c>
      <c r="AU2303" s="218" t="s">
        <v>81</v>
      </c>
      <c r="AV2303" s="12" t="s">
        <v>81</v>
      </c>
      <c r="AW2303" s="12" t="s">
        <v>37</v>
      </c>
      <c r="AX2303" s="12" t="s">
        <v>73</v>
      </c>
      <c r="AY2303" s="218" t="s">
        <v>162</v>
      </c>
    </row>
    <row r="2304" spans="2:51" s="11" customFormat="1" ht="13.5">
      <c r="B2304" s="196"/>
      <c r="C2304" s="197"/>
      <c r="D2304" s="198" t="s">
        <v>169</v>
      </c>
      <c r="E2304" s="199" t="s">
        <v>20</v>
      </c>
      <c r="F2304" s="200" t="s">
        <v>2194</v>
      </c>
      <c r="G2304" s="197"/>
      <c r="H2304" s="201" t="s">
        <v>20</v>
      </c>
      <c r="I2304" s="202"/>
      <c r="J2304" s="197"/>
      <c r="K2304" s="197"/>
      <c r="L2304" s="203"/>
      <c r="M2304" s="204"/>
      <c r="N2304" s="205"/>
      <c r="O2304" s="205"/>
      <c r="P2304" s="205"/>
      <c r="Q2304" s="205"/>
      <c r="R2304" s="205"/>
      <c r="S2304" s="205"/>
      <c r="T2304" s="206"/>
      <c r="AT2304" s="207" t="s">
        <v>169</v>
      </c>
      <c r="AU2304" s="207" t="s">
        <v>81</v>
      </c>
      <c r="AV2304" s="11" t="s">
        <v>22</v>
      </c>
      <c r="AW2304" s="11" t="s">
        <v>37</v>
      </c>
      <c r="AX2304" s="11" t="s">
        <v>73</v>
      </c>
      <c r="AY2304" s="207" t="s">
        <v>162</v>
      </c>
    </row>
    <row r="2305" spans="2:51" s="12" customFormat="1" ht="13.5">
      <c r="B2305" s="208"/>
      <c r="C2305" s="209"/>
      <c r="D2305" s="198" t="s">
        <v>169</v>
      </c>
      <c r="E2305" s="210" t="s">
        <v>20</v>
      </c>
      <c r="F2305" s="211" t="s">
        <v>2195</v>
      </c>
      <c r="G2305" s="209"/>
      <c r="H2305" s="212">
        <v>1.75</v>
      </c>
      <c r="I2305" s="213"/>
      <c r="J2305" s="209"/>
      <c r="K2305" s="209"/>
      <c r="L2305" s="214"/>
      <c r="M2305" s="215"/>
      <c r="N2305" s="216"/>
      <c r="O2305" s="216"/>
      <c r="P2305" s="216"/>
      <c r="Q2305" s="216"/>
      <c r="R2305" s="216"/>
      <c r="S2305" s="216"/>
      <c r="T2305" s="217"/>
      <c r="AT2305" s="218" t="s">
        <v>169</v>
      </c>
      <c r="AU2305" s="218" t="s">
        <v>81</v>
      </c>
      <c r="AV2305" s="12" t="s">
        <v>81</v>
      </c>
      <c r="AW2305" s="12" t="s">
        <v>37</v>
      </c>
      <c r="AX2305" s="12" t="s">
        <v>73</v>
      </c>
      <c r="AY2305" s="218" t="s">
        <v>162</v>
      </c>
    </row>
    <row r="2306" spans="2:51" s="11" customFormat="1" ht="13.5">
      <c r="B2306" s="196"/>
      <c r="C2306" s="197"/>
      <c r="D2306" s="198" t="s">
        <v>169</v>
      </c>
      <c r="E2306" s="199" t="s">
        <v>20</v>
      </c>
      <c r="F2306" s="200" t="s">
        <v>481</v>
      </c>
      <c r="G2306" s="197"/>
      <c r="H2306" s="201" t="s">
        <v>20</v>
      </c>
      <c r="I2306" s="202"/>
      <c r="J2306" s="197"/>
      <c r="K2306" s="197"/>
      <c r="L2306" s="203"/>
      <c r="M2306" s="204"/>
      <c r="N2306" s="205"/>
      <c r="O2306" s="205"/>
      <c r="P2306" s="205"/>
      <c r="Q2306" s="205"/>
      <c r="R2306" s="205"/>
      <c r="S2306" s="205"/>
      <c r="T2306" s="206"/>
      <c r="AT2306" s="207" t="s">
        <v>169</v>
      </c>
      <c r="AU2306" s="207" t="s">
        <v>81</v>
      </c>
      <c r="AV2306" s="11" t="s">
        <v>22</v>
      </c>
      <c r="AW2306" s="11" t="s">
        <v>37</v>
      </c>
      <c r="AX2306" s="11" t="s">
        <v>73</v>
      </c>
      <c r="AY2306" s="207" t="s">
        <v>162</v>
      </c>
    </row>
    <row r="2307" spans="2:51" s="12" customFormat="1" ht="13.5">
      <c r="B2307" s="208"/>
      <c r="C2307" s="209"/>
      <c r="D2307" s="198" t="s">
        <v>169</v>
      </c>
      <c r="E2307" s="210" t="s">
        <v>20</v>
      </c>
      <c r="F2307" s="211" t="s">
        <v>2196</v>
      </c>
      <c r="G2307" s="209"/>
      <c r="H2307" s="212">
        <v>23.55</v>
      </c>
      <c r="I2307" s="213"/>
      <c r="J2307" s="209"/>
      <c r="K2307" s="209"/>
      <c r="L2307" s="214"/>
      <c r="M2307" s="215"/>
      <c r="N2307" s="216"/>
      <c r="O2307" s="216"/>
      <c r="P2307" s="216"/>
      <c r="Q2307" s="216"/>
      <c r="R2307" s="216"/>
      <c r="S2307" s="216"/>
      <c r="T2307" s="217"/>
      <c r="AT2307" s="218" t="s">
        <v>169</v>
      </c>
      <c r="AU2307" s="218" t="s">
        <v>81</v>
      </c>
      <c r="AV2307" s="12" t="s">
        <v>81</v>
      </c>
      <c r="AW2307" s="12" t="s">
        <v>37</v>
      </c>
      <c r="AX2307" s="12" t="s">
        <v>73</v>
      </c>
      <c r="AY2307" s="218" t="s">
        <v>162</v>
      </c>
    </row>
    <row r="2308" spans="2:51" s="11" customFormat="1" ht="13.5">
      <c r="B2308" s="196"/>
      <c r="C2308" s="197"/>
      <c r="D2308" s="198" t="s">
        <v>169</v>
      </c>
      <c r="E2308" s="199" t="s">
        <v>20</v>
      </c>
      <c r="F2308" s="200" t="s">
        <v>692</v>
      </c>
      <c r="G2308" s="197"/>
      <c r="H2308" s="201" t="s">
        <v>20</v>
      </c>
      <c r="I2308" s="202"/>
      <c r="J2308" s="197"/>
      <c r="K2308" s="197"/>
      <c r="L2308" s="203"/>
      <c r="M2308" s="204"/>
      <c r="N2308" s="205"/>
      <c r="O2308" s="205"/>
      <c r="P2308" s="205"/>
      <c r="Q2308" s="205"/>
      <c r="R2308" s="205"/>
      <c r="S2308" s="205"/>
      <c r="T2308" s="206"/>
      <c r="AT2308" s="207" t="s">
        <v>169</v>
      </c>
      <c r="AU2308" s="207" t="s">
        <v>81</v>
      </c>
      <c r="AV2308" s="11" t="s">
        <v>22</v>
      </c>
      <c r="AW2308" s="11" t="s">
        <v>37</v>
      </c>
      <c r="AX2308" s="11" t="s">
        <v>73</v>
      </c>
      <c r="AY2308" s="207" t="s">
        <v>162</v>
      </c>
    </row>
    <row r="2309" spans="2:51" s="12" customFormat="1" ht="13.5">
      <c r="B2309" s="208"/>
      <c r="C2309" s="209"/>
      <c r="D2309" s="198" t="s">
        <v>169</v>
      </c>
      <c r="E2309" s="210" t="s">
        <v>20</v>
      </c>
      <c r="F2309" s="211" t="s">
        <v>2197</v>
      </c>
      <c r="G2309" s="209"/>
      <c r="H2309" s="212">
        <v>26.4</v>
      </c>
      <c r="I2309" s="213"/>
      <c r="J2309" s="209"/>
      <c r="K2309" s="209"/>
      <c r="L2309" s="214"/>
      <c r="M2309" s="215"/>
      <c r="N2309" s="216"/>
      <c r="O2309" s="216"/>
      <c r="P2309" s="216"/>
      <c r="Q2309" s="216"/>
      <c r="R2309" s="216"/>
      <c r="S2309" s="216"/>
      <c r="T2309" s="217"/>
      <c r="AT2309" s="218" t="s">
        <v>169</v>
      </c>
      <c r="AU2309" s="218" t="s">
        <v>81</v>
      </c>
      <c r="AV2309" s="12" t="s">
        <v>81</v>
      </c>
      <c r="AW2309" s="12" t="s">
        <v>37</v>
      </c>
      <c r="AX2309" s="12" t="s">
        <v>73</v>
      </c>
      <c r="AY2309" s="218" t="s">
        <v>162</v>
      </c>
    </row>
    <row r="2310" spans="2:51" s="11" customFormat="1" ht="13.5">
      <c r="B2310" s="196"/>
      <c r="C2310" s="197"/>
      <c r="D2310" s="198" t="s">
        <v>169</v>
      </c>
      <c r="E2310" s="199" t="s">
        <v>20</v>
      </c>
      <c r="F2310" s="200" t="s">
        <v>734</v>
      </c>
      <c r="G2310" s="197"/>
      <c r="H2310" s="201" t="s">
        <v>20</v>
      </c>
      <c r="I2310" s="202"/>
      <c r="J2310" s="197"/>
      <c r="K2310" s="197"/>
      <c r="L2310" s="203"/>
      <c r="M2310" s="204"/>
      <c r="N2310" s="205"/>
      <c r="O2310" s="205"/>
      <c r="P2310" s="205"/>
      <c r="Q2310" s="205"/>
      <c r="R2310" s="205"/>
      <c r="S2310" s="205"/>
      <c r="T2310" s="206"/>
      <c r="AT2310" s="207" t="s">
        <v>169</v>
      </c>
      <c r="AU2310" s="207" t="s">
        <v>81</v>
      </c>
      <c r="AV2310" s="11" t="s">
        <v>22</v>
      </c>
      <c r="AW2310" s="11" t="s">
        <v>37</v>
      </c>
      <c r="AX2310" s="11" t="s">
        <v>73</v>
      </c>
      <c r="AY2310" s="207" t="s">
        <v>162</v>
      </c>
    </row>
    <row r="2311" spans="2:51" s="12" customFormat="1" ht="13.5">
      <c r="B2311" s="208"/>
      <c r="C2311" s="209"/>
      <c r="D2311" s="198" t="s">
        <v>169</v>
      </c>
      <c r="E2311" s="210" t="s">
        <v>20</v>
      </c>
      <c r="F2311" s="211" t="s">
        <v>2198</v>
      </c>
      <c r="G2311" s="209"/>
      <c r="H2311" s="212">
        <v>19.3</v>
      </c>
      <c r="I2311" s="213"/>
      <c r="J2311" s="209"/>
      <c r="K2311" s="209"/>
      <c r="L2311" s="214"/>
      <c r="M2311" s="215"/>
      <c r="N2311" s="216"/>
      <c r="O2311" s="216"/>
      <c r="P2311" s="216"/>
      <c r="Q2311" s="216"/>
      <c r="R2311" s="216"/>
      <c r="S2311" s="216"/>
      <c r="T2311" s="217"/>
      <c r="AT2311" s="218" t="s">
        <v>169</v>
      </c>
      <c r="AU2311" s="218" t="s">
        <v>81</v>
      </c>
      <c r="AV2311" s="12" t="s">
        <v>81</v>
      </c>
      <c r="AW2311" s="12" t="s">
        <v>37</v>
      </c>
      <c r="AX2311" s="12" t="s">
        <v>73</v>
      </c>
      <c r="AY2311" s="218" t="s">
        <v>162</v>
      </c>
    </row>
    <row r="2312" spans="2:51" s="11" customFormat="1" ht="13.5">
      <c r="B2312" s="196"/>
      <c r="C2312" s="197"/>
      <c r="D2312" s="198" t="s">
        <v>169</v>
      </c>
      <c r="E2312" s="199" t="s">
        <v>20</v>
      </c>
      <c r="F2312" s="200" t="s">
        <v>736</v>
      </c>
      <c r="G2312" s="197"/>
      <c r="H2312" s="201" t="s">
        <v>20</v>
      </c>
      <c r="I2312" s="202"/>
      <c r="J2312" s="197"/>
      <c r="K2312" s="197"/>
      <c r="L2312" s="203"/>
      <c r="M2312" s="204"/>
      <c r="N2312" s="205"/>
      <c r="O2312" s="205"/>
      <c r="P2312" s="205"/>
      <c r="Q2312" s="205"/>
      <c r="R2312" s="205"/>
      <c r="S2312" s="205"/>
      <c r="T2312" s="206"/>
      <c r="AT2312" s="207" t="s">
        <v>169</v>
      </c>
      <c r="AU2312" s="207" t="s">
        <v>81</v>
      </c>
      <c r="AV2312" s="11" t="s">
        <v>22</v>
      </c>
      <c r="AW2312" s="11" t="s">
        <v>37</v>
      </c>
      <c r="AX2312" s="11" t="s">
        <v>73</v>
      </c>
      <c r="AY2312" s="207" t="s">
        <v>162</v>
      </c>
    </row>
    <row r="2313" spans="2:51" s="12" customFormat="1" ht="13.5">
      <c r="B2313" s="208"/>
      <c r="C2313" s="209"/>
      <c r="D2313" s="198" t="s">
        <v>169</v>
      </c>
      <c r="E2313" s="210" t="s">
        <v>20</v>
      </c>
      <c r="F2313" s="211" t="s">
        <v>2199</v>
      </c>
      <c r="G2313" s="209"/>
      <c r="H2313" s="212">
        <v>34.14</v>
      </c>
      <c r="I2313" s="213"/>
      <c r="J2313" s="209"/>
      <c r="K2313" s="209"/>
      <c r="L2313" s="214"/>
      <c r="M2313" s="215"/>
      <c r="N2313" s="216"/>
      <c r="O2313" s="216"/>
      <c r="P2313" s="216"/>
      <c r="Q2313" s="216"/>
      <c r="R2313" s="216"/>
      <c r="S2313" s="216"/>
      <c r="T2313" s="217"/>
      <c r="AT2313" s="218" t="s">
        <v>169</v>
      </c>
      <c r="AU2313" s="218" t="s">
        <v>81</v>
      </c>
      <c r="AV2313" s="12" t="s">
        <v>81</v>
      </c>
      <c r="AW2313" s="12" t="s">
        <v>37</v>
      </c>
      <c r="AX2313" s="12" t="s">
        <v>73</v>
      </c>
      <c r="AY2313" s="218" t="s">
        <v>162</v>
      </c>
    </row>
    <row r="2314" spans="2:51" s="11" customFormat="1" ht="13.5">
      <c r="B2314" s="196"/>
      <c r="C2314" s="197"/>
      <c r="D2314" s="198" t="s">
        <v>169</v>
      </c>
      <c r="E2314" s="199" t="s">
        <v>20</v>
      </c>
      <c r="F2314" s="200" t="s">
        <v>738</v>
      </c>
      <c r="G2314" s="197"/>
      <c r="H2314" s="201" t="s">
        <v>20</v>
      </c>
      <c r="I2314" s="202"/>
      <c r="J2314" s="197"/>
      <c r="K2314" s="197"/>
      <c r="L2314" s="203"/>
      <c r="M2314" s="204"/>
      <c r="N2314" s="205"/>
      <c r="O2314" s="205"/>
      <c r="P2314" s="205"/>
      <c r="Q2314" s="205"/>
      <c r="R2314" s="205"/>
      <c r="S2314" s="205"/>
      <c r="T2314" s="206"/>
      <c r="AT2314" s="207" t="s">
        <v>169</v>
      </c>
      <c r="AU2314" s="207" t="s">
        <v>81</v>
      </c>
      <c r="AV2314" s="11" t="s">
        <v>22</v>
      </c>
      <c r="AW2314" s="11" t="s">
        <v>37</v>
      </c>
      <c r="AX2314" s="11" t="s">
        <v>73</v>
      </c>
      <c r="AY2314" s="207" t="s">
        <v>162</v>
      </c>
    </row>
    <row r="2315" spans="2:51" s="12" customFormat="1" ht="13.5">
      <c r="B2315" s="208"/>
      <c r="C2315" s="209"/>
      <c r="D2315" s="198" t="s">
        <v>169</v>
      </c>
      <c r="E2315" s="210" t="s">
        <v>20</v>
      </c>
      <c r="F2315" s="211" t="s">
        <v>2200</v>
      </c>
      <c r="G2315" s="209"/>
      <c r="H2315" s="212">
        <v>17.26</v>
      </c>
      <c r="I2315" s="213"/>
      <c r="J2315" s="209"/>
      <c r="K2315" s="209"/>
      <c r="L2315" s="214"/>
      <c r="M2315" s="215"/>
      <c r="N2315" s="216"/>
      <c r="O2315" s="216"/>
      <c r="P2315" s="216"/>
      <c r="Q2315" s="216"/>
      <c r="R2315" s="216"/>
      <c r="S2315" s="216"/>
      <c r="T2315" s="217"/>
      <c r="AT2315" s="218" t="s">
        <v>169</v>
      </c>
      <c r="AU2315" s="218" t="s">
        <v>81</v>
      </c>
      <c r="AV2315" s="12" t="s">
        <v>81</v>
      </c>
      <c r="AW2315" s="12" t="s">
        <v>37</v>
      </c>
      <c r="AX2315" s="12" t="s">
        <v>73</v>
      </c>
      <c r="AY2315" s="218" t="s">
        <v>162</v>
      </c>
    </row>
    <row r="2316" spans="2:51" s="11" customFormat="1" ht="13.5">
      <c r="B2316" s="196"/>
      <c r="C2316" s="197"/>
      <c r="D2316" s="198" t="s">
        <v>169</v>
      </c>
      <c r="E2316" s="199" t="s">
        <v>20</v>
      </c>
      <c r="F2316" s="200" t="s">
        <v>740</v>
      </c>
      <c r="G2316" s="197"/>
      <c r="H2316" s="201" t="s">
        <v>20</v>
      </c>
      <c r="I2316" s="202"/>
      <c r="J2316" s="197"/>
      <c r="K2316" s="197"/>
      <c r="L2316" s="203"/>
      <c r="M2316" s="204"/>
      <c r="N2316" s="205"/>
      <c r="O2316" s="205"/>
      <c r="P2316" s="205"/>
      <c r="Q2316" s="205"/>
      <c r="R2316" s="205"/>
      <c r="S2316" s="205"/>
      <c r="T2316" s="206"/>
      <c r="AT2316" s="207" t="s">
        <v>169</v>
      </c>
      <c r="AU2316" s="207" t="s">
        <v>81</v>
      </c>
      <c r="AV2316" s="11" t="s">
        <v>22</v>
      </c>
      <c r="AW2316" s="11" t="s">
        <v>37</v>
      </c>
      <c r="AX2316" s="11" t="s">
        <v>73</v>
      </c>
      <c r="AY2316" s="207" t="s">
        <v>162</v>
      </c>
    </row>
    <row r="2317" spans="2:51" s="12" customFormat="1" ht="13.5">
      <c r="B2317" s="208"/>
      <c r="C2317" s="209"/>
      <c r="D2317" s="198" t="s">
        <v>169</v>
      </c>
      <c r="E2317" s="210" t="s">
        <v>20</v>
      </c>
      <c r="F2317" s="211" t="s">
        <v>2201</v>
      </c>
      <c r="G2317" s="209"/>
      <c r="H2317" s="212">
        <v>12.92</v>
      </c>
      <c r="I2317" s="213"/>
      <c r="J2317" s="209"/>
      <c r="K2317" s="209"/>
      <c r="L2317" s="214"/>
      <c r="M2317" s="215"/>
      <c r="N2317" s="216"/>
      <c r="O2317" s="216"/>
      <c r="P2317" s="216"/>
      <c r="Q2317" s="216"/>
      <c r="R2317" s="216"/>
      <c r="S2317" s="216"/>
      <c r="T2317" s="217"/>
      <c r="AT2317" s="218" t="s">
        <v>169</v>
      </c>
      <c r="AU2317" s="218" t="s">
        <v>81</v>
      </c>
      <c r="AV2317" s="12" t="s">
        <v>81</v>
      </c>
      <c r="AW2317" s="12" t="s">
        <v>37</v>
      </c>
      <c r="AX2317" s="12" t="s">
        <v>73</v>
      </c>
      <c r="AY2317" s="218" t="s">
        <v>162</v>
      </c>
    </row>
    <row r="2318" spans="2:51" s="11" customFormat="1" ht="13.5">
      <c r="B2318" s="196"/>
      <c r="C2318" s="197"/>
      <c r="D2318" s="198" t="s">
        <v>169</v>
      </c>
      <c r="E2318" s="199" t="s">
        <v>20</v>
      </c>
      <c r="F2318" s="200" t="s">
        <v>2202</v>
      </c>
      <c r="G2318" s="197"/>
      <c r="H2318" s="201" t="s">
        <v>20</v>
      </c>
      <c r="I2318" s="202"/>
      <c r="J2318" s="197"/>
      <c r="K2318" s="197"/>
      <c r="L2318" s="203"/>
      <c r="M2318" s="204"/>
      <c r="N2318" s="205"/>
      <c r="O2318" s="205"/>
      <c r="P2318" s="205"/>
      <c r="Q2318" s="205"/>
      <c r="R2318" s="205"/>
      <c r="S2318" s="205"/>
      <c r="T2318" s="206"/>
      <c r="AT2318" s="207" t="s">
        <v>169</v>
      </c>
      <c r="AU2318" s="207" t="s">
        <v>81</v>
      </c>
      <c r="AV2318" s="11" t="s">
        <v>22</v>
      </c>
      <c r="AW2318" s="11" t="s">
        <v>37</v>
      </c>
      <c r="AX2318" s="11" t="s">
        <v>73</v>
      </c>
      <c r="AY2318" s="207" t="s">
        <v>162</v>
      </c>
    </row>
    <row r="2319" spans="2:51" s="12" customFormat="1" ht="13.5">
      <c r="B2319" s="208"/>
      <c r="C2319" s="209"/>
      <c r="D2319" s="198" t="s">
        <v>169</v>
      </c>
      <c r="E2319" s="210" t="s">
        <v>20</v>
      </c>
      <c r="F2319" s="211" t="s">
        <v>2203</v>
      </c>
      <c r="G2319" s="209"/>
      <c r="H2319" s="212">
        <v>1</v>
      </c>
      <c r="I2319" s="213"/>
      <c r="J2319" s="209"/>
      <c r="K2319" s="209"/>
      <c r="L2319" s="214"/>
      <c r="M2319" s="215"/>
      <c r="N2319" s="216"/>
      <c r="O2319" s="216"/>
      <c r="P2319" s="216"/>
      <c r="Q2319" s="216"/>
      <c r="R2319" s="216"/>
      <c r="S2319" s="216"/>
      <c r="T2319" s="217"/>
      <c r="AT2319" s="218" t="s">
        <v>169</v>
      </c>
      <c r="AU2319" s="218" t="s">
        <v>81</v>
      </c>
      <c r="AV2319" s="12" t="s">
        <v>81</v>
      </c>
      <c r="AW2319" s="12" t="s">
        <v>37</v>
      </c>
      <c r="AX2319" s="12" t="s">
        <v>73</v>
      </c>
      <c r="AY2319" s="218" t="s">
        <v>162</v>
      </c>
    </row>
    <row r="2320" spans="2:51" s="11" customFormat="1" ht="13.5">
      <c r="B2320" s="196"/>
      <c r="C2320" s="197"/>
      <c r="D2320" s="198" t="s">
        <v>169</v>
      </c>
      <c r="E2320" s="199" t="s">
        <v>20</v>
      </c>
      <c r="F2320" s="200" t="s">
        <v>2204</v>
      </c>
      <c r="G2320" s="197"/>
      <c r="H2320" s="201" t="s">
        <v>20</v>
      </c>
      <c r="I2320" s="202"/>
      <c r="J2320" s="197"/>
      <c r="K2320" s="197"/>
      <c r="L2320" s="203"/>
      <c r="M2320" s="204"/>
      <c r="N2320" s="205"/>
      <c r="O2320" s="205"/>
      <c r="P2320" s="205"/>
      <c r="Q2320" s="205"/>
      <c r="R2320" s="205"/>
      <c r="S2320" s="205"/>
      <c r="T2320" s="206"/>
      <c r="AT2320" s="207" t="s">
        <v>169</v>
      </c>
      <c r="AU2320" s="207" t="s">
        <v>81</v>
      </c>
      <c r="AV2320" s="11" t="s">
        <v>22</v>
      </c>
      <c r="AW2320" s="11" t="s">
        <v>37</v>
      </c>
      <c r="AX2320" s="11" t="s">
        <v>73</v>
      </c>
      <c r="AY2320" s="207" t="s">
        <v>162</v>
      </c>
    </row>
    <row r="2321" spans="2:51" s="12" customFormat="1" ht="13.5">
      <c r="B2321" s="208"/>
      <c r="C2321" s="209"/>
      <c r="D2321" s="198" t="s">
        <v>169</v>
      </c>
      <c r="E2321" s="210" t="s">
        <v>20</v>
      </c>
      <c r="F2321" s="211" t="s">
        <v>2205</v>
      </c>
      <c r="G2321" s="209"/>
      <c r="H2321" s="212">
        <v>3.6</v>
      </c>
      <c r="I2321" s="213"/>
      <c r="J2321" s="209"/>
      <c r="K2321" s="209"/>
      <c r="L2321" s="214"/>
      <c r="M2321" s="215"/>
      <c r="N2321" s="216"/>
      <c r="O2321" s="216"/>
      <c r="P2321" s="216"/>
      <c r="Q2321" s="216"/>
      <c r="R2321" s="216"/>
      <c r="S2321" s="216"/>
      <c r="T2321" s="217"/>
      <c r="AT2321" s="218" t="s">
        <v>169</v>
      </c>
      <c r="AU2321" s="218" t="s">
        <v>81</v>
      </c>
      <c r="AV2321" s="12" t="s">
        <v>81</v>
      </c>
      <c r="AW2321" s="12" t="s">
        <v>37</v>
      </c>
      <c r="AX2321" s="12" t="s">
        <v>73</v>
      </c>
      <c r="AY2321" s="218" t="s">
        <v>162</v>
      </c>
    </row>
    <row r="2322" spans="2:51" s="13" customFormat="1" ht="13.5">
      <c r="B2322" s="219"/>
      <c r="C2322" s="220"/>
      <c r="D2322" s="221" t="s">
        <v>169</v>
      </c>
      <c r="E2322" s="222" t="s">
        <v>20</v>
      </c>
      <c r="F2322" s="223" t="s">
        <v>174</v>
      </c>
      <c r="G2322" s="220"/>
      <c r="H2322" s="224">
        <v>435.87</v>
      </c>
      <c r="I2322" s="225"/>
      <c r="J2322" s="220"/>
      <c r="K2322" s="220"/>
      <c r="L2322" s="226"/>
      <c r="M2322" s="227"/>
      <c r="N2322" s="228"/>
      <c r="O2322" s="228"/>
      <c r="P2322" s="228"/>
      <c r="Q2322" s="228"/>
      <c r="R2322" s="228"/>
      <c r="S2322" s="228"/>
      <c r="T2322" s="229"/>
      <c r="AT2322" s="230" t="s">
        <v>169</v>
      </c>
      <c r="AU2322" s="230" t="s">
        <v>81</v>
      </c>
      <c r="AV2322" s="13" t="s">
        <v>168</v>
      </c>
      <c r="AW2322" s="13" t="s">
        <v>37</v>
      </c>
      <c r="AX2322" s="13" t="s">
        <v>22</v>
      </c>
      <c r="AY2322" s="230" t="s">
        <v>162</v>
      </c>
    </row>
    <row r="2323" spans="2:65" s="1" customFormat="1" ht="22.5" customHeight="1">
      <c r="B2323" s="36"/>
      <c r="C2323" s="184" t="s">
        <v>2206</v>
      </c>
      <c r="D2323" s="184" t="s">
        <v>164</v>
      </c>
      <c r="E2323" s="185" t="s">
        <v>2207</v>
      </c>
      <c r="F2323" s="186" t="s">
        <v>2208</v>
      </c>
      <c r="G2323" s="187" t="s">
        <v>248</v>
      </c>
      <c r="H2323" s="188">
        <v>435.87</v>
      </c>
      <c r="I2323" s="189"/>
      <c r="J2323" s="190">
        <f>ROUND(I2323*H2323,2)</f>
        <v>0</v>
      </c>
      <c r="K2323" s="186" t="s">
        <v>20</v>
      </c>
      <c r="L2323" s="56"/>
      <c r="M2323" s="191" t="s">
        <v>20</v>
      </c>
      <c r="N2323" s="192" t="s">
        <v>44</v>
      </c>
      <c r="O2323" s="37"/>
      <c r="P2323" s="193">
        <f>O2323*H2323</f>
        <v>0</v>
      </c>
      <c r="Q2323" s="193">
        <v>0</v>
      </c>
      <c r="R2323" s="193">
        <f>Q2323*H2323</f>
        <v>0</v>
      </c>
      <c r="S2323" s="193">
        <v>0</v>
      </c>
      <c r="T2323" s="194">
        <f>S2323*H2323</f>
        <v>0</v>
      </c>
      <c r="AR2323" s="19" t="s">
        <v>236</v>
      </c>
      <c r="AT2323" s="19" t="s">
        <v>164</v>
      </c>
      <c r="AU2323" s="19" t="s">
        <v>81</v>
      </c>
      <c r="AY2323" s="19" t="s">
        <v>162</v>
      </c>
      <c r="BE2323" s="195">
        <f>IF(N2323="základní",J2323,0)</f>
        <v>0</v>
      </c>
      <c r="BF2323" s="195">
        <f>IF(N2323="snížená",J2323,0)</f>
        <v>0</v>
      </c>
      <c r="BG2323" s="195">
        <f>IF(N2323="zákl. přenesená",J2323,0)</f>
        <v>0</v>
      </c>
      <c r="BH2323" s="195">
        <f>IF(N2323="sníž. přenesená",J2323,0)</f>
        <v>0</v>
      </c>
      <c r="BI2323" s="195">
        <f>IF(N2323="nulová",J2323,0)</f>
        <v>0</v>
      </c>
      <c r="BJ2323" s="19" t="s">
        <v>22</v>
      </c>
      <c r="BK2323" s="195">
        <f>ROUND(I2323*H2323,2)</f>
        <v>0</v>
      </c>
      <c r="BL2323" s="19" t="s">
        <v>236</v>
      </c>
      <c r="BM2323" s="19" t="s">
        <v>2206</v>
      </c>
    </row>
    <row r="2324" spans="2:65" s="1" customFormat="1" ht="22.5" customHeight="1">
      <c r="B2324" s="36"/>
      <c r="C2324" s="184" t="s">
        <v>2209</v>
      </c>
      <c r="D2324" s="184" t="s">
        <v>164</v>
      </c>
      <c r="E2324" s="185" t="s">
        <v>2210</v>
      </c>
      <c r="F2324" s="186" t="s">
        <v>2211</v>
      </c>
      <c r="G2324" s="187" t="s">
        <v>218</v>
      </c>
      <c r="H2324" s="188">
        <v>43.587</v>
      </c>
      <c r="I2324" s="189"/>
      <c r="J2324" s="190">
        <f>ROUND(I2324*H2324,2)</f>
        <v>0</v>
      </c>
      <c r="K2324" s="186" t="s">
        <v>20</v>
      </c>
      <c r="L2324" s="56"/>
      <c r="M2324" s="191" t="s">
        <v>20</v>
      </c>
      <c r="N2324" s="192" t="s">
        <v>44</v>
      </c>
      <c r="O2324" s="37"/>
      <c r="P2324" s="193">
        <f>O2324*H2324</f>
        <v>0</v>
      </c>
      <c r="Q2324" s="193">
        <v>0</v>
      </c>
      <c r="R2324" s="193">
        <f>Q2324*H2324</f>
        <v>0</v>
      </c>
      <c r="S2324" s="193">
        <v>0</v>
      </c>
      <c r="T2324" s="194">
        <f>S2324*H2324</f>
        <v>0</v>
      </c>
      <c r="AR2324" s="19" t="s">
        <v>236</v>
      </c>
      <c r="AT2324" s="19" t="s">
        <v>164</v>
      </c>
      <c r="AU2324" s="19" t="s">
        <v>81</v>
      </c>
      <c r="AY2324" s="19" t="s">
        <v>162</v>
      </c>
      <c r="BE2324" s="195">
        <f>IF(N2324="základní",J2324,0)</f>
        <v>0</v>
      </c>
      <c r="BF2324" s="195">
        <f>IF(N2324="snížená",J2324,0)</f>
        <v>0</v>
      </c>
      <c r="BG2324" s="195">
        <f>IF(N2324="zákl. přenesená",J2324,0)</f>
        <v>0</v>
      </c>
      <c r="BH2324" s="195">
        <f>IF(N2324="sníž. přenesená",J2324,0)</f>
        <v>0</v>
      </c>
      <c r="BI2324" s="195">
        <f>IF(N2324="nulová",J2324,0)</f>
        <v>0</v>
      </c>
      <c r="BJ2324" s="19" t="s">
        <v>22</v>
      </c>
      <c r="BK2324" s="195">
        <f>ROUND(I2324*H2324,2)</f>
        <v>0</v>
      </c>
      <c r="BL2324" s="19" t="s">
        <v>236</v>
      </c>
      <c r="BM2324" s="19" t="s">
        <v>2209</v>
      </c>
    </row>
    <row r="2325" spans="2:51" s="12" customFormat="1" ht="13.5">
      <c r="B2325" s="208"/>
      <c r="C2325" s="209"/>
      <c r="D2325" s="198" t="s">
        <v>169</v>
      </c>
      <c r="E2325" s="210" t="s">
        <v>20</v>
      </c>
      <c r="F2325" s="211" t="s">
        <v>2212</v>
      </c>
      <c r="G2325" s="209"/>
      <c r="H2325" s="212">
        <v>43.587</v>
      </c>
      <c r="I2325" s="213"/>
      <c r="J2325" s="209"/>
      <c r="K2325" s="209"/>
      <c r="L2325" s="214"/>
      <c r="M2325" s="215"/>
      <c r="N2325" s="216"/>
      <c r="O2325" s="216"/>
      <c r="P2325" s="216"/>
      <c r="Q2325" s="216"/>
      <c r="R2325" s="216"/>
      <c r="S2325" s="216"/>
      <c r="T2325" s="217"/>
      <c r="AT2325" s="218" t="s">
        <v>169</v>
      </c>
      <c r="AU2325" s="218" t="s">
        <v>81</v>
      </c>
      <c r="AV2325" s="12" t="s">
        <v>81</v>
      </c>
      <c r="AW2325" s="12" t="s">
        <v>37</v>
      </c>
      <c r="AX2325" s="12" t="s">
        <v>73</v>
      </c>
      <c r="AY2325" s="218" t="s">
        <v>162</v>
      </c>
    </row>
    <row r="2326" spans="2:51" s="13" customFormat="1" ht="13.5">
      <c r="B2326" s="219"/>
      <c r="C2326" s="220"/>
      <c r="D2326" s="221" t="s">
        <v>169</v>
      </c>
      <c r="E2326" s="222" t="s">
        <v>20</v>
      </c>
      <c r="F2326" s="223" t="s">
        <v>174</v>
      </c>
      <c r="G2326" s="220"/>
      <c r="H2326" s="224">
        <v>43.587</v>
      </c>
      <c r="I2326" s="225"/>
      <c r="J2326" s="220"/>
      <c r="K2326" s="220"/>
      <c r="L2326" s="226"/>
      <c r="M2326" s="227"/>
      <c r="N2326" s="228"/>
      <c r="O2326" s="228"/>
      <c r="P2326" s="228"/>
      <c r="Q2326" s="228"/>
      <c r="R2326" s="228"/>
      <c r="S2326" s="228"/>
      <c r="T2326" s="229"/>
      <c r="AT2326" s="230" t="s">
        <v>169</v>
      </c>
      <c r="AU2326" s="230" t="s">
        <v>81</v>
      </c>
      <c r="AV2326" s="13" t="s">
        <v>168</v>
      </c>
      <c r="AW2326" s="13" t="s">
        <v>37</v>
      </c>
      <c r="AX2326" s="13" t="s">
        <v>22</v>
      </c>
      <c r="AY2326" s="230" t="s">
        <v>162</v>
      </c>
    </row>
    <row r="2327" spans="2:65" s="1" customFormat="1" ht="22.5" customHeight="1">
      <c r="B2327" s="36"/>
      <c r="C2327" s="184" t="s">
        <v>2213</v>
      </c>
      <c r="D2327" s="184" t="s">
        <v>164</v>
      </c>
      <c r="E2327" s="185" t="s">
        <v>2214</v>
      </c>
      <c r="F2327" s="186" t="s">
        <v>2215</v>
      </c>
      <c r="G2327" s="187" t="s">
        <v>218</v>
      </c>
      <c r="H2327" s="188">
        <v>3.68</v>
      </c>
      <c r="I2327" s="189"/>
      <c r="J2327" s="190">
        <f>ROUND(I2327*H2327,2)</f>
        <v>0</v>
      </c>
      <c r="K2327" s="186" t="s">
        <v>20</v>
      </c>
      <c r="L2327" s="56"/>
      <c r="M2327" s="191" t="s">
        <v>20</v>
      </c>
      <c r="N2327" s="192" t="s">
        <v>44</v>
      </c>
      <c r="O2327" s="37"/>
      <c r="P2327" s="193">
        <f>O2327*H2327</f>
        <v>0</v>
      </c>
      <c r="Q2327" s="193">
        <v>0</v>
      </c>
      <c r="R2327" s="193">
        <f>Q2327*H2327</f>
        <v>0</v>
      </c>
      <c r="S2327" s="193">
        <v>0</v>
      </c>
      <c r="T2327" s="194">
        <f>S2327*H2327</f>
        <v>0</v>
      </c>
      <c r="AR2327" s="19" t="s">
        <v>236</v>
      </c>
      <c r="AT2327" s="19" t="s">
        <v>164</v>
      </c>
      <c r="AU2327" s="19" t="s">
        <v>81</v>
      </c>
      <c r="AY2327" s="19" t="s">
        <v>162</v>
      </c>
      <c r="BE2327" s="195">
        <f>IF(N2327="základní",J2327,0)</f>
        <v>0</v>
      </c>
      <c r="BF2327" s="195">
        <f>IF(N2327="snížená",J2327,0)</f>
        <v>0</v>
      </c>
      <c r="BG2327" s="195">
        <f>IF(N2327="zákl. přenesená",J2327,0)</f>
        <v>0</v>
      </c>
      <c r="BH2327" s="195">
        <f>IF(N2327="sníž. přenesená",J2327,0)</f>
        <v>0</v>
      </c>
      <c r="BI2327" s="195">
        <f>IF(N2327="nulová",J2327,0)</f>
        <v>0</v>
      </c>
      <c r="BJ2327" s="19" t="s">
        <v>22</v>
      </c>
      <c r="BK2327" s="195">
        <f>ROUND(I2327*H2327,2)</f>
        <v>0</v>
      </c>
      <c r="BL2327" s="19" t="s">
        <v>236</v>
      </c>
      <c r="BM2327" s="19" t="s">
        <v>2213</v>
      </c>
    </row>
    <row r="2328" spans="2:51" s="11" customFormat="1" ht="13.5">
      <c r="B2328" s="196"/>
      <c r="C2328" s="197"/>
      <c r="D2328" s="198" t="s">
        <v>169</v>
      </c>
      <c r="E2328" s="199" t="s">
        <v>20</v>
      </c>
      <c r="F2328" s="200" t="s">
        <v>2216</v>
      </c>
      <c r="G2328" s="197"/>
      <c r="H2328" s="201" t="s">
        <v>20</v>
      </c>
      <c r="I2328" s="202"/>
      <c r="J2328" s="197"/>
      <c r="K2328" s="197"/>
      <c r="L2328" s="203"/>
      <c r="M2328" s="204"/>
      <c r="N2328" s="205"/>
      <c r="O2328" s="205"/>
      <c r="P2328" s="205"/>
      <c r="Q2328" s="205"/>
      <c r="R2328" s="205"/>
      <c r="S2328" s="205"/>
      <c r="T2328" s="206"/>
      <c r="AT2328" s="207" t="s">
        <v>169</v>
      </c>
      <c r="AU2328" s="207" t="s">
        <v>81</v>
      </c>
      <c r="AV2328" s="11" t="s">
        <v>22</v>
      </c>
      <c r="AW2328" s="11" t="s">
        <v>37</v>
      </c>
      <c r="AX2328" s="11" t="s">
        <v>73</v>
      </c>
      <c r="AY2328" s="207" t="s">
        <v>162</v>
      </c>
    </row>
    <row r="2329" spans="2:51" s="11" customFormat="1" ht="13.5">
      <c r="B2329" s="196"/>
      <c r="C2329" s="197"/>
      <c r="D2329" s="198" t="s">
        <v>169</v>
      </c>
      <c r="E2329" s="199" t="s">
        <v>20</v>
      </c>
      <c r="F2329" s="200" t="s">
        <v>2217</v>
      </c>
      <c r="G2329" s="197"/>
      <c r="H2329" s="201" t="s">
        <v>20</v>
      </c>
      <c r="I2329" s="202"/>
      <c r="J2329" s="197"/>
      <c r="K2329" s="197"/>
      <c r="L2329" s="203"/>
      <c r="M2329" s="204"/>
      <c r="N2329" s="205"/>
      <c r="O2329" s="205"/>
      <c r="P2329" s="205"/>
      <c r="Q2329" s="205"/>
      <c r="R2329" s="205"/>
      <c r="S2329" s="205"/>
      <c r="T2329" s="206"/>
      <c r="AT2329" s="207" t="s">
        <v>169</v>
      </c>
      <c r="AU2329" s="207" t="s">
        <v>81</v>
      </c>
      <c r="AV2329" s="11" t="s">
        <v>22</v>
      </c>
      <c r="AW2329" s="11" t="s">
        <v>37</v>
      </c>
      <c r="AX2329" s="11" t="s">
        <v>73</v>
      </c>
      <c r="AY2329" s="207" t="s">
        <v>162</v>
      </c>
    </row>
    <row r="2330" spans="2:51" s="12" customFormat="1" ht="13.5">
      <c r="B2330" s="208"/>
      <c r="C2330" s="209"/>
      <c r="D2330" s="198" t="s">
        <v>169</v>
      </c>
      <c r="E2330" s="210" t="s">
        <v>20</v>
      </c>
      <c r="F2330" s="211" t="s">
        <v>2172</v>
      </c>
      <c r="G2330" s="209"/>
      <c r="H2330" s="212">
        <v>0.58</v>
      </c>
      <c r="I2330" s="213"/>
      <c r="J2330" s="209"/>
      <c r="K2330" s="209"/>
      <c r="L2330" s="214"/>
      <c r="M2330" s="215"/>
      <c r="N2330" s="216"/>
      <c r="O2330" s="216"/>
      <c r="P2330" s="216"/>
      <c r="Q2330" s="216"/>
      <c r="R2330" s="216"/>
      <c r="S2330" s="216"/>
      <c r="T2330" s="217"/>
      <c r="AT2330" s="218" t="s">
        <v>169</v>
      </c>
      <c r="AU2330" s="218" t="s">
        <v>81</v>
      </c>
      <c r="AV2330" s="12" t="s">
        <v>81</v>
      </c>
      <c r="AW2330" s="12" t="s">
        <v>37</v>
      </c>
      <c r="AX2330" s="12" t="s">
        <v>73</v>
      </c>
      <c r="AY2330" s="218" t="s">
        <v>162</v>
      </c>
    </row>
    <row r="2331" spans="2:51" s="11" customFormat="1" ht="13.5">
      <c r="B2331" s="196"/>
      <c r="C2331" s="197"/>
      <c r="D2331" s="198" t="s">
        <v>169</v>
      </c>
      <c r="E2331" s="199" t="s">
        <v>20</v>
      </c>
      <c r="F2331" s="200" t="s">
        <v>2218</v>
      </c>
      <c r="G2331" s="197"/>
      <c r="H2331" s="201" t="s">
        <v>20</v>
      </c>
      <c r="I2331" s="202"/>
      <c r="J2331" s="197"/>
      <c r="K2331" s="197"/>
      <c r="L2331" s="203"/>
      <c r="M2331" s="204"/>
      <c r="N2331" s="205"/>
      <c r="O2331" s="205"/>
      <c r="P2331" s="205"/>
      <c r="Q2331" s="205"/>
      <c r="R2331" s="205"/>
      <c r="S2331" s="205"/>
      <c r="T2331" s="206"/>
      <c r="AT2331" s="207" t="s">
        <v>169</v>
      </c>
      <c r="AU2331" s="207" t="s">
        <v>81</v>
      </c>
      <c r="AV2331" s="11" t="s">
        <v>22</v>
      </c>
      <c r="AW2331" s="11" t="s">
        <v>37</v>
      </c>
      <c r="AX2331" s="11" t="s">
        <v>73</v>
      </c>
      <c r="AY2331" s="207" t="s">
        <v>162</v>
      </c>
    </row>
    <row r="2332" spans="2:51" s="12" customFormat="1" ht="13.5">
      <c r="B2332" s="208"/>
      <c r="C2332" s="209"/>
      <c r="D2332" s="198" t="s">
        <v>169</v>
      </c>
      <c r="E2332" s="210" t="s">
        <v>20</v>
      </c>
      <c r="F2332" s="211" t="s">
        <v>2219</v>
      </c>
      <c r="G2332" s="209"/>
      <c r="H2332" s="212">
        <v>3.1</v>
      </c>
      <c r="I2332" s="213"/>
      <c r="J2332" s="209"/>
      <c r="K2332" s="209"/>
      <c r="L2332" s="214"/>
      <c r="M2332" s="215"/>
      <c r="N2332" s="216"/>
      <c r="O2332" s="216"/>
      <c r="P2332" s="216"/>
      <c r="Q2332" s="216"/>
      <c r="R2332" s="216"/>
      <c r="S2332" s="216"/>
      <c r="T2332" s="217"/>
      <c r="AT2332" s="218" t="s">
        <v>169</v>
      </c>
      <c r="AU2332" s="218" t="s">
        <v>81</v>
      </c>
      <c r="AV2332" s="12" t="s">
        <v>81</v>
      </c>
      <c r="AW2332" s="12" t="s">
        <v>37</v>
      </c>
      <c r="AX2332" s="12" t="s">
        <v>73</v>
      </c>
      <c r="AY2332" s="218" t="s">
        <v>162</v>
      </c>
    </row>
    <row r="2333" spans="2:51" s="13" customFormat="1" ht="13.5">
      <c r="B2333" s="219"/>
      <c r="C2333" s="220"/>
      <c r="D2333" s="221" t="s">
        <v>169</v>
      </c>
      <c r="E2333" s="222" t="s">
        <v>20</v>
      </c>
      <c r="F2333" s="223" t="s">
        <v>174</v>
      </c>
      <c r="G2333" s="220"/>
      <c r="H2333" s="224">
        <v>3.68</v>
      </c>
      <c r="I2333" s="225"/>
      <c r="J2333" s="220"/>
      <c r="K2333" s="220"/>
      <c r="L2333" s="226"/>
      <c r="M2333" s="227"/>
      <c r="N2333" s="228"/>
      <c r="O2333" s="228"/>
      <c r="P2333" s="228"/>
      <c r="Q2333" s="228"/>
      <c r="R2333" s="228"/>
      <c r="S2333" s="228"/>
      <c r="T2333" s="229"/>
      <c r="AT2333" s="230" t="s">
        <v>169</v>
      </c>
      <c r="AU2333" s="230" t="s">
        <v>81</v>
      </c>
      <c r="AV2333" s="13" t="s">
        <v>168</v>
      </c>
      <c r="AW2333" s="13" t="s">
        <v>37</v>
      </c>
      <c r="AX2333" s="13" t="s">
        <v>22</v>
      </c>
      <c r="AY2333" s="230" t="s">
        <v>162</v>
      </c>
    </row>
    <row r="2334" spans="2:65" s="1" customFormat="1" ht="22.5" customHeight="1">
      <c r="B2334" s="36"/>
      <c r="C2334" s="184" t="s">
        <v>2220</v>
      </c>
      <c r="D2334" s="184" t="s">
        <v>164</v>
      </c>
      <c r="E2334" s="185" t="s">
        <v>2221</v>
      </c>
      <c r="F2334" s="186" t="s">
        <v>2222</v>
      </c>
      <c r="G2334" s="187" t="s">
        <v>2081</v>
      </c>
      <c r="H2334" s="188">
        <v>457.664</v>
      </c>
      <c r="I2334" s="189"/>
      <c r="J2334" s="190">
        <f>ROUND(I2334*H2334,2)</f>
        <v>0</v>
      </c>
      <c r="K2334" s="186" t="s">
        <v>20</v>
      </c>
      <c r="L2334" s="56"/>
      <c r="M2334" s="191" t="s">
        <v>20</v>
      </c>
      <c r="N2334" s="192" t="s">
        <v>44</v>
      </c>
      <c r="O2334" s="37"/>
      <c r="P2334" s="193">
        <f>O2334*H2334</f>
        <v>0</v>
      </c>
      <c r="Q2334" s="193">
        <v>0</v>
      </c>
      <c r="R2334" s="193">
        <f>Q2334*H2334</f>
        <v>0</v>
      </c>
      <c r="S2334" s="193">
        <v>0</v>
      </c>
      <c r="T2334" s="194">
        <f>S2334*H2334</f>
        <v>0</v>
      </c>
      <c r="AR2334" s="19" t="s">
        <v>236</v>
      </c>
      <c r="AT2334" s="19" t="s">
        <v>164</v>
      </c>
      <c r="AU2334" s="19" t="s">
        <v>81</v>
      </c>
      <c r="AY2334" s="19" t="s">
        <v>162</v>
      </c>
      <c r="BE2334" s="195">
        <f>IF(N2334="základní",J2334,0)</f>
        <v>0</v>
      </c>
      <c r="BF2334" s="195">
        <f>IF(N2334="snížená",J2334,0)</f>
        <v>0</v>
      </c>
      <c r="BG2334" s="195">
        <f>IF(N2334="zákl. přenesená",J2334,0)</f>
        <v>0</v>
      </c>
      <c r="BH2334" s="195">
        <f>IF(N2334="sníž. přenesená",J2334,0)</f>
        <v>0</v>
      </c>
      <c r="BI2334" s="195">
        <f>IF(N2334="nulová",J2334,0)</f>
        <v>0</v>
      </c>
      <c r="BJ2334" s="19" t="s">
        <v>22</v>
      </c>
      <c r="BK2334" s="195">
        <f>ROUND(I2334*H2334,2)</f>
        <v>0</v>
      </c>
      <c r="BL2334" s="19" t="s">
        <v>236</v>
      </c>
      <c r="BM2334" s="19" t="s">
        <v>2220</v>
      </c>
    </row>
    <row r="2335" spans="2:51" s="12" customFormat="1" ht="13.5">
      <c r="B2335" s="208"/>
      <c r="C2335" s="209"/>
      <c r="D2335" s="198" t="s">
        <v>169</v>
      </c>
      <c r="E2335" s="210" t="s">
        <v>20</v>
      </c>
      <c r="F2335" s="211" t="s">
        <v>2223</v>
      </c>
      <c r="G2335" s="209"/>
      <c r="H2335" s="212">
        <v>457.664</v>
      </c>
      <c r="I2335" s="213"/>
      <c r="J2335" s="209"/>
      <c r="K2335" s="209"/>
      <c r="L2335" s="214"/>
      <c r="M2335" s="215"/>
      <c r="N2335" s="216"/>
      <c r="O2335" s="216"/>
      <c r="P2335" s="216"/>
      <c r="Q2335" s="216"/>
      <c r="R2335" s="216"/>
      <c r="S2335" s="216"/>
      <c r="T2335" s="217"/>
      <c r="AT2335" s="218" t="s">
        <v>169</v>
      </c>
      <c r="AU2335" s="218" t="s">
        <v>81</v>
      </c>
      <c r="AV2335" s="12" t="s">
        <v>81</v>
      </c>
      <c r="AW2335" s="12" t="s">
        <v>37</v>
      </c>
      <c r="AX2335" s="12" t="s">
        <v>73</v>
      </c>
      <c r="AY2335" s="218" t="s">
        <v>162</v>
      </c>
    </row>
    <row r="2336" spans="2:51" s="13" customFormat="1" ht="13.5">
      <c r="B2336" s="219"/>
      <c r="C2336" s="220"/>
      <c r="D2336" s="221" t="s">
        <v>169</v>
      </c>
      <c r="E2336" s="222" t="s">
        <v>20</v>
      </c>
      <c r="F2336" s="223" t="s">
        <v>174</v>
      </c>
      <c r="G2336" s="220"/>
      <c r="H2336" s="224">
        <v>457.664</v>
      </c>
      <c r="I2336" s="225"/>
      <c r="J2336" s="220"/>
      <c r="K2336" s="220"/>
      <c r="L2336" s="226"/>
      <c r="M2336" s="227"/>
      <c r="N2336" s="228"/>
      <c r="O2336" s="228"/>
      <c r="P2336" s="228"/>
      <c r="Q2336" s="228"/>
      <c r="R2336" s="228"/>
      <c r="S2336" s="228"/>
      <c r="T2336" s="229"/>
      <c r="AT2336" s="230" t="s">
        <v>169</v>
      </c>
      <c r="AU2336" s="230" t="s">
        <v>81</v>
      </c>
      <c r="AV2336" s="13" t="s">
        <v>168</v>
      </c>
      <c r="AW2336" s="13" t="s">
        <v>37</v>
      </c>
      <c r="AX2336" s="13" t="s">
        <v>22</v>
      </c>
      <c r="AY2336" s="230" t="s">
        <v>162</v>
      </c>
    </row>
    <row r="2337" spans="2:65" s="1" customFormat="1" ht="22.5" customHeight="1">
      <c r="B2337" s="36"/>
      <c r="C2337" s="184" t="s">
        <v>2224</v>
      </c>
      <c r="D2337" s="184" t="s">
        <v>164</v>
      </c>
      <c r="E2337" s="185" t="s">
        <v>2225</v>
      </c>
      <c r="F2337" s="186" t="s">
        <v>2226</v>
      </c>
      <c r="G2337" s="187" t="s">
        <v>206</v>
      </c>
      <c r="H2337" s="188">
        <v>9.328</v>
      </c>
      <c r="I2337" s="189"/>
      <c r="J2337" s="190">
        <f>ROUND(I2337*H2337,2)</f>
        <v>0</v>
      </c>
      <c r="K2337" s="186" t="s">
        <v>20</v>
      </c>
      <c r="L2337" s="56"/>
      <c r="M2337" s="191" t="s">
        <v>20</v>
      </c>
      <c r="N2337" s="192" t="s">
        <v>44</v>
      </c>
      <c r="O2337" s="37"/>
      <c r="P2337" s="193">
        <f>O2337*H2337</f>
        <v>0</v>
      </c>
      <c r="Q2337" s="193">
        <v>0</v>
      </c>
      <c r="R2337" s="193">
        <f>Q2337*H2337</f>
        <v>0</v>
      </c>
      <c r="S2337" s="193">
        <v>0</v>
      </c>
      <c r="T2337" s="194">
        <f>S2337*H2337</f>
        <v>0</v>
      </c>
      <c r="AR2337" s="19" t="s">
        <v>236</v>
      </c>
      <c r="AT2337" s="19" t="s">
        <v>164</v>
      </c>
      <c r="AU2337" s="19" t="s">
        <v>81</v>
      </c>
      <c r="AY2337" s="19" t="s">
        <v>162</v>
      </c>
      <c r="BE2337" s="195">
        <f>IF(N2337="základní",J2337,0)</f>
        <v>0</v>
      </c>
      <c r="BF2337" s="195">
        <f>IF(N2337="snížená",J2337,0)</f>
        <v>0</v>
      </c>
      <c r="BG2337" s="195">
        <f>IF(N2337="zákl. přenesená",J2337,0)</f>
        <v>0</v>
      </c>
      <c r="BH2337" s="195">
        <f>IF(N2337="sníž. přenesená",J2337,0)</f>
        <v>0</v>
      </c>
      <c r="BI2337" s="195">
        <f>IF(N2337="nulová",J2337,0)</f>
        <v>0</v>
      </c>
      <c r="BJ2337" s="19" t="s">
        <v>22</v>
      </c>
      <c r="BK2337" s="195">
        <f>ROUND(I2337*H2337,2)</f>
        <v>0</v>
      </c>
      <c r="BL2337" s="19" t="s">
        <v>236</v>
      </c>
      <c r="BM2337" s="19" t="s">
        <v>2224</v>
      </c>
    </row>
    <row r="2338" spans="2:63" s="10" customFormat="1" ht="29.85" customHeight="1">
      <c r="B2338" s="167"/>
      <c r="C2338" s="168"/>
      <c r="D2338" s="181" t="s">
        <v>72</v>
      </c>
      <c r="E2338" s="182" t="s">
        <v>2227</v>
      </c>
      <c r="F2338" s="182" t="s">
        <v>2228</v>
      </c>
      <c r="G2338" s="168"/>
      <c r="H2338" s="168"/>
      <c r="I2338" s="171"/>
      <c r="J2338" s="183">
        <f>BK2338</f>
        <v>0</v>
      </c>
      <c r="K2338" s="168"/>
      <c r="L2338" s="173"/>
      <c r="M2338" s="174"/>
      <c r="N2338" s="175"/>
      <c r="O2338" s="175"/>
      <c r="P2338" s="176">
        <f>SUM(P2339:P2351)</f>
        <v>0</v>
      </c>
      <c r="Q2338" s="175"/>
      <c r="R2338" s="176">
        <f>SUM(R2339:R2351)</f>
        <v>0</v>
      </c>
      <c r="S2338" s="175"/>
      <c r="T2338" s="177">
        <f>SUM(T2339:T2351)</f>
        <v>0</v>
      </c>
      <c r="AR2338" s="178" t="s">
        <v>81</v>
      </c>
      <c r="AT2338" s="179" t="s">
        <v>72</v>
      </c>
      <c r="AU2338" s="179" t="s">
        <v>22</v>
      </c>
      <c r="AY2338" s="178" t="s">
        <v>162</v>
      </c>
      <c r="BK2338" s="180">
        <f>SUM(BK2339:BK2351)</f>
        <v>0</v>
      </c>
    </row>
    <row r="2339" spans="2:65" s="1" customFormat="1" ht="22.5" customHeight="1">
      <c r="B2339" s="36"/>
      <c r="C2339" s="184" t="s">
        <v>2229</v>
      </c>
      <c r="D2339" s="184" t="s">
        <v>164</v>
      </c>
      <c r="E2339" s="185" t="s">
        <v>2230</v>
      </c>
      <c r="F2339" s="186" t="s">
        <v>2231</v>
      </c>
      <c r="G2339" s="187" t="s">
        <v>218</v>
      </c>
      <c r="H2339" s="188">
        <v>553</v>
      </c>
      <c r="I2339" s="189"/>
      <c r="J2339" s="190">
        <f>ROUND(I2339*H2339,2)</f>
        <v>0</v>
      </c>
      <c r="K2339" s="186" t="s">
        <v>20</v>
      </c>
      <c r="L2339" s="56"/>
      <c r="M2339" s="191" t="s">
        <v>20</v>
      </c>
      <c r="N2339" s="192" t="s">
        <v>44</v>
      </c>
      <c r="O2339" s="37"/>
      <c r="P2339" s="193">
        <f>O2339*H2339</f>
        <v>0</v>
      </c>
      <c r="Q2339" s="193">
        <v>0</v>
      </c>
      <c r="R2339" s="193">
        <f>Q2339*H2339</f>
        <v>0</v>
      </c>
      <c r="S2339" s="193">
        <v>0</v>
      </c>
      <c r="T2339" s="194">
        <f>S2339*H2339</f>
        <v>0</v>
      </c>
      <c r="AR2339" s="19" t="s">
        <v>236</v>
      </c>
      <c r="AT2339" s="19" t="s">
        <v>164</v>
      </c>
      <c r="AU2339" s="19" t="s">
        <v>81</v>
      </c>
      <c r="AY2339" s="19" t="s">
        <v>162</v>
      </c>
      <c r="BE2339" s="195">
        <f>IF(N2339="základní",J2339,0)</f>
        <v>0</v>
      </c>
      <c r="BF2339" s="195">
        <f>IF(N2339="snížená",J2339,0)</f>
        <v>0</v>
      </c>
      <c r="BG2339" s="195">
        <f>IF(N2339="zákl. přenesená",J2339,0)</f>
        <v>0</v>
      </c>
      <c r="BH2339" s="195">
        <f>IF(N2339="sníž. přenesená",J2339,0)</f>
        <v>0</v>
      </c>
      <c r="BI2339" s="195">
        <f>IF(N2339="nulová",J2339,0)</f>
        <v>0</v>
      </c>
      <c r="BJ2339" s="19" t="s">
        <v>22</v>
      </c>
      <c r="BK2339" s="195">
        <f>ROUND(I2339*H2339,2)</f>
        <v>0</v>
      </c>
      <c r="BL2339" s="19" t="s">
        <v>236</v>
      </c>
      <c r="BM2339" s="19" t="s">
        <v>2229</v>
      </c>
    </row>
    <row r="2340" spans="2:51" s="11" customFormat="1" ht="13.5">
      <c r="B2340" s="196"/>
      <c r="C2340" s="197"/>
      <c r="D2340" s="198" t="s">
        <v>169</v>
      </c>
      <c r="E2340" s="199" t="s">
        <v>20</v>
      </c>
      <c r="F2340" s="200" t="s">
        <v>2232</v>
      </c>
      <c r="G2340" s="197"/>
      <c r="H2340" s="201" t="s">
        <v>20</v>
      </c>
      <c r="I2340" s="202"/>
      <c r="J2340" s="197"/>
      <c r="K2340" s="197"/>
      <c r="L2340" s="203"/>
      <c r="M2340" s="204"/>
      <c r="N2340" s="205"/>
      <c r="O2340" s="205"/>
      <c r="P2340" s="205"/>
      <c r="Q2340" s="205"/>
      <c r="R2340" s="205"/>
      <c r="S2340" s="205"/>
      <c r="T2340" s="206"/>
      <c r="AT2340" s="207" t="s">
        <v>169</v>
      </c>
      <c r="AU2340" s="207" t="s">
        <v>81</v>
      </c>
      <c r="AV2340" s="11" t="s">
        <v>22</v>
      </c>
      <c r="AW2340" s="11" t="s">
        <v>37</v>
      </c>
      <c r="AX2340" s="11" t="s">
        <v>73</v>
      </c>
      <c r="AY2340" s="207" t="s">
        <v>162</v>
      </c>
    </row>
    <row r="2341" spans="2:51" s="12" customFormat="1" ht="13.5">
      <c r="B2341" s="208"/>
      <c r="C2341" s="209"/>
      <c r="D2341" s="198" t="s">
        <v>169</v>
      </c>
      <c r="E2341" s="210" t="s">
        <v>20</v>
      </c>
      <c r="F2341" s="211" t="s">
        <v>1277</v>
      </c>
      <c r="G2341" s="209"/>
      <c r="H2341" s="212">
        <v>431</v>
      </c>
      <c r="I2341" s="213"/>
      <c r="J2341" s="209"/>
      <c r="K2341" s="209"/>
      <c r="L2341" s="214"/>
      <c r="M2341" s="215"/>
      <c r="N2341" s="216"/>
      <c r="O2341" s="216"/>
      <c r="P2341" s="216"/>
      <c r="Q2341" s="216"/>
      <c r="R2341" s="216"/>
      <c r="S2341" s="216"/>
      <c r="T2341" s="217"/>
      <c r="AT2341" s="218" t="s">
        <v>169</v>
      </c>
      <c r="AU2341" s="218" t="s">
        <v>81</v>
      </c>
      <c r="AV2341" s="12" t="s">
        <v>81</v>
      </c>
      <c r="AW2341" s="12" t="s">
        <v>37</v>
      </c>
      <c r="AX2341" s="12" t="s">
        <v>73</v>
      </c>
      <c r="AY2341" s="218" t="s">
        <v>162</v>
      </c>
    </row>
    <row r="2342" spans="2:51" s="11" customFormat="1" ht="13.5">
      <c r="B2342" s="196"/>
      <c r="C2342" s="197"/>
      <c r="D2342" s="198" t="s">
        <v>169</v>
      </c>
      <c r="E2342" s="199" t="s">
        <v>20</v>
      </c>
      <c r="F2342" s="200" t="s">
        <v>1278</v>
      </c>
      <c r="G2342" s="197"/>
      <c r="H2342" s="201" t="s">
        <v>20</v>
      </c>
      <c r="I2342" s="202"/>
      <c r="J2342" s="197"/>
      <c r="K2342" s="197"/>
      <c r="L2342" s="203"/>
      <c r="M2342" s="204"/>
      <c r="N2342" s="205"/>
      <c r="O2342" s="205"/>
      <c r="P2342" s="205"/>
      <c r="Q2342" s="205"/>
      <c r="R2342" s="205"/>
      <c r="S2342" s="205"/>
      <c r="T2342" s="206"/>
      <c r="AT2342" s="207" t="s">
        <v>169</v>
      </c>
      <c r="AU2342" s="207" t="s">
        <v>81</v>
      </c>
      <c r="AV2342" s="11" t="s">
        <v>22</v>
      </c>
      <c r="AW2342" s="11" t="s">
        <v>37</v>
      </c>
      <c r="AX2342" s="11" t="s">
        <v>73</v>
      </c>
      <c r="AY2342" s="207" t="s">
        <v>162</v>
      </c>
    </row>
    <row r="2343" spans="2:51" s="12" customFormat="1" ht="13.5">
      <c r="B2343" s="208"/>
      <c r="C2343" s="209"/>
      <c r="D2343" s="198" t="s">
        <v>169</v>
      </c>
      <c r="E2343" s="210" t="s">
        <v>20</v>
      </c>
      <c r="F2343" s="211" t="s">
        <v>1057</v>
      </c>
      <c r="G2343" s="209"/>
      <c r="H2343" s="212">
        <v>122</v>
      </c>
      <c r="I2343" s="213"/>
      <c r="J2343" s="209"/>
      <c r="K2343" s="209"/>
      <c r="L2343" s="214"/>
      <c r="M2343" s="215"/>
      <c r="N2343" s="216"/>
      <c r="O2343" s="216"/>
      <c r="P2343" s="216"/>
      <c r="Q2343" s="216"/>
      <c r="R2343" s="216"/>
      <c r="S2343" s="216"/>
      <c r="T2343" s="217"/>
      <c r="AT2343" s="218" t="s">
        <v>169</v>
      </c>
      <c r="AU2343" s="218" t="s">
        <v>81</v>
      </c>
      <c r="AV2343" s="12" t="s">
        <v>81</v>
      </c>
      <c r="AW2343" s="12" t="s">
        <v>37</v>
      </c>
      <c r="AX2343" s="12" t="s">
        <v>73</v>
      </c>
      <c r="AY2343" s="218" t="s">
        <v>162</v>
      </c>
    </row>
    <row r="2344" spans="2:51" s="13" customFormat="1" ht="13.5">
      <c r="B2344" s="219"/>
      <c r="C2344" s="220"/>
      <c r="D2344" s="221" t="s">
        <v>169</v>
      </c>
      <c r="E2344" s="222" t="s">
        <v>20</v>
      </c>
      <c r="F2344" s="223" t="s">
        <v>174</v>
      </c>
      <c r="G2344" s="220"/>
      <c r="H2344" s="224">
        <v>553</v>
      </c>
      <c r="I2344" s="225"/>
      <c r="J2344" s="220"/>
      <c r="K2344" s="220"/>
      <c r="L2344" s="226"/>
      <c r="M2344" s="227"/>
      <c r="N2344" s="228"/>
      <c r="O2344" s="228"/>
      <c r="P2344" s="228"/>
      <c r="Q2344" s="228"/>
      <c r="R2344" s="228"/>
      <c r="S2344" s="228"/>
      <c r="T2344" s="229"/>
      <c r="AT2344" s="230" t="s">
        <v>169</v>
      </c>
      <c r="AU2344" s="230" t="s">
        <v>81</v>
      </c>
      <c r="AV2344" s="13" t="s">
        <v>168</v>
      </c>
      <c r="AW2344" s="13" t="s">
        <v>37</v>
      </c>
      <c r="AX2344" s="13" t="s">
        <v>22</v>
      </c>
      <c r="AY2344" s="230" t="s">
        <v>162</v>
      </c>
    </row>
    <row r="2345" spans="2:65" s="1" customFormat="1" ht="22.5" customHeight="1">
      <c r="B2345" s="36"/>
      <c r="C2345" s="184" t="s">
        <v>2233</v>
      </c>
      <c r="D2345" s="184" t="s">
        <v>164</v>
      </c>
      <c r="E2345" s="185" t="s">
        <v>2234</v>
      </c>
      <c r="F2345" s="186" t="s">
        <v>2235</v>
      </c>
      <c r="G2345" s="187" t="s">
        <v>248</v>
      </c>
      <c r="H2345" s="188">
        <v>59</v>
      </c>
      <c r="I2345" s="189"/>
      <c r="J2345" s="190">
        <f>ROUND(I2345*H2345,2)</f>
        <v>0</v>
      </c>
      <c r="K2345" s="186" t="s">
        <v>20</v>
      </c>
      <c r="L2345" s="56"/>
      <c r="M2345" s="191" t="s">
        <v>20</v>
      </c>
      <c r="N2345" s="192" t="s">
        <v>44</v>
      </c>
      <c r="O2345" s="37"/>
      <c r="P2345" s="193">
        <f>O2345*H2345</f>
        <v>0</v>
      </c>
      <c r="Q2345" s="193">
        <v>0</v>
      </c>
      <c r="R2345" s="193">
        <f>Q2345*H2345</f>
        <v>0</v>
      </c>
      <c r="S2345" s="193">
        <v>0</v>
      </c>
      <c r="T2345" s="194">
        <f>S2345*H2345</f>
        <v>0</v>
      </c>
      <c r="AR2345" s="19" t="s">
        <v>236</v>
      </c>
      <c r="AT2345" s="19" t="s">
        <v>164</v>
      </c>
      <c r="AU2345" s="19" t="s">
        <v>81</v>
      </c>
      <c r="AY2345" s="19" t="s">
        <v>162</v>
      </c>
      <c r="BE2345" s="195">
        <f>IF(N2345="základní",J2345,0)</f>
        <v>0</v>
      </c>
      <c r="BF2345" s="195">
        <f>IF(N2345="snížená",J2345,0)</f>
        <v>0</v>
      </c>
      <c r="BG2345" s="195">
        <f>IF(N2345="zákl. přenesená",J2345,0)</f>
        <v>0</v>
      </c>
      <c r="BH2345" s="195">
        <f>IF(N2345="sníž. přenesená",J2345,0)</f>
        <v>0</v>
      </c>
      <c r="BI2345" s="195">
        <f>IF(N2345="nulová",J2345,0)</f>
        <v>0</v>
      </c>
      <c r="BJ2345" s="19" t="s">
        <v>22</v>
      </c>
      <c r="BK2345" s="195">
        <f>ROUND(I2345*H2345,2)</f>
        <v>0</v>
      </c>
      <c r="BL2345" s="19" t="s">
        <v>236</v>
      </c>
      <c r="BM2345" s="19" t="s">
        <v>2236</v>
      </c>
    </row>
    <row r="2346" spans="2:51" s="11" customFormat="1" ht="13.5">
      <c r="B2346" s="196"/>
      <c r="C2346" s="197"/>
      <c r="D2346" s="198" t="s">
        <v>169</v>
      </c>
      <c r="E2346" s="199" t="s">
        <v>20</v>
      </c>
      <c r="F2346" s="200" t="s">
        <v>2237</v>
      </c>
      <c r="G2346" s="197"/>
      <c r="H2346" s="201" t="s">
        <v>20</v>
      </c>
      <c r="I2346" s="202"/>
      <c r="J2346" s="197"/>
      <c r="K2346" s="197"/>
      <c r="L2346" s="203"/>
      <c r="M2346" s="204"/>
      <c r="N2346" s="205"/>
      <c r="O2346" s="205"/>
      <c r="P2346" s="205"/>
      <c r="Q2346" s="205"/>
      <c r="R2346" s="205"/>
      <c r="S2346" s="205"/>
      <c r="T2346" s="206"/>
      <c r="AT2346" s="207" t="s">
        <v>169</v>
      </c>
      <c r="AU2346" s="207" t="s">
        <v>81</v>
      </c>
      <c r="AV2346" s="11" t="s">
        <v>22</v>
      </c>
      <c r="AW2346" s="11" t="s">
        <v>37</v>
      </c>
      <c r="AX2346" s="11" t="s">
        <v>73</v>
      </c>
      <c r="AY2346" s="207" t="s">
        <v>162</v>
      </c>
    </row>
    <row r="2347" spans="2:51" s="11" customFormat="1" ht="13.5">
      <c r="B2347" s="196"/>
      <c r="C2347" s="197"/>
      <c r="D2347" s="198" t="s">
        <v>169</v>
      </c>
      <c r="E2347" s="199" t="s">
        <v>20</v>
      </c>
      <c r="F2347" s="200" t="s">
        <v>987</v>
      </c>
      <c r="G2347" s="197"/>
      <c r="H2347" s="201" t="s">
        <v>20</v>
      </c>
      <c r="I2347" s="202"/>
      <c r="J2347" s="197"/>
      <c r="K2347" s="197"/>
      <c r="L2347" s="203"/>
      <c r="M2347" s="204"/>
      <c r="N2347" s="205"/>
      <c r="O2347" s="205"/>
      <c r="P2347" s="205"/>
      <c r="Q2347" s="205"/>
      <c r="R2347" s="205"/>
      <c r="S2347" s="205"/>
      <c r="T2347" s="206"/>
      <c r="AT2347" s="207" t="s">
        <v>169</v>
      </c>
      <c r="AU2347" s="207" t="s">
        <v>81</v>
      </c>
      <c r="AV2347" s="11" t="s">
        <v>22</v>
      </c>
      <c r="AW2347" s="11" t="s">
        <v>37</v>
      </c>
      <c r="AX2347" s="11" t="s">
        <v>73</v>
      </c>
      <c r="AY2347" s="207" t="s">
        <v>162</v>
      </c>
    </row>
    <row r="2348" spans="2:51" s="12" customFormat="1" ht="13.5">
      <c r="B2348" s="208"/>
      <c r="C2348" s="209"/>
      <c r="D2348" s="221" t="s">
        <v>169</v>
      </c>
      <c r="E2348" s="257" t="s">
        <v>20</v>
      </c>
      <c r="F2348" s="255" t="s">
        <v>2238</v>
      </c>
      <c r="G2348" s="209"/>
      <c r="H2348" s="256">
        <v>59</v>
      </c>
      <c r="I2348" s="213"/>
      <c r="J2348" s="209"/>
      <c r="K2348" s="209"/>
      <c r="L2348" s="214"/>
      <c r="M2348" s="215"/>
      <c r="N2348" s="216"/>
      <c r="O2348" s="216"/>
      <c r="P2348" s="216"/>
      <c r="Q2348" s="216"/>
      <c r="R2348" s="216"/>
      <c r="S2348" s="216"/>
      <c r="T2348" s="217"/>
      <c r="AT2348" s="218" t="s">
        <v>169</v>
      </c>
      <c r="AU2348" s="218" t="s">
        <v>81</v>
      </c>
      <c r="AV2348" s="12" t="s">
        <v>81</v>
      </c>
      <c r="AW2348" s="12" t="s">
        <v>37</v>
      </c>
      <c r="AX2348" s="12" t="s">
        <v>22</v>
      </c>
      <c r="AY2348" s="218" t="s">
        <v>162</v>
      </c>
    </row>
    <row r="2349" spans="2:65" s="1" customFormat="1" ht="31.5" customHeight="1">
      <c r="B2349" s="36"/>
      <c r="C2349" s="231" t="s">
        <v>2239</v>
      </c>
      <c r="D2349" s="231" t="s">
        <v>253</v>
      </c>
      <c r="E2349" s="232" t="s">
        <v>2240</v>
      </c>
      <c r="F2349" s="233" t="s">
        <v>2241</v>
      </c>
      <c r="G2349" s="234" t="s">
        <v>218</v>
      </c>
      <c r="H2349" s="235">
        <v>64.9</v>
      </c>
      <c r="I2349" s="236"/>
      <c r="J2349" s="237">
        <f>ROUND(I2349*H2349,2)</f>
        <v>0</v>
      </c>
      <c r="K2349" s="233" t="s">
        <v>20</v>
      </c>
      <c r="L2349" s="238"/>
      <c r="M2349" s="239" t="s">
        <v>20</v>
      </c>
      <c r="N2349" s="240" t="s">
        <v>44</v>
      </c>
      <c r="O2349" s="37"/>
      <c r="P2349" s="193">
        <f>O2349*H2349</f>
        <v>0</v>
      </c>
      <c r="Q2349" s="193">
        <v>0</v>
      </c>
      <c r="R2349" s="193">
        <f>Q2349*H2349</f>
        <v>0</v>
      </c>
      <c r="S2349" s="193">
        <v>0</v>
      </c>
      <c r="T2349" s="194">
        <f>S2349*H2349</f>
        <v>0</v>
      </c>
      <c r="AR2349" s="19" t="s">
        <v>332</v>
      </c>
      <c r="AT2349" s="19" t="s">
        <v>253</v>
      </c>
      <c r="AU2349" s="19" t="s">
        <v>81</v>
      </c>
      <c r="AY2349" s="19" t="s">
        <v>162</v>
      </c>
      <c r="BE2349" s="195">
        <f>IF(N2349="základní",J2349,0)</f>
        <v>0</v>
      </c>
      <c r="BF2349" s="195">
        <f>IF(N2349="snížená",J2349,0)</f>
        <v>0</v>
      </c>
      <c r="BG2349" s="195">
        <f>IF(N2349="zákl. přenesená",J2349,0)</f>
        <v>0</v>
      </c>
      <c r="BH2349" s="195">
        <f>IF(N2349="sníž. přenesená",J2349,0)</f>
        <v>0</v>
      </c>
      <c r="BI2349" s="195">
        <f>IF(N2349="nulová",J2349,0)</f>
        <v>0</v>
      </c>
      <c r="BJ2349" s="19" t="s">
        <v>22</v>
      </c>
      <c r="BK2349" s="195">
        <f>ROUND(I2349*H2349,2)</f>
        <v>0</v>
      </c>
      <c r="BL2349" s="19" t="s">
        <v>236</v>
      </c>
      <c r="BM2349" s="19" t="s">
        <v>2242</v>
      </c>
    </row>
    <row r="2350" spans="2:51" s="12" customFormat="1" ht="13.5">
      <c r="B2350" s="208"/>
      <c r="C2350" s="209"/>
      <c r="D2350" s="221" t="s">
        <v>169</v>
      </c>
      <c r="E2350" s="209"/>
      <c r="F2350" s="255" t="s">
        <v>2243</v>
      </c>
      <c r="G2350" s="209"/>
      <c r="H2350" s="256">
        <v>64.9</v>
      </c>
      <c r="I2350" s="213"/>
      <c r="J2350" s="209"/>
      <c r="K2350" s="209"/>
      <c r="L2350" s="214"/>
      <c r="M2350" s="215"/>
      <c r="N2350" s="216"/>
      <c r="O2350" s="216"/>
      <c r="P2350" s="216"/>
      <c r="Q2350" s="216"/>
      <c r="R2350" s="216"/>
      <c r="S2350" s="216"/>
      <c r="T2350" s="217"/>
      <c r="AT2350" s="218" t="s">
        <v>169</v>
      </c>
      <c r="AU2350" s="218" t="s">
        <v>81</v>
      </c>
      <c r="AV2350" s="12" t="s">
        <v>81</v>
      </c>
      <c r="AW2350" s="12" t="s">
        <v>4</v>
      </c>
      <c r="AX2350" s="12" t="s">
        <v>22</v>
      </c>
      <c r="AY2350" s="218" t="s">
        <v>162</v>
      </c>
    </row>
    <row r="2351" spans="2:65" s="1" customFormat="1" ht="22.5" customHeight="1">
      <c r="B2351" s="36"/>
      <c r="C2351" s="184" t="s">
        <v>2244</v>
      </c>
      <c r="D2351" s="184" t="s">
        <v>164</v>
      </c>
      <c r="E2351" s="185" t="s">
        <v>2245</v>
      </c>
      <c r="F2351" s="186" t="s">
        <v>2246</v>
      </c>
      <c r="G2351" s="187" t="s">
        <v>206</v>
      </c>
      <c r="H2351" s="188">
        <v>1.52</v>
      </c>
      <c r="I2351" s="189"/>
      <c r="J2351" s="190">
        <f>ROUND(I2351*H2351,2)</f>
        <v>0</v>
      </c>
      <c r="K2351" s="186" t="s">
        <v>20</v>
      </c>
      <c r="L2351" s="56"/>
      <c r="M2351" s="191" t="s">
        <v>20</v>
      </c>
      <c r="N2351" s="192" t="s">
        <v>44</v>
      </c>
      <c r="O2351" s="37"/>
      <c r="P2351" s="193">
        <f>O2351*H2351</f>
        <v>0</v>
      </c>
      <c r="Q2351" s="193">
        <v>0</v>
      </c>
      <c r="R2351" s="193">
        <f>Q2351*H2351</f>
        <v>0</v>
      </c>
      <c r="S2351" s="193">
        <v>0</v>
      </c>
      <c r="T2351" s="194">
        <f>S2351*H2351</f>
        <v>0</v>
      </c>
      <c r="AR2351" s="19" t="s">
        <v>236</v>
      </c>
      <c r="AT2351" s="19" t="s">
        <v>164</v>
      </c>
      <c r="AU2351" s="19" t="s">
        <v>81</v>
      </c>
      <c r="AY2351" s="19" t="s">
        <v>162</v>
      </c>
      <c r="BE2351" s="195">
        <f>IF(N2351="základní",J2351,0)</f>
        <v>0</v>
      </c>
      <c r="BF2351" s="195">
        <f>IF(N2351="snížená",J2351,0)</f>
        <v>0</v>
      </c>
      <c r="BG2351" s="195">
        <f>IF(N2351="zákl. přenesená",J2351,0)</f>
        <v>0</v>
      </c>
      <c r="BH2351" s="195">
        <f>IF(N2351="sníž. přenesená",J2351,0)</f>
        <v>0</v>
      </c>
      <c r="BI2351" s="195">
        <f>IF(N2351="nulová",J2351,0)</f>
        <v>0</v>
      </c>
      <c r="BJ2351" s="19" t="s">
        <v>22</v>
      </c>
      <c r="BK2351" s="195">
        <f>ROUND(I2351*H2351,2)</f>
        <v>0</v>
      </c>
      <c r="BL2351" s="19" t="s">
        <v>236</v>
      </c>
      <c r="BM2351" s="19" t="s">
        <v>2247</v>
      </c>
    </row>
    <row r="2352" spans="2:63" s="10" customFormat="1" ht="29.85" customHeight="1">
      <c r="B2352" s="167"/>
      <c r="C2352" s="168"/>
      <c r="D2352" s="181" t="s">
        <v>72</v>
      </c>
      <c r="E2352" s="182" t="s">
        <v>2248</v>
      </c>
      <c r="F2352" s="182" t="s">
        <v>2249</v>
      </c>
      <c r="G2352" s="168"/>
      <c r="H2352" s="168"/>
      <c r="I2352" s="171"/>
      <c r="J2352" s="183">
        <f>BK2352</f>
        <v>0</v>
      </c>
      <c r="K2352" s="168"/>
      <c r="L2352" s="173"/>
      <c r="M2352" s="174"/>
      <c r="N2352" s="175"/>
      <c r="O2352" s="175"/>
      <c r="P2352" s="176">
        <f>SUM(P2353:P2410)</f>
        <v>0</v>
      </c>
      <c r="Q2352" s="175"/>
      <c r="R2352" s="176">
        <f>SUM(R2353:R2410)</f>
        <v>0</v>
      </c>
      <c r="S2352" s="175"/>
      <c r="T2352" s="177">
        <f>SUM(T2353:T2410)</f>
        <v>0</v>
      </c>
      <c r="AR2352" s="178" t="s">
        <v>81</v>
      </c>
      <c r="AT2352" s="179" t="s">
        <v>72</v>
      </c>
      <c r="AU2352" s="179" t="s">
        <v>22</v>
      </c>
      <c r="AY2352" s="178" t="s">
        <v>162</v>
      </c>
      <c r="BK2352" s="180">
        <f>SUM(BK2353:BK2410)</f>
        <v>0</v>
      </c>
    </row>
    <row r="2353" spans="2:65" s="1" customFormat="1" ht="22.5" customHeight="1">
      <c r="B2353" s="36"/>
      <c r="C2353" s="184" t="s">
        <v>2250</v>
      </c>
      <c r="D2353" s="184" t="s">
        <v>164</v>
      </c>
      <c r="E2353" s="185" t="s">
        <v>2169</v>
      </c>
      <c r="F2353" s="186" t="s">
        <v>2170</v>
      </c>
      <c r="G2353" s="187" t="s">
        <v>218</v>
      </c>
      <c r="H2353" s="188">
        <v>2.3</v>
      </c>
      <c r="I2353" s="189"/>
      <c r="J2353" s="190">
        <f>ROUND(I2353*H2353,2)</f>
        <v>0</v>
      </c>
      <c r="K2353" s="186" t="s">
        <v>20</v>
      </c>
      <c r="L2353" s="56"/>
      <c r="M2353" s="191" t="s">
        <v>20</v>
      </c>
      <c r="N2353" s="192" t="s">
        <v>44</v>
      </c>
      <c r="O2353" s="37"/>
      <c r="P2353" s="193">
        <f>O2353*H2353</f>
        <v>0</v>
      </c>
      <c r="Q2353" s="193">
        <v>0</v>
      </c>
      <c r="R2353" s="193">
        <f>Q2353*H2353</f>
        <v>0</v>
      </c>
      <c r="S2353" s="193">
        <v>0</v>
      </c>
      <c r="T2353" s="194">
        <f>S2353*H2353</f>
        <v>0</v>
      </c>
      <c r="AR2353" s="19" t="s">
        <v>236</v>
      </c>
      <c r="AT2353" s="19" t="s">
        <v>164</v>
      </c>
      <c r="AU2353" s="19" t="s">
        <v>81</v>
      </c>
      <c r="AY2353" s="19" t="s">
        <v>162</v>
      </c>
      <c r="BE2353" s="195">
        <f>IF(N2353="základní",J2353,0)</f>
        <v>0</v>
      </c>
      <c r="BF2353" s="195">
        <f>IF(N2353="snížená",J2353,0)</f>
        <v>0</v>
      </c>
      <c r="BG2353" s="195">
        <f>IF(N2353="zákl. přenesená",J2353,0)</f>
        <v>0</v>
      </c>
      <c r="BH2353" s="195">
        <f>IF(N2353="sníž. přenesená",J2353,0)</f>
        <v>0</v>
      </c>
      <c r="BI2353" s="195">
        <f>IF(N2353="nulová",J2353,0)</f>
        <v>0</v>
      </c>
      <c r="BJ2353" s="19" t="s">
        <v>22</v>
      </c>
      <c r="BK2353" s="195">
        <f>ROUND(I2353*H2353,2)</f>
        <v>0</v>
      </c>
      <c r="BL2353" s="19" t="s">
        <v>236</v>
      </c>
      <c r="BM2353" s="19" t="s">
        <v>2250</v>
      </c>
    </row>
    <row r="2354" spans="2:51" s="11" customFormat="1" ht="13.5">
      <c r="B2354" s="196"/>
      <c r="C2354" s="197"/>
      <c r="D2354" s="198" t="s">
        <v>169</v>
      </c>
      <c r="E2354" s="199" t="s">
        <v>20</v>
      </c>
      <c r="F2354" s="200" t="s">
        <v>2251</v>
      </c>
      <c r="G2354" s="197"/>
      <c r="H2354" s="201" t="s">
        <v>20</v>
      </c>
      <c r="I2354" s="202"/>
      <c r="J2354" s="197"/>
      <c r="K2354" s="197"/>
      <c r="L2354" s="203"/>
      <c r="M2354" s="204"/>
      <c r="N2354" s="205"/>
      <c r="O2354" s="205"/>
      <c r="P2354" s="205"/>
      <c r="Q2354" s="205"/>
      <c r="R2354" s="205"/>
      <c r="S2354" s="205"/>
      <c r="T2354" s="206"/>
      <c r="AT2354" s="207" t="s">
        <v>169</v>
      </c>
      <c r="AU2354" s="207" t="s">
        <v>81</v>
      </c>
      <c r="AV2354" s="11" t="s">
        <v>22</v>
      </c>
      <c r="AW2354" s="11" t="s">
        <v>37</v>
      </c>
      <c r="AX2354" s="11" t="s">
        <v>73</v>
      </c>
      <c r="AY2354" s="207" t="s">
        <v>162</v>
      </c>
    </row>
    <row r="2355" spans="2:51" s="12" customFormat="1" ht="13.5">
      <c r="B2355" s="208"/>
      <c r="C2355" s="209"/>
      <c r="D2355" s="198" t="s">
        <v>169</v>
      </c>
      <c r="E2355" s="210" t="s">
        <v>20</v>
      </c>
      <c r="F2355" s="211" t="s">
        <v>2252</v>
      </c>
      <c r="G2355" s="209"/>
      <c r="H2355" s="212">
        <v>2.3</v>
      </c>
      <c r="I2355" s="213"/>
      <c r="J2355" s="209"/>
      <c r="K2355" s="209"/>
      <c r="L2355" s="214"/>
      <c r="M2355" s="215"/>
      <c r="N2355" s="216"/>
      <c r="O2355" s="216"/>
      <c r="P2355" s="216"/>
      <c r="Q2355" s="216"/>
      <c r="R2355" s="216"/>
      <c r="S2355" s="216"/>
      <c r="T2355" s="217"/>
      <c r="AT2355" s="218" t="s">
        <v>169</v>
      </c>
      <c r="AU2355" s="218" t="s">
        <v>81</v>
      </c>
      <c r="AV2355" s="12" t="s">
        <v>81</v>
      </c>
      <c r="AW2355" s="12" t="s">
        <v>37</v>
      </c>
      <c r="AX2355" s="12" t="s">
        <v>73</v>
      </c>
      <c r="AY2355" s="218" t="s">
        <v>162</v>
      </c>
    </row>
    <row r="2356" spans="2:51" s="13" customFormat="1" ht="13.5">
      <c r="B2356" s="219"/>
      <c r="C2356" s="220"/>
      <c r="D2356" s="221" t="s">
        <v>169</v>
      </c>
      <c r="E2356" s="222" t="s">
        <v>20</v>
      </c>
      <c r="F2356" s="223" t="s">
        <v>174</v>
      </c>
      <c r="G2356" s="220"/>
      <c r="H2356" s="224">
        <v>2.3</v>
      </c>
      <c r="I2356" s="225"/>
      <c r="J2356" s="220"/>
      <c r="K2356" s="220"/>
      <c r="L2356" s="226"/>
      <c r="M2356" s="227"/>
      <c r="N2356" s="228"/>
      <c r="O2356" s="228"/>
      <c r="P2356" s="228"/>
      <c r="Q2356" s="228"/>
      <c r="R2356" s="228"/>
      <c r="S2356" s="228"/>
      <c r="T2356" s="229"/>
      <c r="AT2356" s="230" t="s">
        <v>169</v>
      </c>
      <c r="AU2356" s="230" t="s">
        <v>81</v>
      </c>
      <c r="AV2356" s="13" t="s">
        <v>168</v>
      </c>
      <c r="AW2356" s="13" t="s">
        <v>37</v>
      </c>
      <c r="AX2356" s="13" t="s">
        <v>22</v>
      </c>
      <c r="AY2356" s="230" t="s">
        <v>162</v>
      </c>
    </row>
    <row r="2357" spans="2:65" s="1" customFormat="1" ht="22.5" customHeight="1">
      <c r="B2357" s="36"/>
      <c r="C2357" s="184" t="s">
        <v>2253</v>
      </c>
      <c r="D2357" s="184" t="s">
        <v>164</v>
      </c>
      <c r="E2357" s="185" t="s">
        <v>2254</v>
      </c>
      <c r="F2357" s="186" t="s">
        <v>2255</v>
      </c>
      <c r="G2357" s="187" t="s">
        <v>248</v>
      </c>
      <c r="H2357" s="188">
        <v>3.4</v>
      </c>
      <c r="I2357" s="189"/>
      <c r="J2357" s="190">
        <f>ROUND(I2357*H2357,2)</f>
        <v>0</v>
      </c>
      <c r="K2357" s="186" t="s">
        <v>20</v>
      </c>
      <c r="L2357" s="56"/>
      <c r="M2357" s="191" t="s">
        <v>20</v>
      </c>
      <c r="N2357" s="192" t="s">
        <v>44</v>
      </c>
      <c r="O2357" s="37"/>
      <c r="P2357" s="193">
        <f>O2357*H2357</f>
        <v>0</v>
      </c>
      <c r="Q2357" s="193">
        <v>0</v>
      </c>
      <c r="R2357" s="193">
        <f>Q2357*H2357</f>
        <v>0</v>
      </c>
      <c r="S2357" s="193">
        <v>0</v>
      </c>
      <c r="T2357" s="194">
        <f>S2357*H2357</f>
        <v>0</v>
      </c>
      <c r="AR2357" s="19" t="s">
        <v>236</v>
      </c>
      <c r="AT2357" s="19" t="s">
        <v>164</v>
      </c>
      <c r="AU2357" s="19" t="s">
        <v>81</v>
      </c>
      <c r="AY2357" s="19" t="s">
        <v>162</v>
      </c>
      <c r="BE2357" s="195">
        <f>IF(N2357="základní",J2357,0)</f>
        <v>0</v>
      </c>
      <c r="BF2357" s="195">
        <f>IF(N2357="snížená",J2357,0)</f>
        <v>0</v>
      </c>
      <c r="BG2357" s="195">
        <f>IF(N2357="zákl. přenesená",J2357,0)</f>
        <v>0</v>
      </c>
      <c r="BH2357" s="195">
        <f>IF(N2357="sníž. přenesená",J2357,0)</f>
        <v>0</v>
      </c>
      <c r="BI2357" s="195">
        <f>IF(N2357="nulová",J2357,0)</f>
        <v>0</v>
      </c>
      <c r="BJ2357" s="19" t="s">
        <v>22</v>
      </c>
      <c r="BK2357" s="195">
        <f>ROUND(I2357*H2357,2)</f>
        <v>0</v>
      </c>
      <c r="BL2357" s="19" t="s">
        <v>236</v>
      </c>
      <c r="BM2357" s="19" t="s">
        <v>2253</v>
      </c>
    </row>
    <row r="2358" spans="2:51" s="11" customFormat="1" ht="13.5">
      <c r="B2358" s="196"/>
      <c r="C2358" s="197"/>
      <c r="D2358" s="198" t="s">
        <v>169</v>
      </c>
      <c r="E2358" s="199" t="s">
        <v>20</v>
      </c>
      <c r="F2358" s="200" t="s">
        <v>740</v>
      </c>
      <c r="G2358" s="197"/>
      <c r="H2358" s="201" t="s">
        <v>20</v>
      </c>
      <c r="I2358" s="202"/>
      <c r="J2358" s="197"/>
      <c r="K2358" s="197"/>
      <c r="L2358" s="203"/>
      <c r="M2358" s="204"/>
      <c r="N2358" s="205"/>
      <c r="O2358" s="205"/>
      <c r="P2358" s="205"/>
      <c r="Q2358" s="205"/>
      <c r="R2358" s="205"/>
      <c r="S2358" s="205"/>
      <c r="T2358" s="206"/>
      <c r="AT2358" s="207" t="s">
        <v>169</v>
      </c>
      <c r="AU2358" s="207" t="s">
        <v>81</v>
      </c>
      <c r="AV2358" s="11" t="s">
        <v>22</v>
      </c>
      <c r="AW2358" s="11" t="s">
        <v>37</v>
      </c>
      <c r="AX2358" s="11" t="s">
        <v>73</v>
      </c>
      <c r="AY2358" s="207" t="s">
        <v>162</v>
      </c>
    </row>
    <row r="2359" spans="2:51" s="12" customFormat="1" ht="13.5">
      <c r="B2359" s="208"/>
      <c r="C2359" s="209"/>
      <c r="D2359" s="198" t="s">
        <v>169</v>
      </c>
      <c r="E2359" s="210" t="s">
        <v>20</v>
      </c>
      <c r="F2359" s="211" t="s">
        <v>2256</v>
      </c>
      <c r="G2359" s="209"/>
      <c r="H2359" s="212">
        <v>3.4</v>
      </c>
      <c r="I2359" s="213"/>
      <c r="J2359" s="209"/>
      <c r="K2359" s="209"/>
      <c r="L2359" s="214"/>
      <c r="M2359" s="215"/>
      <c r="N2359" s="216"/>
      <c r="O2359" s="216"/>
      <c r="P2359" s="216"/>
      <c r="Q2359" s="216"/>
      <c r="R2359" s="216"/>
      <c r="S2359" s="216"/>
      <c r="T2359" s="217"/>
      <c r="AT2359" s="218" t="s">
        <v>169</v>
      </c>
      <c r="AU2359" s="218" t="s">
        <v>81</v>
      </c>
      <c r="AV2359" s="12" t="s">
        <v>81</v>
      </c>
      <c r="AW2359" s="12" t="s">
        <v>37</v>
      </c>
      <c r="AX2359" s="12" t="s">
        <v>73</v>
      </c>
      <c r="AY2359" s="218" t="s">
        <v>162</v>
      </c>
    </row>
    <row r="2360" spans="2:51" s="13" customFormat="1" ht="13.5">
      <c r="B2360" s="219"/>
      <c r="C2360" s="220"/>
      <c r="D2360" s="221" t="s">
        <v>169</v>
      </c>
      <c r="E2360" s="222" t="s">
        <v>20</v>
      </c>
      <c r="F2360" s="223" t="s">
        <v>174</v>
      </c>
      <c r="G2360" s="220"/>
      <c r="H2360" s="224">
        <v>3.4</v>
      </c>
      <c r="I2360" s="225"/>
      <c r="J2360" s="220"/>
      <c r="K2360" s="220"/>
      <c r="L2360" s="226"/>
      <c r="M2360" s="227"/>
      <c r="N2360" s="228"/>
      <c r="O2360" s="228"/>
      <c r="P2360" s="228"/>
      <c r="Q2360" s="228"/>
      <c r="R2360" s="228"/>
      <c r="S2360" s="228"/>
      <c r="T2360" s="229"/>
      <c r="AT2360" s="230" t="s">
        <v>169</v>
      </c>
      <c r="AU2360" s="230" t="s">
        <v>81</v>
      </c>
      <c r="AV2360" s="13" t="s">
        <v>168</v>
      </c>
      <c r="AW2360" s="13" t="s">
        <v>37</v>
      </c>
      <c r="AX2360" s="13" t="s">
        <v>22</v>
      </c>
      <c r="AY2360" s="230" t="s">
        <v>162</v>
      </c>
    </row>
    <row r="2361" spans="2:65" s="1" customFormat="1" ht="22.5" customHeight="1">
      <c r="B2361" s="36"/>
      <c r="C2361" s="184" t="s">
        <v>2257</v>
      </c>
      <c r="D2361" s="184" t="s">
        <v>164</v>
      </c>
      <c r="E2361" s="185" t="s">
        <v>2258</v>
      </c>
      <c r="F2361" s="186" t="s">
        <v>2259</v>
      </c>
      <c r="G2361" s="187" t="s">
        <v>248</v>
      </c>
      <c r="H2361" s="188">
        <v>3.4</v>
      </c>
      <c r="I2361" s="189"/>
      <c r="J2361" s="190">
        <f>ROUND(I2361*H2361,2)</f>
        <v>0</v>
      </c>
      <c r="K2361" s="186" t="s">
        <v>20</v>
      </c>
      <c r="L2361" s="56"/>
      <c r="M2361" s="191" t="s">
        <v>20</v>
      </c>
      <c r="N2361" s="192" t="s">
        <v>44</v>
      </c>
      <c r="O2361" s="37"/>
      <c r="P2361" s="193">
        <f>O2361*H2361</f>
        <v>0</v>
      </c>
      <c r="Q2361" s="193">
        <v>0</v>
      </c>
      <c r="R2361" s="193">
        <f>Q2361*H2361</f>
        <v>0</v>
      </c>
      <c r="S2361" s="193">
        <v>0</v>
      </c>
      <c r="T2361" s="194">
        <f>S2361*H2361</f>
        <v>0</v>
      </c>
      <c r="AR2361" s="19" t="s">
        <v>236</v>
      </c>
      <c r="AT2361" s="19" t="s">
        <v>164</v>
      </c>
      <c r="AU2361" s="19" t="s">
        <v>81</v>
      </c>
      <c r="AY2361" s="19" t="s">
        <v>162</v>
      </c>
      <c r="BE2361" s="195">
        <f>IF(N2361="základní",J2361,0)</f>
        <v>0</v>
      </c>
      <c r="BF2361" s="195">
        <f>IF(N2361="snížená",J2361,0)</f>
        <v>0</v>
      </c>
      <c r="BG2361" s="195">
        <f>IF(N2361="zákl. přenesená",J2361,0)</f>
        <v>0</v>
      </c>
      <c r="BH2361" s="195">
        <f>IF(N2361="sníž. přenesená",J2361,0)</f>
        <v>0</v>
      </c>
      <c r="BI2361" s="195">
        <f>IF(N2361="nulová",J2361,0)</f>
        <v>0</v>
      </c>
      <c r="BJ2361" s="19" t="s">
        <v>22</v>
      </c>
      <c r="BK2361" s="195">
        <f>ROUND(I2361*H2361,2)</f>
        <v>0</v>
      </c>
      <c r="BL2361" s="19" t="s">
        <v>236</v>
      </c>
      <c r="BM2361" s="19" t="s">
        <v>2257</v>
      </c>
    </row>
    <row r="2362" spans="2:51" s="11" customFormat="1" ht="13.5">
      <c r="B2362" s="196"/>
      <c r="C2362" s="197"/>
      <c r="D2362" s="198" t="s">
        <v>169</v>
      </c>
      <c r="E2362" s="199" t="s">
        <v>20</v>
      </c>
      <c r="F2362" s="200" t="s">
        <v>740</v>
      </c>
      <c r="G2362" s="197"/>
      <c r="H2362" s="201" t="s">
        <v>20</v>
      </c>
      <c r="I2362" s="202"/>
      <c r="J2362" s="197"/>
      <c r="K2362" s="197"/>
      <c r="L2362" s="203"/>
      <c r="M2362" s="204"/>
      <c r="N2362" s="205"/>
      <c r="O2362" s="205"/>
      <c r="P2362" s="205"/>
      <c r="Q2362" s="205"/>
      <c r="R2362" s="205"/>
      <c r="S2362" s="205"/>
      <c r="T2362" s="206"/>
      <c r="AT2362" s="207" t="s">
        <v>169</v>
      </c>
      <c r="AU2362" s="207" t="s">
        <v>81</v>
      </c>
      <c r="AV2362" s="11" t="s">
        <v>22</v>
      </c>
      <c r="AW2362" s="11" t="s">
        <v>37</v>
      </c>
      <c r="AX2362" s="11" t="s">
        <v>73</v>
      </c>
      <c r="AY2362" s="207" t="s">
        <v>162</v>
      </c>
    </row>
    <row r="2363" spans="2:51" s="12" customFormat="1" ht="13.5">
      <c r="B2363" s="208"/>
      <c r="C2363" s="209"/>
      <c r="D2363" s="198" t="s">
        <v>169</v>
      </c>
      <c r="E2363" s="210" t="s">
        <v>20</v>
      </c>
      <c r="F2363" s="211" t="s">
        <v>2256</v>
      </c>
      <c r="G2363" s="209"/>
      <c r="H2363" s="212">
        <v>3.4</v>
      </c>
      <c r="I2363" s="213"/>
      <c r="J2363" s="209"/>
      <c r="K2363" s="209"/>
      <c r="L2363" s="214"/>
      <c r="M2363" s="215"/>
      <c r="N2363" s="216"/>
      <c r="O2363" s="216"/>
      <c r="P2363" s="216"/>
      <c r="Q2363" s="216"/>
      <c r="R2363" s="216"/>
      <c r="S2363" s="216"/>
      <c r="T2363" s="217"/>
      <c r="AT2363" s="218" t="s">
        <v>169</v>
      </c>
      <c r="AU2363" s="218" t="s">
        <v>81</v>
      </c>
      <c r="AV2363" s="12" t="s">
        <v>81</v>
      </c>
      <c r="AW2363" s="12" t="s">
        <v>37</v>
      </c>
      <c r="AX2363" s="12" t="s">
        <v>73</v>
      </c>
      <c r="AY2363" s="218" t="s">
        <v>162</v>
      </c>
    </row>
    <row r="2364" spans="2:51" s="13" customFormat="1" ht="13.5">
      <c r="B2364" s="219"/>
      <c r="C2364" s="220"/>
      <c r="D2364" s="221" t="s">
        <v>169</v>
      </c>
      <c r="E2364" s="222" t="s">
        <v>20</v>
      </c>
      <c r="F2364" s="223" t="s">
        <v>174</v>
      </c>
      <c r="G2364" s="220"/>
      <c r="H2364" s="224">
        <v>3.4</v>
      </c>
      <c r="I2364" s="225"/>
      <c r="J2364" s="220"/>
      <c r="K2364" s="220"/>
      <c r="L2364" s="226"/>
      <c r="M2364" s="227"/>
      <c r="N2364" s="228"/>
      <c r="O2364" s="228"/>
      <c r="P2364" s="228"/>
      <c r="Q2364" s="228"/>
      <c r="R2364" s="228"/>
      <c r="S2364" s="228"/>
      <c r="T2364" s="229"/>
      <c r="AT2364" s="230" t="s">
        <v>169</v>
      </c>
      <c r="AU2364" s="230" t="s">
        <v>81</v>
      </c>
      <c r="AV2364" s="13" t="s">
        <v>168</v>
      </c>
      <c r="AW2364" s="13" t="s">
        <v>37</v>
      </c>
      <c r="AX2364" s="13" t="s">
        <v>22</v>
      </c>
      <c r="AY2364" s="230" t="s">
        <v>162</v>
      </c>
    </row>
    <row r="2365" spans="2:65" s="1" customFormat="1" ht="22.5" customHeight="1">
      <c r="B2365" s="36"/>
      <c r="C2365" s="184" t="s">
        <v>2260</v>
      </c>
      <c r="D2365" s="184" t="s">
        <v>164</v>
      </c>
      <c r="E2365" s="185" t="s">
        <v>2261</v>
      </c>
      <c r="F2365" s="186" t="s">
        <v>2262</v>
      </c>
      <c r="G2365" s="187" t="s">
        <v>248</v>
      </c>
      <c r="H2365" s="188">
        <v>3.4</v>
      </c>
      <c r="I2365" s="189"/>
      <c r="J2365" s="190">
        <f>ROUND(I2365*H2365,2)</f>
        <v>0</v>
      </c>
      <c r="K2365" s="186" t="s">
        <v>20</v>
      </c>
      <c r="L2365" s="56"/>
      <c r="M2365" s="191" t="s">
        <v>20</v>
      </c>
      <c r="N2365" s="192" t="s">
        <v>44</v>
      </c>
      <c r="O2365" s="37"/>
      <c r="P2365" s="193">
        <f>O2365*H2365</f>
        <v>0</v>
      </c>
      <c r="Q2365" s="193">
        <v>0</v>
      </c>
      <c r="R2365" s="193">
        <f>Q2365*H2365</f>
        <v>0</v>
      </c>
      <c r="S2365" s="193">
        <v>0</v>
      </c>
      <c r="T2365" s="194">
        <f>S2365*H2365</f>
        <v>0</v>
      </c>
      <c r="AR2365" s="19" t="s">
        <v>236</v>
      </c>
      <c r="AT2365" s="19" t="s">
        <v>164</v>
      </c>
      <c r="AU2365" s="19" t="s">
        <v>81</v>
      </c>
      <c r="AY2365" s="19" t="s">
        <v>162</v>
      </c>
      <c r="BE2365" s="195">
        <f>IF(N2365="základní",J2365,0)</f>
        <v>0</v>
      </c>
      <c r="BF2365" s="195">
        <f>IF(N2365="snížená",J2365,0)</f>
        <v>0</v>
      </c>
      <c r="BG2365" s="195">
        <f>IF(N2365="zákl. přenesená",J2365,0)</f>
        <v>0</v>
      </c>
      <c r="BH2365" s="195">
        <f>IF(N2365="sníž. přenesená",J2365,0)</f>
        <v>0</v>
      </c>
      <c r="BI2365" s="195">
        <f>IF(N2365="nulová",J2365,0)</f>
        <v>0</v>
      </c>
      <c r="BJ2365" s="19" t="s">
        <v>22</v>
      </c>
      <c r="BK2365" s="195">
        <f>ROUND(I2365*H2365,2)</f>
        <v>0</v>
      </c>
      <c r="BL2365" s="19" t="s">
        <v>236</v>
      </c>
      <c r="BM2365" s="19" t="s">
        <v>2260</v>
      </c>
    </row>
    <row r="2366" spans="2:51" s="11" customFormat="1" ht="13.5">
      <c r="B2366" s="196"/>
      <c r="C2366" s="197"/>
      <c r="D2366" s="198" t="s">
        <v>169</v>
      </c>
      <c r="E2366" s="199" t="s">
        <v>20</v>
      </c>
      <c r="F2366" s="200" t="s">
        <v>740</v>
      </c>
      <c r="G2366" s="197"/>
      <c r="H2366" s="201" t="s">
        <v>20</v>
      </c>
      <c r="I2366" s="202"/>
      <c r="J2366" s="197"/>
      <c r="K2366" s="197"/>
      <c r="L2366" s="203"/>
      <c r="M2366" s="204"/>
      <c r="N2366" s="205"/>
      <c r="O2366" s="205"/>
      <c r="P2366" s="205"/>
      <c r="Q2366" s="205"/>
      <c r="R2366" s="205"/>
      <c r="S2366" s="205"/>
      <c r="T2366" s="206"/>
      <c r="AT2366" s="207" t="s">
        <v>169</v>
      </c>
      <c r="AU2366" s="207" t="s">
        <v>81</v>
      </c>
      <c r="AV2366" s="11" t="s">
        <v>22</v>
      </c>
      <c r="AW2366" s="11" t="s">
        <v>37</v>
      </c>
      <c r="AX2366" s="11" t="s">
        <v>73</v>
      </c>
      <c r="AY2366" s="207" t="s">
        <v>162</v>
      </c>
    </row>
    <row r="2367" spans="2:51" s="12" customFormat="1" ht="13.5">
      <c r="B2367" s="208"/>
      <c r="C2367" s="209"/>
      <c r="D2367" s="198" t="s">
        <v>169</v>
      </c>
      <c r="E2367" s="210" t="s">
        <v>20</v>
      </c>
      <c r="F2367" s="211" t="s">
        <v>2256</v>
      </c>
      <c r="G2367" s="209"/>
      <c r="H2367" s="212">
        <v>3.4</v>
      </c>
      <c r="I2367" s="213"/>
      <c r="J2367" s="209"/>
      <c r="K2367" s="209"/>
      <c r="L2367" s="214"/>
      <c r="M2367" s="215"/>
      <c r="N2367" s="216"/>
      <c r="O2367" s="216"/>
      <c r="P2367" s="216"/>
      <c r="Q2367" s="216"/>
      <c r="R2367" s="216"/>
      <c r="S2367" s="216"/>
      <c r="T2367" s="217"/>
      <c r="AT2367" s="218" t="s">
        <v>169</v>
      </c>
      <c r="AU2367" s="218" t="s">
        <v>81</v>
      </c>
      <c r="AV2367" s="12" t="s">
        <v>81</v>
      </c>
      <c r="AW2367" s="12" t="s">
        <v>37</v>
      </c>
      <c r="AX2367" s="12" t="s">
        <v>73</v>
      </c>
      <c r="AY2367" s="218" t="s">
        <v>162</v>
      </c>
    </row>
    <row r="2368" spans="2:51" s="13" customFormat="1" ht="13.5">
      <c r="B2368" s="219"/>
      <c r="C2368" s="220"/>
      <c r="D2368" s="221" t="s">
        <v>169</v>
      </c>
      <c r="E2368" s="222" t="s">
        <v>20</v>
      </c>
      <c r="F2368" s="223" t="s">
        <v>174</v>
      </c>
      <c r="G2368" s="220"/>
      <c r="H2368" s="224">
        <v>3.4</v>
      </c>
      <c r="I2368" s="225"/>
      <c r="J2368" s="220"/>
      <c r="K2368" s="220"/>
      <c r="L2368" s="226"/>
      <c r="M2368" s="227"/>
      <c r="N2368" s="228"/>
      <c r="O2368" s="228"/>
      <c r="P2368" s="228"/>
      <c r="Q2368" s="228"/>
      <c r="R2368" s="228"/>
      <c r="S2368" s="228"/>
      <c r="T2368" s="229"/>
      <c r="AT2368" s="230" t="s">
        <v>169</v>
      </c>
      <c r="AU2368" s="230" t="s">
        <v>81</v>
      </c>
      <c r="AV2368" s="13" t="s">
        <v>168</v>
      </c>
      <c r="AW2368" s="13" t="s">
        <v>37</v>
      </c>
      <c r="AX2368" s="13" t="s">
        <v>22</v>
      </c>
      <c r="AY2368" s="230" t="s">
        <v>162</v>
      </c>
    </row>
    <row r="2369" spans="2:65" s="1" customFormat="1" ht="22.5" customHeight="1">
      <c r="B2369" s="36"/>
      <c r="C2369" s="184" t="s">
        <v>2263</v>
      </c>
      <c r="D2369" s="184" t="s">
        <v>164</v>
      </c>
      <c r="E2369" s="185" t="s">
        <v>2264</v>
      </c>
      <c r="F2369" s="186" t="s">
        <v>2265</v>
      </c>
      <c r="G2369" s="187" t="s">
        <v>248</v>
      </c>
      <c r="H2369" s="188">
        <v>695</v>
      </c>
      <c r="I2369" s="189"/>
      <c r="J2369" s="190">
        <f>ROUND(I2369*H2369,2)</f>
        <v>0</v>
      </c>
      <c r="K2369" s="186" t="s">
        <v>20</v>
      </c>
      <c r="L2369" s="56"/>
      <c r="M2369" s="191" t="s">
        <v>20</v>
      </c>
      <c r="N2369" s="192" t="s">
        <v>44</v>
      </c>
      <c r="O2369" s="37"/>
      <c r="P2369" s="193">
        <f>O2369*H2369</f>
        <v>0</v>
      </c>
      <c r="Q2369" s="193">
        <v>0</v>
      </c>
      <c r="R2369" s="193">
        <f>Q2369*H2369</f>
        <v>0</v>
      </c>
      <c r="S2369" s="193">
        <v>0</v>
      </c>
      <c r="T2369" s="194">
        <f>S2369*H2369</f>
        <v>0</v>
      </c>
      <c r="AR2369" s="19" t="s">
        <v>236</v>
      </c>
      <c r="AT2369" s="19" t="s">
        <v>164</v>
      </c>
      <c r="AU2369" s="19" t="s">
        <v>81</v>
      </c>
      <c r="AY2369" s="19" t="s">
        <v>162</v>
      </c>
      <c r="BE2369" s="195">
        <f>IF(N2369="základní",J2369,0)</f>
        <v>0</v>
      </c>
      <c r="BF2369" s="195">
        <f>IF(N2369="snížená",J2369,0)</f>
        <v>0</v>
      </c>
      <c r="BG2369" s="195">
        <f>IF(N2369="zákl. přenesená",J2369,0)</f>
        <v>0</v>
      </c>
      <c r="BH2369" s="195">
        <f>IF(N2369="sníž. přenesená",J2369,0)</f>
        <v>0</v>
      </c>
      <c r="BI2369" s="195">
        <f>IF(N2369="nulová",J2369,0)</f>
        <v>0</v>
      </c>
      <c r="BJ2369" s="19" t="s">
        <v>22</v>
      </c>
      <c r="BK2369" s="195">
        <f>ROUND(I2369*H2369,2)</f>
        <v>0</v>
      </c>
      <c r="BL2369" s="19" t="s">
        <v>236</v>
      </c>
      <c r="BM2369" s="19" t="s">
        <v>2263</v>
      </c>
    </row>
    <row r="2370" spans="2:65" s="1" customFormat="1" ht="22.5" customHeight="1">
      <c r="B2370" s="36"/>
      <c r="C2370" s="184" t="s">
        <v>2266</v>
      </c>
      <c r="D2370" s="184" t="s">
        <v>164</v>
      </c>
      <c r="E2370" s="185" t="s">
        <v>2267</v>
      </c>
      <c r="F2370" s="186" t="s">
        <v>2268</v>
      </c>
      <c r="G2370" s="187" t="s">
        <v>218</v>
      </c>
      <c r="H2370" s="188">
        <v>808</v>
      </c>
      <c r="I2370" s="189"/>
      <c r="J2370" s="190">
        <f>ROUND(I2370*H2370,2)</f>
        <v>0</v>
      </c>
      <c r="K2370" s="186" t="s">
        <v>20</v>
      </c>
      <c r="L2370" s="56"/>
      <c r="M2370" s="191" t="s">
        <v>20</v>
      </c>
      <c r="N2370" s="192" t="s">
        <v>44</v>
      </c>
      <c r="O2370" s="37"/>
      <c r="P2370" s="193">
        <f>O2370*H2370</f>
        <v>0</v>
      </c>
      <c r="Q2370" s="193">
        <v>0</v>
      </c>
      <c r="R2370" s="193">
        <f>Q2370*H2370</f>
        <v>0</v>
      </c>
      <c r="S2370" s="193">
        <v>0</v>
      </c>
      <c r="T2370" s="194">
        <f>S2370*H2370</f>
        <v>0</v>
      </c>
      <c r="AR2370" s="19" t="s">
        <v>236</v>
      </c>
      <c r="AT2370" s="19" t="s">
        <v>164</v>
      </c>
      <c r="AU2370" s="19" t="s">
        <v>81</v>
      </c>
      <c r="AY2370" s="19" t="s">
        <v>162</v>
      </c>
      <c r="BE2370" s="195">
        <f>IF(N2370="základní",J2370,0)</f>
        <v>0</v>
      </c>
      <c r="BF2370" s="195">
        <f>IF(N2370="snížená",J2370,0)</f>
        <v>0</v>
      </c>
      <c r="BG2370" s="195">
        <f>IF(N2370="zákl. přenesená",J2370,0)</f>
        <v>0</v>
      </c>
      <c r="BH2370" s="195">
        <f>IF(N2370="sníž. přenesená",J2370,0)</f>
        <v>0</v>
      </c>
      <c r="BI2370" s="195">
        <f>IF(N2370="nulová",J2370,0)</f>
        <v>0</v>
      </c>
      <c r="BJ2370" s="19" t="s">
        <v>22</v>
      </c>
      <c r="BK2370" s="195">
        <f>ROUND(I2370*H2370,2)</f>
        <v>0</v>
      </c>
      <c r="BL2370" s="19" t="s">
        <v>236</v>
      </c>
      <c r="BM2370" s="19" t="s">
        <v>2266</v>
      </c>
    </row>
    <row r="2371" spans="2:51" s="11" customFormat="1" ht="13.5">
      <c r="B2371" s="196"/>
      <c r="C2371" s="197"/>
      <c r="D2371" s="198" t="s">
        <v>169</v>
      </c>
      <c r="E2371" s="199" t="s">
        <v>20</v>
      </c>
      <c r="F2371" s="200" t="s">
        <v>2232</v>
      </c>
      <c r="G2371" s="197"/>
      <c r="H2371" s="201" t="s">
        <v>20</v>
      </c>
      <c r="I2371" s="202"/>
      <c r="J2371" s="197"/>
      <c r="K2371" s="197"/>
      <c r="L2371" s="203"/>
      <c r="M2371" s="204"/>
      <c r="N2371" s="205"/>
      <c r="O2371" s="205"/>
      <c r="P2371" s="205"/>
      <c r="Q2371" s="205"/>
      <c r="R2371" s="205"/>
      <c r="S2371" s="205"/>
      <c r="T2371" s="206"/>
      <c r="AT2371" s="207" t="s">
        <v>169</v>
      </c>
      <c r="AU2371" s="207" t="s">
        <v>81</v>
      </c>
      <c r="AV2371" s="11" t="s">
        <v>22</v>
      </c>
      <c r="AW2371" s="11" t="s">
        <v>37</v>
      </c>
      <c r="AX2371" s="11" t="s">
        <v>73</v>
      </c>
      <c r="AY2371" s="207" t="s">
        <v>162</v>
      </c>
    </row>
    <row r="2372" spans="2:51" s="12" customFormat="1" ht="13.5">
      <c r="B2372" s="208"/>
      <c r="C2372" s="209"/>
      <c r="D2372" s="198" t="s">
        <v>169</v>
      </c>
      <c r="E2372" s="210" t="s">
        <v>20</v>
      </c>
      <c r="F2372" s="211" t="s">
        <v>1277</v>
      </c>
      <c r="G2372" s="209"/>
      <c r="H2372" s="212">
        <v>431</v>
      </c>
      <c r="I2372" s="213"/>
      <c r="J2372" s="209"/>
      <c r="K2372" s="209"/>
      <c r="L2372" s="214"/>
      <c r="M2372" s="215"/>
      <c r="N2372" s="216"/>
      <c r="O2372" s="216"/>
      <c r="P2372" s="216"/>
      <c r="Q2372" s="216"/>
      <c r="R2372" s="216"/>
      <c r="S2372" s="216"/>
      <c r="T2372" s="217"/>
      <c r="AT2372" s="218" t="s">
        <v>169</v>
      </c>
      <c r="AU2372" s="218" t="s">
        <v>81</v>
      </c>
      <c r="AV2372" s="12" t="s">
        <v>81</v>
      </c>
      <c r="AW2372" s="12" t="s">
        <v>37</v>
      </c>
      <c r="AX2372" s="12" t="s">
        <v>73</v>
      </c>
      <c r="AY2372" s="218" t="s">
        <v>162</v>
      </c>
    </row>
    <row r="2373" spans="2:51" s="11" customFormat="1" ht="13.5">
      <c r="B2373" s="196"/>
      <c r="C2373" s="197"/>
      <c r="D2373" s="198" t="s">
        <v>169</v>
      </c>
      <c r="E2373" s="199" t="s">
        <v>20</v>
      </c>
      <c r="F2373" s="200" t="s">
        <v>1278</v>
      </c>
      <c r="G2373" s="197"/>
      <c r="H2373" s="201" t="s">
        <v>20</v>
      </c>
      <c r="I2373" s="202"/>
      <c r="J2373" s="197"/>
      <c r="K2373" s="197"/>
      <c r="L2373" s="203"/>
      <c r="M2373" s="204"/>
      <c r="N2373" s="205"/>
      <c r="O2373" s="205"/>
      <c r="P2373" s="205"/>
      <c r="Q2373" s="205"/>
      <c r="R2373" s="205"/>
      <c r="S2373" s="205"/>
      <c r="T2373" s="206"/>
      <c r="AT2373" s="207" t="s">
        <v>169</v>
      </c>
      <c r="AU2373" s="207" t="s">
        <v>81</v>
      </c>
      <c r="AV2373" s="11" t="s">
        <v>22</v>
      </c>
      <c r="AW2373" s="11" t="s">
        <v>37</v>
      </c>
      <c r="AX2373" s="11" t="s">
        <v>73</v>
      </c>
      <c r="AY2373" s="207" t="s">
        <v>162</v>
      </c>
    </row>
    <row r="2374" spans="2:51" s="12" customFormat="1" ht="13.5">
      <c r="B2374" s="208"/>
      <c r="C2374" s="209"/>
      <c r="D2374" s="198" t="s">
        <v>169</v>
      </c>
      <c r="E2374" s="210" t="s">
        <v>20</v>
      </c>
      <c r="F2374" s="211" t="s">
        <v>1057</v>
      </c>
      <c r="G2374" s="209"/>
      <c r="H2374" s="212">
        <v>122</v>
      </c>
      <c r="I2374" s="213"/>
      <c r="J2374" s="209"/>
      <c r="K2374" s="209"/>
      <c r="L2374" s="214"/>
      <c r="M2374" s="215"/>
      <c r="N2374" s="216"/>
      <c r="O2374" s="216"/>
      <c r="P2374" s="216"/>
      <c r="Q2374" s="216"/>
      <c r="R2374" s="216"/>
      <c r="S2374" s="216"/>
      <c r="T2374" s="217"/>
      <c r="AT2374" s="218" t="s">
        <v>169</v>
      </c>
      <c r="AU2374" s="218" t="s">
        <v>81</v>
      </c>
      <c r="AV2374" s="12" t="s">
        <v>81</v>
      </c>
      <c r="AW2374" s="12" t="s">
        <v>37</v>
      </c>
      <c r="AX2374" s="12" t="s">
        <v>73</v>
      </c>
      <c r="AY2374" s="218" t="s">
        <v>162</v>
      </c>
    </row>
    <row r="2375" spans="2:51" s="11" customFormat="1" ht="13.5">
      <c r="B2375" s="196"/>
      <c r="C2375" s="197"/>
      <c r="D2375" s="198" t="s">
        <v>169</v>
      </c>
      <c r="E2375" s="199" t="s">
        <v>20</v>
      </c>
      <c r="F2375" s="200" t="s">
        <v>1718</v>
      </c>
      <c r="G2375" s="197"/>
      <c r="H2375" s="201" t="s">
        <v>20</v>
      </c>
      <c r="I2375" s="202"/>
      <c r="J2375" s="197"/>
      <c r="K2375" s="197"/>
      <c r="L2375" s="203"/>
      <c r="M2375" s="204"/>
      <c r="N2375" s="205"/>
      <c r="O2375" s="205"/>
      <c r="P2375" s="205"/>
      <c r="Q2375" s="205"/>
      <c r="R2375" s="205"/>
      <c r="S2375" s="205"/>
      <c r="T2375" s="206"/>
      <c r="AT2375" s="207" t="s">
        <v>169</v>
      </c>
      <c r="AU2375" s="207" t="s">
        <v>81</v>
      </c>
      <c r="AV2375" s="11" t="s">
        <v>22</v>
      </c>
      <c r="AW2375" s="11" t="s">
        <v>37</v>
      </c>
      <c r="AX2375" s="11" t="s">
        <v>73</v>
      </c>
      <c r="AY2375" s="207" t="s">
        <v>162</v>
      </c>
    </row>
    <row r="2376" spans="2:51" s="12" customFormat="1" ht="13.5">
      <c r="B2376" s="208"/>
      <c r="C2376" s="209"/>
      <c r="D2376" s="198" t="s">
        <v>169</v>
      </c>
      <c r="E2376" s="210" t="s">
        <v>20</v>
      </c>
      <c r="F2376" s="211" t="s">
        <v>365</v>
      </c>
      <c r="G2376" s="209"/>
      <c r="H2376" s="212">
        <v>35</v>
      </c>
      <c r="I2376" s="213"/>
      <c r="J2376" s="209"/>
      <c r="K2376" s="209"/>
      <c r="L2376" s="214"/>
      <c r="M2376" s="215"/>
      <c r="N2376" s="216"/>
      <c r="O2376" s="216"/>
      <c r="P2376" s="216"/>
      <c r="Q2376" s="216"/>
      <c r="R2376" s="216"/>
      <c r="S2376" s="216"/>
      <c r="T2376" s="217"/>
      <c r="AT2376" s="218" t="s">
        <v>169</v>
      </c>
      <c r="AU2376" s="218" t="s">
        <v>81</v>
      </c>
      <c r="AV2376" s="12" t="s">
        <v>81</v>
      </c>
      <c r="AW2376" s="12" t="s">
        <v>37</v>
      </c>
      <c r="AX2376" s="12" t="s">
        <v>73</v>
      </c>
      <c r="AY2376" s="218" t="s">
        <v>162</v>
      </c>
    </row>
    <row r="2377" spans="2:51" s="11" customFormat="1" ht="13.5">
      <c r="B2377" s="196"/>
      <c r="C2377" s="197"/>
      <c r="D2377" s="198" t="s">
        <v>169</v>
      </c>
      <c r="E2377" s="199" t="s">
        <v>20</v>
      </c>
      <c r="F2377" s="200" t="s">
        <v>1279</v>
      </c>
      <c r="G2377" s="197"/>
      <c r="H2377" s="201" t="s">
        <v>20</v>
      </c>
      <c r="I2377" s="202"/>
      <c r="J2377" s="197"/>
      <c r="K2377" s="197"/>
      <c r="L2377" s="203"/>
      <c r="M2377" s="204"/>
      <c r="N2377" s="205"/>
      <c r="O2377" s="205"/>
      <c r="P2377" s="205"/>
      <c r="Q2377" s="205"/>
      <c r="R2377" s="205"/>
      <c r="S2377" s="205"/>
      <c r="T2377" s="206"/>
      <c r="AT2377" s="207" t="s">
        <v>169</v>
      </c>
      <c r="AU2377" s="207" t="s">
        <v>81</v>
      </c>
      <c r="AV2377" s="11" t="s">
        <v>22</v>
      </c>
      <c r="AW2377" s="11" t="s">
        <v>37</v>
      </c>
      <c r="AX2377" s="11" t="s">
        <v>73</v>
      </c>
      <c r="AY2377" s="207" t="s">
        <v>162</v>
      </c>
    </row>
    <row r="2378" spans="2:51" s="12" customFormat="1" ht="13.5">
      <c r="B2378" s="208"/>
      <c r="C2378" s="209"/>
      <c r="D2378" s="198" t="s">
        <v>169</v>
      </c>
      <c r="E2378" s="210" t="s">
        <v>20</v>
      </c>
      <c r="F2378" s="211" t="s">
        <v>1127</v>
      </c>
      <c r="G2378" s="209"/>
      <c r="H2378" s="212">
        <v>133</v>
      </c>
      <c r="I2378" s="213"/>
      <c r="J2378" s="209"/>
      <c r="K2378" s="209"/>
      <c r="L2378" s="214"/>
      <c r="M2378" s="215"/>
      <c r="N2378" s="216"/>
      <c r="O2378" s="216"/>
      <c r="P2378" s="216"/>
      <c r="Q2378" s="216"/>
      <c r="R2378" s="216"/>
      <c r="S2378" s="216"/>
      <c r="T2378" s="217"/>
      <c r="AT2378" s="218" t="s">
        <v>169</v>
      </c>
      <c r="AU2378" s="218" t="s">
        <v>81</v>
      </c>
      <c r="AV2378" s="12" t="s">
        <v>81</v>
      </c>
      <c r="AW2378" s="12" t="s">
        <v>37</v>
      </c>
      <c r="AX2378" s="12" t="s">
        <v>73</v>
      </c>
      <c r="AY2378" s="218" t="s">
        <v>162</v>
      </c>
    </row>
    <row r="2379" spans="2:51" s="11" customFormat="1" ht="13.5">
      <c r="B2379" s="196"/>
      <c r="C2379" s="197"/>
      <c r="D2379" s="198" t="s">
        <v>169</v>
      </c>
      <c r="E2379" s="199" t="s">
        <v>20</v>
      </c>
      <c r="F2379" s="200" t="s">
        <v>1719</v>
      </c>
      <c r="G2379" s="197"/>
      <c r="H2379" s="201" t="s">
        <v>20</v>
      </c>
      <c r="I2379" s="202"/>
      <c r="J2379" s="197"/>
      <c r="K2379" s="197"/>
      <c r="L2379" s="203"/>
      <c r="M2379" s="204"/>
      <c r="N2379" s="205"/>
      <c r="O2379" s="205"/>
      <c r="P2379" s="205"/>
      <c r="Q2379" s="205"/>
      <c r="R2379" s="205"/>
      <c r="S2379" s="205"/>
      <c r="T2379" s="206"/>
      <c r="AT2379" s="207" t="s">
        <v>169</v>
      </c>
      <c r="AU2379" s="207" t="s">
        <v>81</v>
      </c>
      <c r="AV2379" s="11" t="s">
        <v>22</v>
      </c>
      <c r="AW2379" s="11" t="s">
        <v>37</v>
      </c>
      <c r="AX2379" s="11" t="s">
        <v>73</v>
      </c>
      <c r="AY2379" s="207" t="s">
        <v>162</v>
      </c>
    </row>
    <row r="2380" spans="2:51" s="12" customFormat="1" ht="13.5">
      <c r="B2380" s="208"/>
      <c r="C2380" s="209"/>
      <c r="D2380" s="198" t="s">
        <v>169</v>
      </c>
      <c r="E2380" s="210" t="s">
        <v>20</v>
      </c>
      <c r="F2380" s="211" t="s">
        <v>513</v>
      </c>
      <c r="G2380" s="209"/>
      <c r="H2380" s="212">
        <v>54</v>
      </c>
      <c r="I2380" s="213"/>
      <c r="J2380" s="209"/>
      <c r="K2380" s="209"/>
      <c r="L2380" s="214"/>
      <c r="M2380" s="215"/>
      <c r="N2380" s="216"/>
      <c r="O2380" s="216"/>
      <c r="P2380" s="216"/>
      <c r="Q2380" s="216"/>
      <c r="R2380" s="216"/>
      <c r="S2380" s="216"/>
      <c r="T2380" s="217"/>
      <c r="AT2380" s="218" t="s">
        <v>169</v>
      </c>
      <c r="AU2380" s="218" t="s">
        <v>81</v>
      </c>
      <c r="AV2380" s="12" t="s">
        <v>81</v>
      </c>
      <c r="AW2380" s="12" t="s">
        <v>37</v>
      </c>
      <c r="AX2380" s="12" t="s">
        <v>73</v>
      </c>
      <c r="AY2380" s="218" t="s">
        <v>162</v>
      </c>
    </row>
    <row r="2381" spans="2:51" s="11" customFormat="1" ht="13.5">
      <c r="B2381" s="196"/>
      <c r="C2381" s="197"/>
      <c r="D2381" s="198" t="s">
        <v>169</v>
      </c>
      <c r="E2381" s="199" t="s">
        <v>20</v>
      </c>
      <c r="F2381" s="200" t="s">
        <v>1304</v>
      </c>
      <c r="G2381" s="197"/>
      <c r="H2381" s="201" t="s">
        <v>20</v>
      </c>
      <c r="I2381" s="202"/>
      <c r="J2381" s="197"/>
      <c r="K2381" s="197"/>
      <c r="L2381" s="203"/>
      <c r="M2381" s="204"/>
      <c r="N2381" s="205"/>
      <c r="O2381" s="205"/>
      <c r="P2381" s="205"/>
      <c r="Q2381" s="205"/>
      <c r="R2381" s="205"/>
      <c r="S2381" s="205"/>
      <c r="T2381" s="206"/>
      <c r="AT2381" s="207" t="s">
        <v>169</v>
      </c>
      <c r="AU2381" s="207" t="s">
        <v>81</v>
      </c>
      <c r="AV2381" s="11" t="s">
        <v>22</v>
      </c>
      <c r="AW2381" s="11" t="s">
        <v>37</v>
      </c>
      <c r="AX2381" s="11" t="s">
        <v>73</v>
      </c>
      <c r="AY2381" s="207" t="s">
        <v>162</v>
      </c>
    </row>
    <row r="2382" spans="2:51" s="12" customFormat="1" ht="13.5">
      <c r="B2382" s="208"/>
      <c r="C2382" s="209"/>
      <c r="D2382" s="198" t="s">
        <v>169</v>
      </c>
      <c r="E2382" s="210" t="s">
        <v>20</v>
      </c>
      <c r="F2382" s="211" t="s">
        <v>337</v>
      </c>
      <c r="G2382" s="209"/>
      <c r="H2382" s="212">
        <v>33</v>
      </c>
      <c r="I2382" s="213"/>
      <c r="J2382" s="209"/>
      <c r="K2382" s="209"/>
      <c r="L2382" s="214"/>
      <c r="M2382" s="215"/>
      <c r="N2382" s="216"/>
      <c r="O2382" s="216"/>
      <c r="P2382" s="216"/>
      <c r="Q2382" s="216"/>
      <c r="R2382" s="216"/>
      <c r="S2382" s="216"/>
      <c r="T2382" s="217"/>
      <c r="AT2382" s="218" t="s">
        <v>169</v>
      </c>
      <c r="AU2382" s="218" t="s">
        <v>81</v>
      </c>
      <c r="AV2382" s="12" t="s">
        <v>81</v>
      </c>
      <c r="AW2382" s="12" t="s">
        <v>37</v>
      </c>
      <c r="AX2382" s="12" t="s">
        <v>73</v>
      </c>
      <c r="AY2382" s="218" t="s">
        <v>162</v>
      </c>
    </row>
    <row r="2383" spans="2:51" s="13" customFormat="1" ht="13.5">
      <c r="B2383" s="219"/>
      <c r="C2383" s="220"/>
      <c r="D2383" s="221" t="s">
        <v>169</v>
      </c>
      <c r="E2383" s="222" t="s">
        <v>20</v>
      </c>
      <c r="F2383" s="223" t="s">
        <v>174</v>
      </c>
      <c r="G2383" s="220"/>
      <c r="H2383" s="224">
        <v>808</v>
      </c>
      <c r="I2383" s="225"/>
      <c r="J2383" s="220"/>
      <c r="K2383" s="220"/>
      <c r="L2383" s="226"/>
      <c r="M2383" s="227"/>
      <c r="N2383" s="228"/>
      <c r="O2383" s="228"/>
      <c r="P2383" s="228"/>
      <c r="Q2383" s="228"/>
      <c r="R2383" s="228"/>
      <c r="S2383" s="228"/>
      <c r="T2383" s="229"/>
      <c r="AT2383" s="230" t="s">
        <v>169</v>
      </c>
      <c r="AU2383" s="230" t="s">
        <v>81</v>
      </c>
      <c r="AV2383" s="13" t="s">
        <v>168</v>
      </c>
      <c r="AW2383" s="13" t="s">
        <v>37</v>
      </c>
      <c r="AX2383" s="13" t="s">
        <v>22</v>
      </c>
      <c r="AY2383" s="230" t="s">
        <v>162</v>
      </c>
    </row>
    <row r="2384" spans="2:65" s="1" customFormat="1" ht="22.5" customHeight="1">
      <c r="B2384" s="36"/>
      <c r="C2384" s="184" t="s">
        <v>2269</v>
      </c>
      <c r="D2384" s="184" t="s">
        <v>164</v>
      </c>
      <c r="E2384" s="185" t="s">
        <v>2270</v>
      </c>
      <c r="F2384" s="186" t="s">
        <v>2271</v>
      </c>
      <c r="G2384" s="187" t="s">
        <v>218</v>
      </c>
      <c r="H2384" s="188">
        <v>486.81</v>
      </c>
      <c r="I2384" s="189"/>
      <c r="J2384" s="190">
        <f>ROUND(I2384*H2384,2)</f>
        <v>0</v>
      </c>
      <c r="K2384" s="186" t="s">
        <v>20</v>
      </c>
      <c r="L2384" s="56"/>
      <c r="M2384" s="191" t="s">
        <v>20</v>
      </c>
      <c r="N2384" s="192" t="s">
        <v>44</v>
      </c>
      <c r="O2384" s="37"/>
      <c r="P2384" s="193">
        <f>O2384*H2384</f>
        <v>0</v>
      </c>
      <c r="Q2384" s="193">
        <v>0</v>
      </c>
      <c r="R2384" s="193">
        <f>Q2384*H2384</f>
        <v>0</v>
      </c>
      <c r="S2384" s="193">
        <v>0</v>
      </c>
      <c r="T2384" s="194">
        <f>S2384*H2384</f>
        <v>0</v>
      </c>
      <c r="AR2384" s="19" t="s">
        <v>236</v>
      </c>
      <c r="AT2384" s="19" t="s">
        <v>164</v>
      </c>
      <c r="AU2384" s="19" t="s">
        <v>81</v>
      </c>
      <c r="AY2384" s="19" t="s">
        <v>162</v>
      </c>
      <c r="BE2384" s="195">
        <f>IF(N2384="základní",J2384,0)</f>
        <v>0</v>
      </c>
      <c r="BF2384" s="195">
        <f>IF(N2384="snížená",J2384,0)</f>
        <v>0</v>
      </c>
      <c r="BG2384" s="195">
        <f>IF(N2384="zákl. přenesená",J2384,0)</f>
        <v>0</v>
      </c>
      <c r="BH2384" s="195">
        <f>IF(N2384="sníž. přenesená",J2384,0)</f>
        <v>0</v>
      </c>
      <c r="BI2384" s="195">
        <f>IF(N2384="nulová",J2384,0)</f>
        <v>0</v>
      </c>
      <c r="BJ2384" s="19" t="s">
        <v>22</v>
      </c>
      <c r="BK2384" s="195">
        <f>ROUND(I2384*H2384,2)</f>
        <v>0</v>
      </c>
      <c r="BL2384" s="19" t="s">
        <v>236</v>
      </c>
      <c r="BM2384" s="19" t="s">
        <v>2269</v>
      </c>
    </row>
    <row r="2385" spans="2:51" s="11" customFormat="1" ht="13.5">
      <c r="B2385" s="196"/>
      <c r="C2385" s="197"/>
      <c r="D2385" s="198" t="s">
        <v>169</v>
      </c>
      <c r="E2385" s="199" t="s">
        <v>20</v>
      </c>
      <c r="F2385" s="200" t="s">
        <v>985</v>
      </c>
      <c r="G2385" s="197"/>
      <c r="H2385" s="201" t="s">
        <v>20</v>
      </c>
      <c r="I2385" s="202"/>
      <c r="J2385" s="197"/>
      <c r="K2385" s="197"/>
      <c r="L2385" s="203"/>
      <c r="M2385" s="204"/>
      <c r="N2385" s="205"/>
      <c r="O2385" s="205"/>
      <c r="P2385" s="205"/>
      <c r="Q2385" s="205"/>
      <c r="R2385" s="205"/>
      <c r="S2385" s="205"/>
      <c r="T2385" s="206"/>
      <c r="AT2385" s="207" t="s">
        <v>169</v>
      </c>
      <c r="AU2385" s="207" t="s">
        <v>81</v>
      </c>
      <c r="AV2385" s="11" t="s">
        <v>22</v>
      </c>
      <c r="AW2385" s="11" t="s">
        <v>37</v>
      </c>
      <c r="AX2385" s="11" t="s">
        <v>73</v>
      </c>
      <c r="AY2385" s="207" t="s">
        <v>162</v>
      </c>
    </row>
    <row r="2386" spans="2:51" s="12" customFormat="1" ht="13.5">
      <c r="B2386" s="208"/>
      <c r="C2386" s="209"/>
      <c r="D2386" s="198" t="s">
        <v>169</v>
      </c>
      <c r="E2386" s="210" t="s">
        <v>20</v>
      </c>
      <c r="F2386" s="211" t="s">
        <v>986</v>
      </c>
      <c r="G2386" s="209"/>
      <c r="H2386" s="212">
        <v>486.81</v>
      </c>
      <c r="I2386" s="213"/>
      <c r="J2386" s="209"/>
      <c r="K2386" s="209"/>
      <c r="L2386" s="214"/>
      <c r="M2386" s="215"/>
      <c r="N2386" s="216"/>
      <c r="O2386" s="216"/>
      <c r="P2386" s="216"/>
      <c r="Q2386" s="216"/>
      <c r="R2386" s="216"/>
      <c r="S2386" s="216"/>
      <c r="T2386" s="217"/>
      <c r="AT2386" s="218" t="s">
        <v>169</v>
      </c>
      <c r="AU2386" s="218" t="s">
        <v>81</v>
      </c>
      <c r="AV2386" s="12" t="s">
        <v>81</v>
      </c>
      <c r="AW2386" s="12" t="s">
        <v>37</v>
      </c>
      <c r="AX2386" s="12" t="s">
        <v>73</v>
      </c>
      <c r="AY2386" s="218" t="s">
        <v>162</v>
      </c>
    </row>
    <row r="2387" spans="2:51" s="13" customFormat="1" ht="13.5">
      <c r="B2387" s="219"/>
      <c r="C2387" s="220"/>
      <c r="D2387" s="221" t="s">
        <v>169</v>
      </c>
      <c r="E2387" s="222" t="s">
        <v>20</v>
      </c>
      <c r="F2387" s="223" t="s">
        <v>174</v>
      </c>
      <c r="G2387" s="220"/>
      <c r="H2387" s="224">
        <v>486.81</v>
      </c>
      <c r="I2387" s="225"/>
      <c r="J2387" s="220"/>
      <c r="K2387" s="220"/>
      <c r="L2387" s="226"/>
      <c r="M2387" s="227"/>
      <c r="N2387" s="228"/>
      <c r="O2387" s="228"/>
      <c r="P2387" s="228"/>
      <c r="Q2387" s="228"/>
      <c r="R2387" s="228"/>
      <c r="S2387" s="228"/>
      <c r="T2387" s="229"/>
      <c r="AT2387" s="230" t="s">
        <v>169</v>
      </c>
      <c r="AU2387" s="230" t="s">
        <v>81</v>
      </c>
      <c r="AV2387" s="13" t="s">
        <v>168</v>
      </c>
      <c r="AW2387" s="13" t="s">
        <v>37</v>
      </c>
      <c r="AX2387" s="13" t="s">
        <v>22</v>
      </c>
      <c r="AY2387" s="230" t="s">
        <v>162</v>
      </c>
    </row>
    <row r="2388" spans="2:65" s="1" customFormat="1" ht="22.5" customHeight="1">
      <c r="B2388" s="36"/>
      <c r="C2388" s="184" t="s">
        <v>2272</v>
      </c>
      <c r="D2388" s="184" t="s">
        <v>164</v>
      </c>
      <c r="E2388" s="185" t="s">
        <v>2273</v>
      </c>
      <c r="F2388" s="186" t="s">
        <v>2274</v>
      </c>
      <c r="G2388" s="187" t="s">
        <v>218</v>
      </c>
      <c r="H2388" s="188">
        <v>3</v>
      </c>
      <c r="I2388" s="189"/>
      <c r="J2388" s="190">
        <f>ROUND(I2388*H2388,2)</f>
        <v>0</v>
      </c>
      <c r="K2388" s="186" t="s">
        <v>20</v>
      </c>
      <c r="L2388" s="56"/>
      <c r="M2388" s="191" t="s">
        <v>20</v>
      </c>
      <c r="N2388" s="192" t="s">
        <v>44</v>
      </c>
      <c r="O2388" s="37"/>
      <c r="P2388" s="193">
        <f>O2388*H2388</f>
        <v>0</v>
      </c>
      <c r="Q2388" s="193">
        <v>0</v>
      </c>
      <c r="R2388" s="193">
        <f>Q2388*H2388</f>
        <v>0</v>
      </c>
      <c r="S2388" s="193">
        <v>0</v>
      </c>
      <c r="T2388" s="194">
        <f>S2388*H2388</f>
        <v>0</v>
      </c>
      <c r="AR2388" s="19" t="s">
        <v>236</v>
      </c>
      <c r="AT2388" s="19" t="s">
        <v>164</v>
      </c>
      <c r="AU2388" s="19" t="s">
        <v>81</v>
      </c>
      <c r="AY2388" s="19" t="s">
        <v>162</v>
      </c>
      <c r="BE2388" s="195">
        <f>IF(N2388="základní",J2388,0)</f>
        <v>0</v>
      </c>
      <c r="BF2388" s="195">
        <f>IF(N2388="snížená",J2388,0)</f>
        <v>0</v>
      </c>
      <c r="BG2388" s="195">
        <f>IF(N2388="zákl. přenesená",J2388,0)</f>
        <v>0</v>
      </c>
      <c r="BH2388" s="195">
        <f>IF(N2388="sníž. přenesená",J2388,0)</f>
        <v>0</v>
      </c>
      <c r="BI2388" s="195">
        <f>IF(N2388="nulová",J2388,0)</f>
        <v>0</v>
      </c>
      <c r="BJ2388" s="19" t="s">
        <v>22</v>
      </c>
      <c r="BK2388" s="195">
        <f>ROUND(I2388*H2388,2)</f>
        <v>0</v>
      </c>
      <c r="BL2388" s="19" t="s">
        <v>236</v>
      </c>
      <c r="BM2388" s="19" t="s">
        <v>2272</v>
      </c>
    </row>
    <row r="2389" spans="2:51" s="11" customFormat="1" ht="13.5">
      <c r="B2389" s="196"/>
      <c r="C2389" s="197"/>
      <c r="D2389" s="198" t="s">
        <v>169</v>
      </c>
      <c r="E2389" s="199" t="s">
        <v>20</v>
      </c>
      <c r="F2389" s="200" t="s">
        <v>1727</v>
      </c>
      <c r="G2389" s="197"/>
      <c r="H2389" s="201" t="s">
        <v>20</v>
      </c>
      <c r="I2389" s="202"/>
      <c r="J2389" s="197"/>
      <c r="K2389" s="197"/>
      <c r="L2389" s="203"/>
      <c r="M2389" s="204"/>
      <c r="N2389" s="205"/>
      <c r="O2389" s="205"/>
      <c r="P2389" s="205"/>
      <c r="Q2389" s="205"/>
      <c r="R2389" s="205"/>
      <c r="S2389" s="205"/>
      <c r="T2389" s="206"/>
      <c r="AT2389" s="207" t="s">
        <v>169</v>
      </c>
      <c r="AU2389" s="207" t="s">
        <v>81</v>
      </c>
      <c r="AV2389" s="11" t="s">
        <v>22</v>
      </c>
      <c r="AW2389" s="11" t="s">
        <v>37</v>
      </c>
      <c r="AX2389" s="11" t="s">
        <v>73</v>
      </c>
      <c r="AY2389" s="207" t="s">
        <v>162</v>
      </c>
    </row>
    <row r="2390" spans="2:51" s="12" customFormat="1" ht="13.5">
      <c r="B2390" s="208"/>
      <c r="C2390" s="209"/>
      <c r="D2390" s="198" t="s">
        <v>169</v>
      </c>
      <c r="E2390" s="210" t="s">
        <v>20</v>
      </c>
      <c r="F2390" s="211" t="s">
        <v>180</v>
      </c>
      <c r="G2390" s="209"/>
      <c r="H2390" s="212">
        <v>3</v>
      </c>
      <c r="I2390" s="213"/>
      <c r="J2390" s="209"/>
      <c r="K2390" s="209"/>
      <c r="L2390" s="214"/>
      <c r="M2390" s="215"/>
      <c r="N2390" s="216"/>
      <c r="O2390" s="216"/>
      <c r="P2390" s="216"/>
      <c r="Q2390" s="216"/>
      <c r="R2390" s="216"/>
      <c r="S2390" s="216"/>
      <c r="T2390" s="217"/>
      <c r="AT2390" s="218" t="s">
        <v>169</v>
      </c>
      <c r="AU2390" s="218" t="s">
        <v>81</v>
      </c>
      <c r="AV2390" s="12" t="s">
        <v>81</v>
      </c>
      <c r="AW2390" s="12" t="s">
        <v>37</v>
      </c>
      <c r="AX2390" s="12" t="s">
        <v>73</v>
      </c>
      <c r="AY2390" s="218" t="s">
        <v>162</v>
      </c>
    </row>
    <row r="2391" spans="2:51" s="13" customFormat="1" ht="13.5">
      <c r="B2391" s="219"/>
      <c r="C2391" s="220"/>
      <c r="D2391" s="221" t="s">
        <v>169</v>
      </c>
      <c r="E2391" s="222" t="s">
        <v>20</v>
      </c>
      <c r="F2391" s="223" t="s">
        <v>174</v>
      </c>
      <c r="G2391" s="220"/>
      <c r="H2391" s="224">
        <v>3</v>
      </c>
      <c r="I2391" s="225"/>
      <c r="J2391" s="220"/>
      <c r="K2391" s="220"/>
      <c r="L2391" s="226"/>
      <c r="M2391" s="227"/>
      <c r="N2391" s="228"/>
      <c r="O2391" s="228"/>
      <c r="P2391" s="228"/>
      <c r="Q2391" s="228"/>
      <c r="R2391" s="228"/>
      <c r="S2391" s="228"/>
      <c r="T2391" s="229"/>
      <c r="AT2391" s="230" t="s">
        <v>169</v>
      </c>
      <c r="AU2391" s="230" t="s">
        <v>81</v>
      </c>
      <c r="AV2391" s="13" t="s">
        <v>168</v>
      </c>
      <c r="AW2391" s="13" t="s">
        <v>37</v>
      </c>
      <c r="AX2391" s="13" t="s">
        <v>22</v>
      </c>
      <c r="AY2391" s="230" t="s">
        <v>162</v>
      </c>
    </row>
    <row r="2392" spans="2:65" s="1" customFormat="1" ht="22.5" customHeight="1">
      <c r="B2392" s="36"/>
      <c r="C2392" s="184" t="s">
        <v>2275</v>
      </c>
      <c r="D2392" s="184" t="s">
        <v>164</v>
      </c>
      <c r="E2392" s="185" t="s">
        <v>2276</v>
      </c>
      <c r="F2392" s="186" t="s">
        <v>2277</v>
      </c>
      <c r="G2392" s="187" t="s">
        <v>248</v>
      </c>
      <c r="H2392" s="188">
        <v>321.295</v>
      </c>
      <c r="I2392" s="189"/>
      <c r="J2392" s="190">
        <f>ROUND(I2392*H2392,2)</f>
        <v>0</v>
      </c>
      <c r="K2392" s="186" t="s">
        <v>20</v>
      </c>
      <c r="L2392" s="56"/>
      <c r="M2392" s="191" t="s">
        <v>20</v>
      </c>
      <c r="N2392" s="192" t="s">
        <v>44</v>
      </c>
      <c r="O2392" s="37"/>
      <c r="P2392" s="193">
        <f>O2392*H2392</f>
        <v>0</v>
      </c>
      <c r="Q2392" s="193">
        <v>0</v>
      </c>
      <c r="R2392" s="193">
        <f>Q2392*H2392</f>
        <v>0</v>
      </c>
      <c r="S2392" s="193">
        <v>0</v>
      </c>
      <c r="T2392" s="194">
        <f>S2392*H2392</f>
        <v>0</v>
      </c>
      <c r="AR2392" s="19" t="s">
        <v>236</v>
      </c>
      <c r="AT2392" s="19" t="s">
        <v>164</v>
      </c>
      <c r="AU2392" s="19" t="s">
        <v>81</v>
      </c>
      <c r="AY2392" s="19" t="s">
        <v>162</v>
      </c>
      <c r="BE2392" s="195">
        <f>IF(N2392="základní",J2392,0)</f>
        <v>0</v>
      </c>
      <c r="BF2392" s="195">
        <f>IF(N2392="snížená",J2392,0)</f>
        <v>0</v>
      </c>
      <c r="BG2392" s="195">
        <f>IF(N2392="zákl. přenesená",J2392,0)</f>
        <v>0</v>
      </c>
      <c r="BH2392" s="195">
        <f>IF(N2392="sníž. přenesená",J2392,0)</f>
        <v>0</v>
      </c>
      <c r="BI2392" s="195">
        <f>IF(N2392="nulová",J2392,0)</f>
        <v>0</v>
      </c>
      <c r="BJ2392" s="19" t="s">
        <v>22</v>
      </c>
      <c r="BK2392" s="195">
        <f>ROUND(I2392*H2392,2)</f>
        <v>0</v>
      </c>
      <c r="BL2392" s="19" t="s">
        <v>236</v>
      </c>
      <c r="BM2392" s="19" t="s">
        <v>2275</v>
      </c>
    </row>
    <row r="2393" spans="2:51" s="11" customFormat="1" ht="13.5">
      <c r="B2393" s="196"/>
      <c r="C2393" s="197"/>
      <c r="D2393" s="198" t="s">
        <v>169</v>
      </c>
      <c r="E2393" s="199" t="s">
        <v>20</v>
      </c>
      <c r="F2393" s="200" t="s">
        <v>2278</v>
      </c>
      <c r="G2393" s="197"/>
      <c r="H2393" s="201" t="s">
        <v>20</v>
      </c>
      <c r="I2393" s="202"/>
      <c r="J2393" s="197"/>
      <c r="K2393" s="197"/>
      <c r="L2393" s="203"/>
      <c r="M2393" s="204"/>
      <c r="N2393" s="205"/>
      <c r="O2393" s="205"/>
      <c r="P2393" s="205"/>
      <c r="Q2393" s="205"/>
      <c r="R2393" s="205"/>
      <c r="S2393" s="205"/>
      <c r="T2393" s="206"/>
      <c r="AT2393" s="207" t="s">
        <v>169</v>
      </c>
      <c r="AU2393" s="207" t="s">
        <v>81</v>
      </c>
      <c r="AV2393" s="11" t="s">
        <v>22</v>
      </c>
      <c r="AW2393" s="11" t="s">
        <v>37</v>
      </c>
      <c r="AX2393" s="11" t="s">
        <v>73</v>
      </c>
      <c r="AY2393" s="207" t="s">
        <v>162</v>
      </c>
    </row>
    <row r="2394" spans="2:51" s="12" customFormat="1" ht="13.5">
      <c r="B2394" s="208"/>
      <c r="C2394" s="209"/>
      <c r="D2394" s="198" t="s">
        <v>169</v>
      </c>
      <c r="E2394" s="210" t="s">
        <v>20</v>
      </c>
      <c r="F2394" s="211" t="s">
        <v>2279</v>
      </c>
      <c r="G2394" s="209"/>
      <c r="H2394" s="212">
        <v>321.295</v>
      </c>
      <c r="I2394" s="213"/>
      <c r="J2394" s="209"/>
      <c r="K2394" s="209"/>
      <c r="L2394" s="214"/>
      <c r="M2394" s="215"/>
      <c r="N2394" s="216"/>
      <c r="O2394" s="216"/>
      <c r="P2394" s="216"/>
      <c r="Q2394" s="216"/>
      <c r="R2394" s="216"/>
      <c r="S2394" s="216"/>
      <c r="T2394" s="217"/>
      <c r="AT2394" s="218" t="s">
        <v>169</v>
      </c>
      <c r="AU2394" s="218" t="s">
        <v>81</v>
      </c>
      <c r="AV2394" s="12" t="s">
        <v>81</v>
      </c>
      <c r="AW2394" s="12" t="s">
        <v>37</v>
      </c>
      <c r="AX2394" s="12" t="s">
        <v>73</v>
      </c>
      <c r="AY2394" s="218" t="s">
        <v>162</v>
      </c>
    </row>
    <row r="2395" spans="2:51" s="13" customFormat="1" ht="13.5">
      <c r="B2395" s="219"/>
      <c r="C2395" s="220"/>
      <c r="D2395" s="221" t="s">
        <v>169</v>
      </c>
      <c r="E2395" s="222" t="s">
        <v>20</v>
      </c>
      <c r="F2395" s="223" t="s">
        <v>174</v>
      </c>
      <c r="G2395" s="220"/>
      <c r="H2395" s="224">
        <v>321.295</v>
      </c>
      <c r="I2395" s="225"/>
      <c r="J2395" s="220"/>
      <c r="K2395" s="220"/>
      <c r="L2395" s="226"/>
      <c r="M2395" s="227"/>
      <c r="N2395" s="228"/>
      <c r="O2395" s="228"/>
      <c r="P2395" s="228"/>
      <c r="Q2395" s="228"/>
      <c r="R2395" s="228"/>
      <c r="S2395" s="228"/>
      <c r="T2395" s="229"/>
      <c r="AT2395" s="230" t="s">
        <v>169</v>
      </c>
      <c r="AU2395" s="230" t="s">
        <v>81</v>
      </c>
      <c r="AV2395" s="13" t="s">
        <v>168</v>
      </c>
      <c r="AW2395" s="13" t="s">
        <v>37</v>
      </c>
      <c r="AX2395" s="13" t="s">
        <v>22</v>
      </c>
      <c r="AY2395" s="230" t="s">
        <v>162</v>
      </c>
    </row>
    <row r="2396" spans="2:65" s="1" customFormat="1" ht="22.5" customHeight="1">
      <c r="B2396" s="36"/>
      <c r="C2396" s="184" t="s">
        <v>2280</v>
      </c>
      <c r="D2396" s="184" t="s">
        <v>164</v>
      </c>
      <c r="E2396" s="185" t="s">
        <v>2281</v>
      </c>
      <c r="F2396" s="186" t="s">
        <v>2282</v>
      </c>
      <c r="G2396" s="187" t="s">
        <v>218</v>
      </c>
      <c r="H2396" s="188">
        <v>2.3</v>
      </c>
      <c r="I2396" s="189"/>
      <c r="J2396" s="190">
        <f>ROUND(I2396*H2396,2)</f>
        <v>0</v>
      </c>
      <c r="K2396" s="186" t="s">
        <v>20</v>
      </c>
      <c r="L2396" s="56"/>
      <c r="M2396" s="191" t="s">
        <v>20</v>
      </c>
      <c r="N2396" s="192" t="s">
        <v>44</v>
      </c>
      <c r="O2396" s="37"/>
      <c r="P2396" s="193">
        <f>O2396*H2396</f>
        <v>0</v>
      </c>
      <c r="Q2396" s="193">
        <v>0</v>
      </c>
      <c r="R2396" s="193">
        <f>Q2396*H2396</f>
        <v>0</v>
      </c>
      <c r="S2396" s="193">
        <v>0</v>
      </c>
      <c r="T2396" s="194">
        <f>S2396*H2396</f>
        <v>0</v>
      </c>
      <c r="AR2396" s="19" t="s">
        <v>236</v>
      </c>
      <c r="AT2396" s="19" t="s">
        <v>164</v>
      </c>
      <c r="AU2396" s="19" t="s">
        <v>81</v>
      </c>
      <c r="AY2396" s="19" t="s">
        <v>162</v>
      </c>
      <c r="BE2396" s="195">
        <f>IF(N2396="základní",J2396,0)</f>
        <v>0</v>
      </c>
      <c r="BF2396" s="195">
        <f>IF(N2396="snížená",J2396,0)</f>
        <v>0</v>
      </c>
      <c r="BG2396" s="195">
        <f>IF(N2396="zákl. přenesená",J2396,0)</f>
        <v>0</v>
      </c>
      <c r="BH2396" s="195">
        <f>IF(N2396="sníž. přenesená",J2396,0)</f>
        <v>0</v>
      </c>
      <c r="BI2396" s="195">
        <f>IF(N2396="nulová",J2396,0)</f>
        <v>0</v>
      </c>
      <c r="BJ2396" s="19" t="s">
        <v>22</v>
      </c>
      <c r="BK2396" s="195">
        <f>ROUND(I2396*H2396,2)</f>
        <v>0</v>
      </c>
      <c r="BL2396" s="19" t="s">
        <v>236</v>
      </c>
      <c r="BM2396" s="19" t="s">
        <v>2280</v>
      </c>
    </row>
    <row r="2397" spans="2:51" s="11" customFormat="1" ht="13.5">
      <c r="B2397" s="196"/>
      <c r="C2397" s="197"/>
      <c r="D2397" s="198" t="s">
        <v>169</v>
      </c>
      <c r="E2397" s="199" t="s">
        <v>20</v>
      </c>
      <c r="F2397" s="200" t="s">
        <v>2251</v>
      </c>
      <c r="G2397" s="197"/>
      <c r="H2397" s="201" t="s">
        <v>20</v>
      </c>
      <c r="I2397" s="202"/>
      <c r="J2397" s="197"/>
      <c r="K2397" s="197"/>
      <c r="L2397" s="203"/>
      <c r="M2397" s="204"/>
      <c r="N2397" s="205"/>
      <c r="O2397" s="205"/>
      <c r="P2397" s="205"/>
      <c r="Q2397" s="205"/>
      <c r="R2397" s="205"/>
      <c r="S2397" s="205"/>
      <c r="T2397" s="206"/>
      <c r="AT2397" s="207" t="s">
        <v>169</v>
      </c>
      <c r="AU2397" s="207" t="s">
        <v>81</v>
      </c>
      <c r="AV2397" s="11" t="s">
        <v>22</v>
      </c>
      <c r="AW2397" s="11" t="s">
        <v>37</v>
      </c>
      <c r="AX2397" s="11" t="s">
        <v>73</v>
      </c>
      <c r="AY2397" s="207" t="s">
        <v>162</v>
      </c>
    </row>
    <row r="2398" spans="2:51" s="12" customFormat="1" ht="13.5">
      <c r="B2398" s="208"/>
      <c r="C2398" s="209"/>
      <c r="D2398" s="198" t="s">
        <v>169</v>
      </c>
      <c r="E2398" s="210" t="s">
        <v>20</v>
      </c>
      <c r="F2398" s="211" t="s">
        <v>2252</v>
      </c>
      <c r="G2398" s="209"/>
      <c r="H2398" s="212">
        <v>2.3</v>
      </c>
      <c r="I2398" s="213"/>
      <c r="J2398" s="209"/>
      <c r="K2398" s="209"/>
      <c r="L2398" s="214"/>
      <c r="M2398" s="215"/>
      <c r="N2398" s="216"/>
      <c r="O2398" s="216"/>
      <c r="P2398" s="216"/>
      <c r="Q2398" s="216"/>
      <c r="R2398" s="216"/>
      <c r="S2398" s="216"/>
      <c r="T2398" s="217"/>
      <c r="AT2398" s="218" t="s">
        <v>169</v>
      </c>
      <c r="AU2398" s="218" t="s">
        <v>81</v>
      </c>
      <c r="AV2398" s="12" t="s">
        <v>81</v>
      </c>
      <c r="AW2398" s="12" t="s">
        <v>37</v>
      </c>
      <c r="AX2398" s="12" t="s">
        <v>73</v>
      </c>
      <c r="AY2398" s="218" t="s">
        <v>162</v>
      </c>
    </row>
    <row r="2399" spans="2:51" s="13" customFormat="1" ht="13.5">
      <c r="B2399" s="219"/>
      <c r="C2399" s="220"/>
      <c r="D2399" s="221" t="s">
        <v>169</v>
      </c>
      <c r="E2399" s="222" t="s">
        <v>20</v>
      </c>
      <c r="F2399" s="223" t="s">
        <v>174</v>
      </c>
      <c r="G2399" s="220"/>
      <c r="H2399" s="224">
        <v>2.3</v>
      </c>
      <c r="I2399" s="225"/>
      <c r="J2399" s="220"/>
      <c r="K2399" s="220"/>
      <c r="L2399" s="226"/>
      <c r="M2399" s="227"/>
      <c r="N2399" s="228"/>
      <c r="O2399" s="228"/>
      <c r="P2399" s="228"/>
      <c r="Q2399" s="228"/>
      <c r="R2399" s="228"/>
      <c r="S2399" s="228"/>
      <c r="T2399" s="229"/>
      <c r="AT2399" s="230" t="s">
        <v>169</v>
      </c>
      <c r="AU2399" s="230" t="s">
        <v>81</v>
      </c>
      <c r="AV2399" s="13" t="s">
        <v>168</v>
      </c>
      <c r="AW2399" s="13" t="s">
        <v>37</v>
      </c>
      <c r="AX2399" s="13" t="s">
        <v>22</v>
      </c>
      <c r="AY2399" s="230" t="s">
        <v>162</v>
      </c>
    </row>
    <row r="2400" spans="2:65" s="1" customFormat="1" ht="22.5" customHeight="1">
      <c r="B2400" s="36"/>
      <c r="C2400" s="184" t="s">
        <v>2283</v>
      </c>
      <c r="D2400" s="184" t="s">
        <v>164</v>
      </c>
      <c r="E2400" s="185" t="s">
        <v>2284</v>
      </c>
      <c r="F2400" s="186" t="s">
        <v>2285</v>
      </c>
      <c r="G2400" s="187" t="s">
        <v>218</v>
      </c>
      <c r="H2400" s="188">
        <v>511.721</v>
      </c>
      <c r="I2400" s="189"/>
      <c r="J2400" s="190">
        <f>ROUND(I2400*H2400,2)</f>
        <v>0</v>
      </c>
      <c r="K2400" s="186" t="s">
        <v>20</v>
      </c>
      <c r="L2400" s="56"/>
      <c r="M2400" s="191" t="s">
        <v>20</v>
      </c>
      <c r="N2400" s="192" t="s">
        <v>44</v>
      </c>
      <c r="O2400" s="37"/>
      <c r="P2400" s="193">
        <f>O2400*H2400</f>
        <v>0</v>
      </c>
      <c r="Q2400" s="193">
        <v>0</v>
      </c>
      <c r="R2400" s="193">
        <f>Q2400*H2400</f>
        <v>0</v>
      </c>
      <c r="S2400" s="193">
        <v>0</v>
      </c>
      <c r="T2400" s="194">
        <f>S2400*H2400</f>
        <v>0</v>
      </c>
      <c r="AR2400" s="19" t="s">
        <v>236</v>
      </c>
      <c r="AT2400" s="19" t="s">
        <v>164</v>
      </c>
      <c r="AU2400" s="19" t="s">
        <v>81</v>
      </c>
      <c r="AY2400" s="19" t="s">
        <v>162</v>
      </c>
      <c r="BE2400" s="195">
        <f>IF(N2400="základní",J2400,0)</f>
        <v>0</v>
      </c>
      <c r="BF2400" s="195">
        <f>IF(N2400="snížená",J2400,0)</f>
        <v>0</v>
      </c>
      <c r="BG2400" s="195">
        <f>IF(N2400="zákl. přenesená",J2400,0)</f>
        <v>0</v>
      </c>
      <c r="BH2400" s="195">
        <f>IF(N2400="sníž. přenesená",J2400,0)</f>
        <v>0</v>
      </c>
      <c r="BI2400" s="195">
        <f>IF(N2400="nulová",J2400,0)</f>
        <v>0</v>
      </c>
      <c r="BJ2400" s="19" t="s">
        <v>22</v>
      </c>
      <c r="BK2400" s="195">
        <f>ROUND(I2400*H2400,2)</f>
        <v>0</v>
      </c>
      <c r="BL2400" s="19" t="s">
        <v>236</v>
      </c>
      <c r="BM2400" s="19" t="s">
        <v>2283</v>
      </c>
    </row>
    <row r="2401" spans="2:51" s="11" customFormat="1" ht="13.5">
      <c r="B2401" s="196"/>
      <c r="C2401" s="197"/>
      <c r="D2401" s="198" t="s">
        <v>169</v>
      </c>
      <c r="E2401" s="199" t="s">
        <v>20</v>
      </c>
      <c r="F2401" s="200" t="s">
        <v>2286</v>
      </c>
      <c r="G2401" s="197"/>
      <c r="H2401" s="201" t="s">
        <v>20</v>
      </c>
      <c r="I2401" s="202"/>
      <c r="J2401" s="197"/>
      <c r="K2401" s="197"/>
      <c r="L2401" s="203"/>
      <c r="M2401" s="204"/>
      <c r="N2401" s="205"/>
      <c r="O2401" s="205"/>
      <c r="P2401" s="205"/>
      <c r="Q2401" s="205"/>
      <c r="R2401" s="205"/>
      <c r="S2401" s="205"/>
      <c r="T2401" s="206"/>
      <c r="AT2401" s="207" t="s">
        <v>169</v>
      </c>
      <c r="AU2401" s="207" t="s">
        <v>81</v>
      </c>
      <c r="AV2401" s="11" t="s">
        <v>22</v>
      </c>
      <c r="AW2401" s="11" t="s">
        <v>37</v>
      </c>
      <c r="AX2401" s="11" t="s">
        <v>73</v>
      </c>
      <c r="AY2401" s="207" t="s">
        <v>162</v>
      </c>
    </row>
    <row r="2402" spans="2:51" s="12" customFormat="1" ht="13.5">
      <c r="B2402" s="208"/>
      <c r="C2402" s="209"/>
      <c r="D2402" s="198" t="s">
        <v>169</v>
      </c>
      <c r="E2402" s="210" t="s">
        <v>20</v>
      </c>
      <c r="F2402" s="211" t="s">
        <v>2287</v>
      </c>
      <c r="G2402" s="209"/>
      <c r="H2402" s="212">
        <v>511.15</v>
      </c>
      <c r="I2402" s="213"/>
      <c r="J2402" s="209"/>
      <c r="K2402" s="209"/>
      <c r="L2402" s="214"/>
      <c r="M2402" s="215"/>
      <c r="N2402" s="216"/>
      <c r="O2402" s="216"/>
      <c r="P2402" s="216"/>
      <c r="Q2402" s="216"/>
      <c r="R2402" s="216"/>
      <c r="S2402" s="216"/>
      <c r="T2402" s="217"/>
      <c r="AT2402" s="218" t="s">
        <v>169</v>
      </c>
      <c r="AU2402" s="218" t="s">
        <v>81</v>
      </c>
      <c r="AV2402" s="12" t="s">
        <v>81</v>
      </c>
      <c r="AW2402" s="12" t="s">
        <v>37</v>
      </c>
      <c r="AX2402" s="12" t="s">
        <v>73</v>
      </c>
      <c r="AY2402" s="218" t="s">
        <v>162</v>
      </c>
    </row>
    <row r="2403" spans="2:51" s="11" customFormat="1" ht="13.5">
      <c r="B2403" s="196"/>
      <c r="C2403" s="197"/>
      <c r="D2403" s="198" t="s">
        <v>169</v>
      </c>
      <c r="E2403" s="199" t="s">
        <v>20</v>
      </c>
      <c r="F2403" s="200" t="s">
        <v>2288</v>
      </c>
      <c r="G2403" s="197"/>
      <c r="H2403" s="201" t="s">
        <v>20</v>
      </c>
      <c r="I2403" s="202"/>
      <c r="J2403" s="197"/>
      <c r="K2403" s="197"/>
      <c r="L2403" s="203"/>
      <c r="M2403" s="204"/>
      <c r="N2403" s="205"/>
      <c r="O2403" s="205"/>
      <c r="P2403" s="205"/>
      <c r="Q2403" s="205"/>
      <c r="R2403" s="205"/>
      <c r="S2403" s="205"/>
      <c r="T2403" s="206"/>
      <c r="AT2403" s="207" t="s">
        <v>169</v>
      </c>
      <c r="AU2403" s="207" t="s">
        <v>81</v>
      </c>
      <c r="AV2403" s="11" t="s">
        <v>22</v>
      </c>
      <c r="AW2403" s="11" t="s">
        <v>37</v>
      </c>
      <c r="AX2403" s="11" t="s">
        <v>73</v>
      </c>
      <c r="AY2403" s="207" t="s">
        <v>162</v>
      </c>
    </row>
    <row r="2404" spans="2:51" s="12" customFormat="1" ht="13.5">
      <c r="B2404" s="208"/>
      <c r="C2404" s="209"/>
      <c r="D2404" s="198" t="s">
        <v>169</v>
      </c>
      <c r="E2404" s="210" t="s">
        <v>20</v>
      </c>
      <c r="F2404" s="211" t="s">
        <v>2289</v>
      </c>
      <c r="G2404" s="209"/>
      <c r="H2404" s="212">
        <v>0.571</v>
      </c>
      <c r="I2404" s="213"/>
      <c r="J2404" s="209"/>
      <c r="K2404" s="209"/>
      <c r="L2404" s="214"/>
      <c r="M2404" s="215"/>
      <c r="N2404" s="216"/>
      <c r="O2404" s="216"/>
      <c r="P2404" s="216"/>
      <c r="Q2404" s="216"/>
      <c r="R2404" s="216"/>
      <c r="S2404" s="216"/>
      <c r="T2404" s="217"/>
      <c r="AT2404" s="218" t="s">
        <v>169</v>
      </c>
      <c r="AU2404" s="218" t="s">
        <v>81</v>
      </c>
      <c r="AV2404" s="12" t="s">
        <v>81</v>
      </c>
      <c r="AW2404" s="12" t="s">
        <v>37</v>
      </c>
      <c r="AX2404" s="12" t="s">
        <v>73</v>
      </c>
      <c r="AY2404" s="218" t="s">
        <v>162</v>
      </c>
    </row>
    <row r="2405" spans="2:51" s="13" customFormat="1" ht="13.5">
      <c r="B2405" s="219"/>
      <c r="C2405" s="220"/>
      <c r="D2405" s="221" t="s">
        <v>169</v>
      </c>
      <c r="E2405" s="222" t="s">
        <v>20</v>
      </c>
      <c r="F2405" s="223" t="s">
        <v>174</v>
      </c>
      <c r="G2405" s="220"/>
      <c r="H2405" s="224">
        <v>511.721</v>
      </c>
      <c r="I2405" s="225"/>
      <c r="J2405" s="220"/>
      <c r="K2405" s="220"/>
      <c r="L2405" s="226"/>
      <c r="M2405" s="227"/>
      <c r="N2405" s="228"/>
      <c r="O2405" s="228"/>
      <c r="P2405" s="228"/>
      <c r="Q2405" s="228"/>
      <c r="R2405" s="228"/>
      <c r="S2405" s="228"/>
      <c r="T2405" s="229"/>
      <c r="AT2405" s="230" t="s">
        <v>169</v>
      </c>
      <c r="AU2405" s="230" t="s">
        <v>81</v>
      </c>
      <c r="AV2405" s="13" t="s">
        <v>168</v>
      </c>
      <c r="AW2405" s="13" t="s">
        <v>37</v>
      </c>
      <c r="AX2405" s="13" t="s">
        <v>22</v>
      </c>
      <c r="AY2405" s="230" t="s">
        <v>162</v>
      </c>
    </row>
    <row r="2406" spans="2:65" s="1" customFormat="1" ht="22.5" customHeight="1">
      <c r="B2406" s="36"/>
      <c r="C2406" s="184" t="s">
        <v>2290</v>
      </c>
      <c r="D2406" s="184" t="s">
        <v>164</v>
      </c>
      <c r="E2406" s="185" t="s">
        <v>2291</v>
      </c>
      <c r="F2406" s="186" t="s">
        <v>2292</v>
      </c>
      <c r="G2406" s="187" t="s">
        <v>218</v>
      </c>
      <c r="H2406" s="188">
        <v>3.15</v>
      </c>
      <c r="I2406" s="189"/>
      <c r="J2406" s="190">
        <f>ROUND(I2406*H2406,2)</f>
        <v>0</v>
      </c>
      <c r="K2406" s="186" t="s">
        <v>20</v>
      </c>
      <c r="L2406" s="56"/>
      <c r="M2406" s="191" t="s">
        <v>20</v>
      </c>
      <c r="N2406" s="192" t="s">
        <v>44</v>
      </c>
      <c r="O2406" s="37"/>
      <c r="P2406" s="193">
        <f>O2406*H2406</f>
        <v>0</v>
      </c>
      <c r="Q2406" s="193">
        <v>0</v>
      </c>
      <c r="R2406" s="193">
        <f>Q2406*H2406</f>
        <v>0</v>
      </c>
      <c r="S2406" s="193">
        <v>0</v>
      </c>
      <c r="T2406" s="194">
        <f>S2406*H2406</f>
        <v>0</v>
      </c>
      <c r="AR2406" s="19" t="s">
        <v>236</v>
      </c>
      <c r="AT2406" s="19" t="s">
        <v>164</v>
      </c>
      <c r="AU2406" s="19" t="s">
        <v>81</v>
      </c>
      <c r="AY2406" s="19" t="s">
        <v>162</v>
      </c>
      <c r="BE2406" s="195">
        <f>IF(N2406="základní",J2406,0)</f>
        <v>0</v>
      </c>
      <c r="BF2406" s="195">
        <f>IF(N2406="snížená",J2406,0)</f>
        <v>0</v>
      </c>
      <c r="BG2406" s="195">
        <f>IF(N2406="zákl. přenesená",J2406,0)</f>
        <v>0</v>
      </c>
      <c r="BH2406" s="195">
        <f>IF(N2406="sníž. přenesená",J2406,0)</f>
        <v>0</v>
      </c>
      <c r="BI2406" s="195">
        <f>IF(N2406="nulová",J2406,0)</f>
        <v>0</v>
      </c>
      <c r="BJ2406" s="19" t="s">
        <v>22</v>
      </c>
      <c r="BK2406" s="195">
        <f>ROUND(I2406*H2406,2)</f>
        <v>0</v>
      </c>
      <c r="BL2406" s="19" t="s">
        <v>236</v>
      </c>
      <c r="BM2406" s="19" t="s">
        <v>2290</v>
      </c>
    </row>
    <row r="2407" spans="2:51" s="11" customFormat="1" ht="13.5">
      <c r="B2407" s="196"/>
      <c r="C2407" s="197"/>
      <c r="D2407" s="198" t="s">
        <v>169</v>
      </c>
      <c r="E2407" s="199" t="s">
        <v>20</v>
      </c>
      <c r="F2407" s="200" t="s">
        <v>2293</v>
      </c>
      <c r="G2407" s="197"/>
      <c r="H2407" s="201" t="s">
        <v>20</v>
      </c>
      <c r="I2407" s="202"/>
      <c r="J2407" s="197"/>
      <c r="K2407" s="197"/>
      <c r="L2407" s="203"/>
      <c r="M2407" s="204"/>
      <c r="N2407" s="205"/>
      <c r="O2407" s="205"/>
      <c r="P2407" s="205"/>
      <c r="Q2407" s="205"/>
      <c r="R2407" s="205"/>
      <c r="S2407" s="205"/>
      <c r="T2407" s="206"/>
      <c r="AT2407" s="207" t="s">
        <v>169</v>
      </c>
      <c r="AU2407" s="207" t="s">
        <v>81</v>
      </c>
      <c r="AV2407" s="11" t="s">
        <v>22</v>
      </c>
      <c r="AW2407" s="11" t="s">
        <v>37</v>
      </c>
      <c r="AX2407" s="11" t="s">
        <v>73</v>
      </c>
      <c r="AY2407" s="207" t="s">
        <v>162</v>
      </c>
    </row>
    <row r="2408" spans="2:51" s="12" customFormat="1" ht="13.5">
      <c r="B2408" s="208"/>
      <c r="C2408" s="209"/>
      <c r="D2408" s="198" t="s">
        <v>169</v>
      </c>
      <c r="E2408" s="210" t="s">
        <v>20</v>
      </c>
      <c r="F2408" s="211" t="s">
        <v>2294</v>
      </c>
      <c r="G2408" s="209"/>
      <c r="H2408" s="212">
        <v>3.15</v>
      </c>
      <c r="I2408" s="213"/>
      <c r="J2408" s="209"/>
      <c r="K2408" s="209"/>
      <c r="L2408" s="214"/>
      <c r="M2408" s="215"/>
      <c r="N2408" s="216"/>
      <c r="O2408" s="216"/>
      <c r="P2408" s="216"/>
      <c r="Q2408" s="216"/>
      <c r="R2408" s="216"/>
      <c r="S2408" s="216"/>
      <c r="T2408" s="217"/>
      <c r="AT2408" s="218" t="s">
        <v>169</v>
      </c>
      <c r="AU2408" s="218" t="s">
        <v>81</v>
      </c>
      <c r="AV2408" s="12" t="s">
        <v>81</v>
      </c>
      <c r="AW2408" s="12" t="s">
        <v>37</v>
      </c>
      <c r="AX2408" s="12" t="s">
        <v>73</v>
      </c>
      <c r="AY2408" s="218" t="s">
        <v>162</v>
      </c>
    </row>
    <row r="2409" spans="2:51" s="13" customFormat="1" ht="13.5">
      <c r="B2409" s="219"/>
      <c r="C2409" s="220"/>
      <c r="D2409" s="221" t="s">
        <v>169</v>
      </c>
      <c r="E2409" s="222" t="s">
        <v>20</v>
      </c>
      <c r="F2409" s="223" t="s">
        <v>174</v>
      </c>
      <c r="G2409" s="220"/>
      <c r="H2409" s="224">
        <v>3.15</v>
      </c>
      <c r="I2409" s="225"/>
      <c r="J2409" s="220"/>
      <c r="K2409" s="220"/>
      <c r="L2409" s="226"/>
      <c r="M2409" s="227"/>
      <c r="N2409" s="228"/>
      <c r="O2409" s="228"/>
      <c r="P2409" s="228"/>
      <c r="Q2409" s="228"/>
      <c r="R2409" s="228"/>
      <c r="S2409" s="228"/>
      <c r="T2409" s="229"/>
      <c r="AT2409" s="230" t="s">
        <v>169</v>
      </c>
      <c r="AU2409" s="230" t="s">
        <v>81</v>
      </c>
      <c r="AV2409" s="13" t="s">
        <v>168</v>
      </c>
      <c r="AW2409" s="13" t="s">
        <v>37</v>
      </c>
      <c r="AX2409" s="13" t="s">
        <v>22</v>
      </c>
      <c r="AY2409" s="230" t="s">
        <v>162</v>
      </c>
    </row>
    <row r="2410" spans="2:65" s="1" customFormat="1" ht="22.5" customHeight="1">
      <c r="B2410" s="36"/>
      <c r="C2410" s="184" t="s">
        <v>2295</v>
      </c>
      <c r="D2410" s="184" t="s">
        <v>164</v>
      </c>
      <c r="E2410" s="185" t="s">
        <v>2296</v>
      </c>
      <c r="F2410" s="186" t="s">
        <v>2297</v>
      </c>
      <c r="G2410" s="187" t="s">
        <v>206</v>
      </c>
      <c r="H2410" s="188">
        <v>1.744</v>
      </c>
      <c r="I2410" s="189"/>
      <c r="J2410" s="190">
        <f>ROUND(I2410*H2410,2)</f>
        <v>0</v>
      </c>
      <c r="K2410" s="186" t="s">
        <v>20</v>
      </c>
      <c r="L2410" s="56"/>
      <c r="M2410" s="191" t="s">
        <v>20</v>
      </c>
      <c r="N2410" s="192" t="s">
        <v>44</v>
      </c>
      <c r="O2410" s="37"/>
      <c r="P2410" s="193">
        <f>O2410*H2410</f>
        <v>0</v>
      </c>
      <c r="Q2410" s="193">
        <v>0</v>
      </c>
      <c r="R2410" s="193">
        <f>Q2410*H2410</f>
        <v>0</v>
      </c>
      <c r="S2410" s="193">
        <v>0</v>
      </c>
      <c r="T2410" s="194">
        <f>S2410*H2410</f>
        <v>0</v>
      </c>
      <c r="AR2410" s="19" t="s">
        <v>236</v>
      </c>
      <c r="AT2410" s="19" t="s">
        <v>164</v>
      </c>
      <c r="AU2410" s="19" t="s">
        <v>81</v>
      </c>
      <c r="AY2410" s="19" t="s">
        <v>162</v>
      </c>
      <c r="BE2410" s="195">
        <f>IF(N2410="základní",J2410,0)</f>
        <v>0</v>
      </c>
      <c r="BF2410" s="195">
        <f>IF(N2410="snížená",J2410,0)</f>
        <v>0</v>
      </c>
      <c r="BG2410" s="195">
        <f>IF(N2410="zákl. přenesená",J2410,0)</f>
        <v>0</v>
      </c>
      <c r="BH2410" s="195">
        <f>IF(N2410="sníž. přenesená",J2410,0)</f>
        <v>0</v>
      </c>
      <c r="BI2410" s="195">
        <f>IF(N2410="nulová",J2410,0)</f>
        <v>0</v>
      </c>
      <c r="BJ2410" s="19" t="s">
        <v>22</v>
      </c>
      <c r="BK2410" s="195">
        <f>ROUND(I2410*H2410,2)</f>
        <v>0</v>
      </c>
      <c r="BL2410" s="19" t="s">
        <v>236</v>
      </c>
      <c r="BM2410" s="19" t="s">
        <v>2295</v>
      </c>
    </row>
    <row r="2411" spans="2:63" s="10" customFormat="1" ht="29.85" customHeight="1">
      <c r="B2411" s="167"/>
      <c r="C2411" s="168"/>
      <c r="D2411" s="181" t="s">
        <v>72</v>
      </c>
      <c r="E2411" s="182" t="s">
        <v>2298</v>
      </c>
      <c r="F2411" s="182" t="s">
        <v>2299</v>
      </c>
      <c r="G2411" s="168"/>
      <c r="H2411" s="168"/>
      <c r="I2411" s="171"/>
      <c r="J2411" s="183">
        <f>BK2411</f>
        <v>0</v>
      </c>
      <c r="K2411" s="168"/>
      <c r="L2411" s="173"/>
      <c r="M2411" s="174"/>
      <c r="N2411" s="175"/>
      <c r="O2411" s="175"/>
      <c r="P2411" s="176">
        <f>SUM(P2412:P2431)</f>
        <v>0</v>
      </c>
      <c r="Q2411" s="175"/>
      <c r="R2411" s="176">
        <f>SUM(R2412:R2431)</f>
        <v>0</v>
      </c>
      <c r="S2411" s="175"/>
      <c r="T2411" s="177">
        <f>SUM(T2412:T2431)</f>
        <v>0</v>
      </c>
      <c r="AR2411" s="178" t="s">
        <v>81</v>
      </c>
      <c r="AT2411" s="179" t="s">
        <v>72</v>
      </c>
      <c r="AU2411" s="179" t="s">
        <v>22</v>
      </c>
      <c r="AY2411" s="178" t="s">
        <v>162</v>
      </c>
      <c r="BK2411" s="180">
        <f>SUM(BK2412:BK2431)</f>
        <v>0</v>
      </c>
    </row>
    <row r="2412" spans="2:65" s="1" customFormat="1" ht="22.5" customHeight="1">
      <c r="B2412" s="36"/>
      <c r="C2412" s="184" t="s">
        <v>2300</v>
      </c>
      <c r="D2412" s="184" t="s">
        <v>164</v>
      </c>
      <c r="E2412" s="185" t="s">
        <v>2301</v>
      </c>
      <c r="F2412" s="186" t="s">
        <v>2302</v>
      </c>
      <c r="G2412" s="187" t="s">
        <v>218</v>
      </c>
      <c r="H2412" s="188">
        <v>56.327</v>
      </c>
      <c r="I2412" s="189"/>
      <c r="J2412" s="190">
        <f>ROUND(I2412*H2412,2)</f>
        <v>0</v>
      </c>
      <c r="K2412" s="186" t="s">
        <v>20</v>
      </c>
      <c r="L2412" s="56"/>
      <c r="M2412" s="191" t="s">
        <v>20</v>
      </c>
      <c r="N2412" s="192" t="s">
        <v>44</v>
      </c>
      <c r="O2412" s="37"/>
      <c r="P2412" s="193">
        <f>O2412*H2412</f>
        <v>0</v>
      </c>
      <c r="Q2412" s="193">
        <v>0</v>
      </c>
      <c r="R2412" s="193">
        <f>Q2412*H2412</f>
        <v>0</v>
      </c>
      <c r="S2412" s="193">
        <v>0</v>
      </c>
      <c r="T2412" s="194">
        <f>S2412*H2412</f>
        <v>0</v>
      </c>
      <c r="AR2412" s="19" t="s">
        <v>236</v>
      </c>
      <c r="AT2412" s="19" t="s">
        <v>164</v>
      </c>
      <c r="AU2412" s="19" t="s">
        <v>81</v>
      </c>
      <c r="AY2412" s="19" t="s">
        <v>162</v>
      </c>
      <c r="BE2412" s="195">
        <f>IF(N2412="základní",J2412,0)</f>
        <v>0</v>
      </c>
      <c r="BF2412" s="195">
        <f>IF(N2412="snížená",J2412,0)</f>
        <v>0</v>
      </c>
      <c r="BG2412" s="195">
        <f>IF(N2412="zákl. přenesená",J2412,0)</f>
        <v>0</v>
      </c>
      <c r="BH2412" s="195">
        <f>IF(N2412="sníž. přenesená",J2412,0)</f>
        <v>0</v>
      </c>
      <c r="BI2412" s="195">
        <f>IF(N2412="nulová",J2412,0)</f>
        <v>0</v>
      </c>
      <c r="BJ2412" s="19" t="s">
        <v>22</v>
      </c>
      <c r="BK2412" s="195">
        <f>ROUND(I2412*H2412,2)</f>
        <v>0</v>
      </c>
      <c r="BL2412" s="19" t="s">
        <v>236</v>
      </c>
      <c r="BM2412" s="19" t="s">
        <v>2300</v>
      </c>
    </row>
    <row r="2413" spans="2:51" s="11" customFormat="1" ht="13.5">
      <c r="B2413" s="196"/>
      <c r="C2413" s="197"/>
      <c r="D2413" s="198" t="s">
        <v>169</v>
      </c>
      <c r="E2413" s="199" t="s">
        <v>20</v>
      </c>
      <c r="F2413" s="200" t="s">
        <v>458</v>
      </c>
      <c r="G2413" s="197"/>
      <c r="H2413" s="201" t="s">
        <v>20</v>
      </c>
      <c r="I2413" s="202"/>
      <c r="J2413" s="197"/>
      <c r="K2413" s="197"/>
      <c r="L2413" s="203"/>
      <c r="M2413" s="204"/>
      <c r="N2413" s="205"/>
      <c r="O2413" s="205"/>
      <c r="P2413" s="205"/>
      <c r="Q2413" s="205"/>
      <c r="R2413" s="205"/>
      <c r="S2413" s="205"/>
      <c r="T2413" s="206"/>
      <c r="AT2413" s="207" t="s">
        <v>169</v>
      </c>
      <c r="AU2413" s="207" t="s">
        <v>81</v>
      </c>
      <c r="AV2413" s="11" t="s">
        <v>22</v>
      </c>
      <c r="AW2413" s="11" t="s">
        <v>37</v>
      </c>
      <c r="AX2413" s="11" t="s">
        <v>73</v>
      </c>
      <c r="AY2413" s="207" t="s">
        <v>162</v>
      </c>
    </row>
    <row r="2414" spans="2:51" s="12" customFormat="1" ht="13.5">
      <c r="B2414" s="208"/>
      <c r="C2414" s="209"/>
      <c r="D2414" s="198" t="s">
        <v>169</v>
      </c>
      <c r="E2414" s="210" t="s">
        <v>20</v>
      </c>
      <c r="F2414" s="211" t="s">
        <v>2303</v>
      </c>
      <c r="G2414" s="209"/>
      <c r="H2414" s="212">
        <v>56.327</v>
      </c>
      <c r="I2414" s="213"/>
      <c r="J2414" s="209"/>
      <c r="K2414" s="209"/>
      <c r="L2414" s="214"/>
      <c r="M2414" s="215"/>
      <c r="N2414" s="216"/>
      <c r="O2414" s="216"/>
      <c r="P2414" s="216"/>
      <c r="Q2414" s="216"/>
      <c r="R2414" s="216"/>
      <c r="S2414" s="216"/>
      <c r="T2414" s="217"/>
      <c r="AT2414" s="218" t="s">
        <v>169</v>
      </c>
      <c r="AU2414" s="218" t="s">
        <v>81</v>
      </c>
      <c r="AV2414" s="12" t="s">
        <v>81</v>
      </c>
      <c r="AW2414" s="12" t="s">
        <v>37</v>
      </c>
      <c r="AX2414" s="12" t="s">
        <v>73</v>
      </c>
      <c r="AY2414" s="218" t="s">
        <v>162</v>
      </c>
    </row>
    <row r="2415" spans="2:51" s="13" customFormat="1" ht="13.5">
      <c r="B2415" s="219"/>
      <c r="C2415" s="220"/>
      <c r="D2415" s="221" t="s">
        <v>169</v>
      </c>
      <c r="E2415" s="222" t="s">
        <v>20</v>
      </c>
      <c r="F2415" s="223" t="s">
        <v>174</v>
      </c>
      <c r="G2415" s="220"/>
      <c r="H2415" s="224">
        <v>56.327</v>
      </c>
      <c r="I2415" s="225"/>
      <c r="J2415" s="220"/>
      <c r="K2415" s="220"/>
      <c r="L2415" s="226"/>
      <c r="M2415" s="227"/>
      <c r="N2415" s="228"/>
      <c r="O2415" s="228"/>
      <c r="P2415" s="228"/>
      <c r="Q2415" s="228"/>
      <c r="R2415" s="228"/>
      <c r="S2415" s="228"/>
      <c r="T2415" s="229"/>
      <c r="AT2415" s="230" t="s">
        <v>169</v>
      </c>
      <c r="AU2415" s="230" t="s">
        <v>81</v>
      </c>
      <c r="AV2415" s="13" t="s">
        <v>168</v>
      </c>
      <c r="AW2415" s="13" t="s">
        <v>37</v>
      </c>
      <c r="AX2415" s="13" t="s">
        <v>22</v>
      </c>
      <c r="AY2415" s="230" t="s">
        <v>162</v>
      </c>
    </row>
    <row r="2416" spans="2:65" s="1" customFormat="1" ht="22.5" customHeight="1">
      <c r="B2416" s="36"/>
      <c r="C2416" s="184" t="s">
        <v>2304</v>
      </c>
      <c r="D2416" s="184" t="s">
        <v>164</v>
      </c>
      <c r="E2416" s="185" t="s">
        <v>2305</v>
      </c>
      <c r="F2416" s="186" t="s">
        <v>2306</v>
      </c>
      <c r="G2416" s="187" t="s">
        <v>218</v>
      </c>
      <c r="H2416" s="188">
        <v>7.392</v>
      </c>
      <c r="I2416" s="189"/>
      <c r="J2416" s="190">
        <f>ROUND(I2416*H2416,2)</f>
        <v>0</v>
      </c>
      <c r="K2416" s="186" t="s">
        <v>20</v>
      </c>
      <c r="L2416" s="56"/>
      <c r="M2416" s="191" t="s">
        <v>20</v>
      </c>
      <c r="N2416" s="192" t="s">
        <v>44</v>
      </c>
      <c r="O2416" s="37"/>
      <c r="P2416" s="193">
        <f>O2416*H2416</f>
        <v>0</v>
      </c>
      <c r="Q2416" s="193">
        <v>0</v>
      </c>
      <c r="R2416" s="193">
        <f>Q2416*H2416</f>
        <v>0</v>
      </c>
      <c r="S2416" s="193">
        <v>0</v>
      </c>
      <c r="T2416" s="194">
        <f>S2416*H2416</f>
        <v>0</v>
      </c>
      <c r="AR2416" s="19" t="s">
        <v>236</v>
      </c>
      <c r="AT2416" s="19" t="s">
        <v>164</v>
      </c>
      <c r="AU2416" s="19" t="s">
        <v>81</v>
      </c>
      <c r="AY2416" s="19" t="s">
        <v>162</v>
      </c>
      <c r="BE2416" s="195">
        <f>IF(N2416="základní",J2416,0)</f>
        <v>0</v>
      </c>
      <c r="BF2416" s="195">
        <f>IF(N2416="snížená",J2416,0)</f>
        <v>0</v>
      </c>
      <c r="BG2416" s="195">
        <f>IF(N2416="zákl. přenesená",J2416,0)</f>
        <v>0</v>
      </c>
      <c r="BH2416" s="195">
        <f>IF(N2416="sníž. přenesená",J2416,0)</f>
        <v>0</v>
      </c>
      <c r="BI2416" s="195">
        <f>IF(N2416="nulová",J2416,0)</f>
        <v>0</v>
      </c>
      <c r="BJ2416" s="19" t="s">
        <v>22</v>
      </c>
      <c r="BK2416" s="195">
        <f>ROUND(I2416*H2416,2)</f>
        <v>0</v>
      </c>
      <c r="BL2416" s="19" t="s">
        <v>236</v>
      </c>
      <c r="BM2416" s="19" t="s">
        <v>2304</v>
      </c>
    </row>
    <row r="2417" spans="2:51" s="11" customFormat="1" ht="13.5">
      <c r="B2417" s="196"/>
      <c r="C2417" s="197"/>
      <c r="D2417" s="198" t="s">
        <v>169</v>
      </c>
      <c r="E2417" s="199" t="s">
        <v>20</v>
      </c>
      <c r="F2417" s="200" t="s">
        <v>2307</v>
      </c>
      <c r="G2417" s="197"/>
      <c r="H2417" s="201" t="s">
        <v>20</v>
      </c>
      <c r="I2417" s="202"/>
      <c r="J2417" s="197"/>
      <c r="K2417" s="197"/>
      <c r="L2417" s="203"/>
      <c r="M2417" s="204"/>
      <c r="N2417" s="205"/>
      <c r="O2417" s="205"/>
      <c r="P2417" s="205"/>
      <c r="Q2417" s="205"/>
      <c r="R2417" s="205"/>
      <c r="S2417" s="205"/>
      <c r="T2417" s="206"/>
      <c r="AT2417" s="207" t="s">
        <v>169</v>
      </c>
      <c r="AU2417" s="207" t="s">
        <v>81</v>
      </c>
      <c r="AV2417" s="11" t="s">
        <v>22</v>
      </c>
      <c r="AW2417" s="11" t="s">
        <v>37</v>
      </c>
      <c r="AX2417" s="11" t="s">
        <v>73</v>
      </c>
      <c r="AY2417" s="207" t="s">
        <v>162</v>
      </c>
    </row>
    <row r="2418" spans="2:51" s="12" customFormat="1" ht="13.5">
      <c r="B2418" s="208"/>
      <c r="C2418" s="209"/>
      <c r="D2418" s="198" t="s">
        <v>169</v>
      </c>
      <c r="E2418" s="210" t="s">
        <v>20</v>
      </c>
      <c r="F2418" s="211" t="s">
        <v>2308</v>
      </c>
      <c r="G2418" s="209"/>
      <c r="H2418" s="212">
        <v>7.392</v>
      </c>
      <c r="I2418" s="213"/>
      <c r="J2418" s="209"/>
      <c r="K2418" s="209"/>
      <c r="L2418" s="214"/>
      <c r="M2418" s="215"/>
      <c r="N2418" s="216"/>
      <c r="O2418" s="216"/>
      <c r="P2418" s="216"/>
      <c r="Q2418" s="216"/>
      <c r="R2418" s="216"/>
      <c r="S2418" s="216"/>
      <c r="T2418" s="217"/>
      <c r="AT2418" s="218" t="s">
        <v>169</v>
      </c>
      <c r="AU2418" s="218" t="s">
        <v>81</v>
      </c>
      <c r="AV2418" s="12" t="s">
        <v>81</v>
      </c>
      <c r="AW2418" s="12" t="s">
        <v>37</v>
      </c>
      <c r="AX2418" s="12" t="s">
        <v>73</v>
      </c>
      <c r="AY2418" s="218" t="s">
        <v>162</v>
      </c>
    </row>
    <row r="2419" spans="2:51" s="13" customFormat="1" ht="13.5">
      <c r="B2419" s="219"/>
      <c r="C2419" s="220"/>
      <c r="D2419" s="221" t="s">
        <v>169</v>
      </c>
      <c r="E2419" s="222" t="s">
        <v>20</v>
      </c>
      <c r="F2419" s="223" t="s">
        <v>174</v>
      </c>
      <c r="G2419" s="220"/>
      <c r="H2419" s="224">
        <v>7.392</v>
      </c>
      <c r="I2419" s="225"/>
      <c r="J2419" s="220"/>
      <c r="K2419" s="220"/>
      <c r="L2419" s="226"/>
      <c r="M2419" s="227"/>
      <c r="N2419" s="228"/>
      <c r="O2419" s="228"/>
      <c r="P2419" s="228"/>
      <c r="Q2419" s="228"/>
      <c r="R2419" s="228"/>
      <c r="S2419" s="228"/>
      <c r="T2419" s="229"/>
      <c r="AT2419" s="230" t="s">
        <v>169</v>
      </c>
      <c r="AU2419" s="230" t="s">
        <v>81</v>
      </c>
      <c r="AV2419" s="13" t="s">
        <v>168</v>
      </c>
      <c r="AW2419" s="13" t="s">
        <v>37</v>
      </c>
      <c r="AX2419" s="13" t="s">
        <v>22</v>
      </c>
      <c r="AY2419" s="230" t="s">
        <v>162</v>
      </c>
    </row>
    <row r="2420" spans="2:65" s="1" customFormat="1" ht="22.5" customHeight="1">
      <c r="B2420" s="36"/>
      <c r="C2420" s="184" t="s">
        <v>2309</v>
      </c>
      <c r="D2420" s="184" t="s">
        <v>164</v>
      </c>
      <c r="E2420" s="185" t="s">
        <v>2310</v>
      </c>
      <c r="F2420" s="186" t="s">
        <v>2311</v>
      </c>
      <c r="G2420" s="187" t="s">
        <v>218</v>
      </c>
      <c r="H2420" s="188">
        <v>7.392</v>
      </c>
      <c r="I2420" s="189"/>
      <c r="J2420" s="190">
        <f>ROUND(I2420*H2420,2)</f>
        <v>0</v>
      </c>
      <c r="K2420" s="186" t="s">
        <v>20</v>
      </c>
      <c r="L2420" s="56"/>
      <c r="M2420" s="191" t="s">
        <v>20</v>
      </c>
      <c r="N2420" s="192" t="s">
        <v>44</v>
      </c>
      <c r="O2420" s="37"/>
      <c r="P2420" s="193">
        <f>O2420*H2420</f>
        <v>0</v>
      </c>
      <c r="Q2420" s="193">
        <v>0</v>
      </c>
      <c r="R2420" s="193">
        <f>Q2420*H2420</f>
        <v>0</v>
      </c>
      <c r="S2420" s="193">
        <v>0</v>
      </c>
      <c r="T2420" s="194">
        <f>S2420*H2420</f>
        <v>0</v>
      </c>
      <c r="AR2420" s="19" t="s">
        <v>236</v>
      </c>
      <c r="AT2420" s="19" t="s">
        <v>164</v>
      </c>
      <c r="AU2420" s="19" t="s">
        <v>81</v>
      </c>
      <c r="AY2420" s="19" t="s">
        <v>162</v>
      </c>
      <c r="BE2420" s="195">
        <f>IF(N2420="základní",J2420,0)</f>
        <v>0</v>
      </c>
      <c r="BF2420" s="195">
        <f>IF(N2420="snížená",J2420,0)</f>
        <v>0</v>
      </c>
      <c r="BG2420" s="195">
        <f>IF(N2420="zákl. přenesená",J2420,0)</f>
        <v>0</v>
      </c>
      <c r="BH2420" s="195">
        <f>IF(N2420="sníž. přenesená",J2420,0)</f>
        <v>0</v>
      </c>
      <c r="BI2420" s="195">
        <f>IF(N2420="nulová",J2420,0)</f>
        <v>0</v>
      </c>
      <c r="BJ2420" s="19" t="s">
        <v>22</v>
      </c>
      <c r="BK2420" s="195">
        <f>ROUND(I2420*H2420,2)</f>
        <v>0</v>
      </c>
      <c r="BL2420" s="19" t="s">
        <v>236</v>
      </c>
      <c r="BM2420" s="19" t="s">
        <v>2309</v>
      </c>
    </row>
    <row r="2421" spans="2:51" s="11" customFormat="1" ht="13.5">
      <c r="B2421" s="196"/>
      <c r="C2421" s="197"/>
      <c r="D2421" s="198" t="s">
        <v>169</v>
      </c>
      <c r="E2421" s="199" t="s">
        <v>20</v>
      </c>
      <c r="F2421" s="200" t="s">
        <v>2307</v>
      </c>
      <c r="G2421" s="197"/>
      <c r="H2421" s="201" t="s">
        <v>20</v>
      </c>
      <c r="I2421" s="202"/>
      <c r="J2421" s="197"/>
      <c r="K2421" s="197"/>
      <c r="L2421" s="203"/>
      <c r="M2421" s="204"/>
      <c r="N2421" s="205"/>
      <c r="O2421" s="205"/>
      <c r="P2421" s="205"/>
      <c r="Q2421" s="205"/>
      <c r="R2421" s="205"/>
      <c r="S2421" s="205"/>
      <c r="T2421" s="206"/>
      <c r="AT2421" s="207" t="s">
        <v>169</v>
      </c>
      <c r="AU2421" s="207" t="s">
        <v>81</v>
      </c>
      <c r="AV2421" s="11" t="s">
        <v>22</v>
      </c>
      <c r="AW2421" s="11" t="s">
        <v>37</v>
      </c>
      <c r="AX2421" s="11" t="s">
        <v>73</v>
      </c>
      <c r="AY2421" s="207" t="s">
        <v>162</v>
      </c>
    </row>
    <row r="2422" spans="2:51" s="12" customFormat="1" ht="13.5">
      <c r="B2422" s="208"/>
      <c r="C2422" s="209"/>
      <c r="D2422" s="198" t="s">
        <v>169</v>
      </c>
      <c r="E2422" s="210" t="s">
        <v>20</v>
      </c>
      <c r="F2422" s="211" t="s">
        <v>2308</v>
      </c>
      <c r="G2422" s="209"/>
      <c r="H2422" s="212">
        <v>7.392</v>
      </c>
      <c r="I2422" s="213"/>
      <c r="J2422" s="209"/>
      <c r="K2422" s="209"/>
      <c r="L2422" s="214"/>
      <c r="M2422" s="215"/>
      <c r="N2422" s="216"/>
      <c r="O2422" s="216"/>
      <c r="P2422" s="216"/>
      <c r="Q2422" s="216"/>
      <c r="R2422" s="216"/>
      <c r="S2422" s="216"/>
      <c r="T2422" s="217"/>
      <c r="AT2422" s="218" t="s">
        <v>169</v>
      </c>
      <c r="AU2422" s="218" t="s">
        <v>81</v>
      </c>
      <c r="AV2422" s="12" t="s">
        <v>81</v>
      </c>
      <c r="AW2422" s="12" t="s">
        <v>37</v>
      </c>
      <c r="AX2422" s="12" t="s">
        <v>73</v>
      </c>
      <c r="AY2422" s="218" t="s">
        <v>162</v>
      </c>
    </row>
    <row r="2423" spans="2:51" s="13" customFormat="1" ht="13.5">
      <c r="B2423" s="219"/>
      <c r="C2423" s="220"/>
      <c r="D2423" s="221" t="s">
        <v>169</v>
      </c>
      <c r="E2423" s="222" t="s">
        <v>20</v>
      </c>
      <c r="F2423" s="223" t="s">
        <v>174</v>
      </c>
      <c r="G2423" s="220"/>
      <c r="H2423" s="224">
        <v>7.392</v>
      </c>
      <c r="I2423" s="225"/>
      <c r="J2423" s="220"/>
      <c r="K2423" s="220"/>
      <c r="L2423" s="226"/>
      <c r="M2423" s="227"/>
      <c r="N2423" s="228"/>
      <c r="O2423" s="228"/>
      <c r="P2423" s="228"/>
      <c r="Q2423" s="228"/>
      <c r="R2423" s="228"/>
      <c r="S2423" s="228"/>
      <c r="T2423" s="229"/>
      <c r="AT2423" s="230" t="s">
        <v>169</v>
      </c>
      <c r="AU2423" s="230" t="s">
        <v>81</v>
      </c>
      <c r="AV2423" s="13" t="s">
        <v>168</v>
      </c>
      <c r="AW2423" s="13" t="s">
        <v>37</v>
      </c>
      <c r="AX2423" s="13" t="s">
        <v>22</v>
      </c>
      <c r="AY2423" s="230" t="s">
        <v>162</v>
      </c>
    </row>
    <row r="2424" spans="2:65" s="1" customFormat="1" ht="22.5" customHeight="1">
      <c r="B2424" s="36"/>
      <c r="C2424" s="184" t="s">
        <v>2312</v>
      </c>
      <c r="D2424" s="184" t="s">
        <v>164</v>
      </c>
      <c r="E2424" s="185" t="s">
        <v>2313</v>
      </c>
      <c r="F2424" s="186" t="s">
        <v>2314</v>
      </c>
      <c r="G2424" s="187" t="s">
        <v>218</v>
      </c>
      <c r="H2424" s="188">
        <v>109.837</v>
      </c>
      <c r="I2424" s="189"/>
      <c r="J2424" s="190">
        <f>ROUND(I2424*H2424,2)</f>
        <v>0</v>
      </c>
      <c r="K2424" s="186" t="s">
        <v>20</v>
      </c>
      <c r="L2424" s="56"/>
      <c r="M2424" s="191" t="s">
        <v>20</v>
      </c>
      <c r="N2424" s="192" t="s">
        <v>44</v>
      </c>
      <c r="O2424" s="37"/>
      <c r="P2424" s="193">
        <f>O2424*H2424</f>
        <v>0</v>
      </c>
      <c r="Q2424" s="193">
        <v>0</v>
      </c>
      <c r="R2424" s="193">
        <f>Q2424*H2424</f>
        <v>0</v>
      </c>
      <c r="S2424" s="193">
        <v>0</v>
      </c>
      <c r="T2424" s="194">
        <f>S2424*H2424</f>
        <v>0</v>
      </c>
      <c r="AR2424" s="19" t="s">
        <v>236</v>
      </c>
      <c r="AT2424" s="19" t="s">
        <v>164</v>
      </c>
      <c r="AU2424" s="19" t="s">
        <v>81</v>
      </c>
      <c r="AY2424" s="19" t="s">
        <v>162</v>
      </c>
      <c r="BE2424" s="195">
        <f>IF(N2424="základní",J2424,0)</f>
        <v>0</v>
      </c>
      <c r="BF2424" s="195">
        <f>IF(N2424="snížená",J2424,0)</f>
        <v>0</v>
      </c>
      <c r="BG2424" s="195">
        <f>IF(N2424="zákl. přenesená",J2424,0)</f>
        <v>0</v>
      </c>
      <c r="BH2424" s="195">
        <f>IF(N2424="sníž. přenesená",J2424,0)</f>
        <v>0</v>
      </c>
      <c r="BI2424" s="195">
        <f>IF(N2424="nulová",J2424,0)</f>
        <v>0</v>
      </c>
      <c r="BJ2424" s="19" t="s">
        <v>22</v>
      </c>
      <c r="BK2424" s="195">
        <f>ROUND(I2424*H2424,2)</f>
        <v>0</v>
      </c>
      <c r="BL2424" s="19" t="s">
        <v>236</v>
      </c>
      <c r="BM2424" s="19" t="s">
        <v>2312</v>
      </c>
    </row>
    <row r="2425" spans="2:51" s="11" customFormat="1" ht="13.5">
      <c r="B2425" s="196"/>
      <c r="C2425" s="197"/>
      <c r="D2425" s="198" t="s">
        <v>169</v>
      </c>
      <c r="E2425" s="199" t="s">
        <v>20</v>
      </c>
      <c r="F2425" s="200" t="s">
        <v>2315</v>
      </c>
      <c r="G2425" s="197"/>
      <c r="H2425" s="201" t="s">
        <v>20</v>
      </c>
      <c r="I2425" s="202"/>
      <c r="J2425" s="197"/>
      <c r="K2425" s="197"/>
      <c r="L2425" s="203"/>
      <c r="M2425" s="204"/>
      <c r="N2425" s="205"/>
      <c r="O2425" s="205"/>
      <c r="P2425" s="205"/>
      <c r="Q2425" s="205"/>
      <c r="R2425" s="205"/>
      <c r="S2425" s="205"/>
      <c r="T2425" s="206"/>
      <c r="AT2425" s="207" t="s">
        <v>169</v>
      </c>
      <c r="AU2425" s="207" t="s">
        <v>81</v>
      </c>
      <c r="AV2425" s="11" t="s">
        <v>22</v>
      </c>
      <c r="AW2425" s="11" t="s">
        <v>37</v>
      </c>
      <c r="AX2425" s="11" t="s">
        <v>73</v>
      </c>
      <c r="AY2425" s="207" t="s">
        <v>162</v>
      </c>
    </row>
    <row r="2426" spans="2:51" s="12" customFormat="1" ht="13.5">
      <c r="B2426" s="208"/>
      <c r="C2426" s="209"/>
      <c r="D2426" s="198" t="s">
        <v>169</v>
      </c>
      <c r="E2426" s="210" t="s">
        <v>20</v>
      </c>
      <c r="F2426" s="211" t="s">
        <v>2316</v>
      </c>
      <c r="G2426" s="209"/>
      <c r="H2426" s="212">
        <v>81.377</v>
      </c>
      <c r="I2426" s="213"/>
      <c r="J2426" s="209"/>
      <c r="K2426" s="209"/>
      <c r="L2426" s="214"/>
      <c r="M2426" s="215"/>
      <c r="N2426" s="216"/>
      <c r="O2426" s="216"/>
      <c r="P2426" s="216"/>
      <c r="Q2426" s="216"/>
      <c r="R2426" s="216"/>
      <c r="S2426" s="216"/>
      <c r="T2426" s="217"/>
      <c r="AT2426" s="218" t="s">
        <v>169</v>
      </c>
      <c r="AU2426" s="218" t="s">
        <v>81</v>
      </c>
      <c r="AV2426" s="12" t="s">
        <v>81</v>
      </c>
      <c r="AW2426" s="12" t="s">
        <v>37</v>
      </c>
      <c r="AX2426" s="12" t="s">
        <v>73</v>
      </c>
      <c r="AY2426" s="218" t="s">
        <v>162</v>
      </c>
    </row>
    <row r="2427" spans="2:51" s="11" customFormat="1" ht="13.5">
      <c r="B2427" s="196"/>
      <c r="C2427" s="197"/>
      <c r="D2427" s="198" t="s">
        <v>169</v>
      </c>
      <c r="E2427" s="199" t="s">
        <v>20</v>
      </c>
      <c r="F2427" s="200" t="s">
        <v>2317</v>
      </c>
      <c r="G2427" s="197"/>
      <c r="H2427" s="201" t="s">
        <v>20</v>
      </c>
      <c r="I2427" s="202"/>
      <c r="J2427" s="197"/>
      <c r="K2427" s="197"/>
      <c r="L2427" s="203"/>
      <c r="M2427" s="204"/>
      <c r="N2427" s="205"/>
      <c r="O2427" s="205"/>
      <c r="P2427" s="205"/>
      <c r="Q2427" s="205"/>
      <c r="R2427" s="205"/>
      <c r="S2427" s="205"/>
      <c r="T2427" s="206"/>
      <c r="AT2427" s="207" t="s">
        <v>169</v>
      </c>
      <c r="AU2427" s="207" t="s">
        <v>81</v>
      </c>
      <c r="AV2427" s="11" t="s">
        <v>22</v>
      </c>
      <c r="AW2427" s="11" t="s">
        <v>37</v>
      </c>
      <c r="AX2427" s="11" t="s">
        <v>73</v>
      </c>
      <c r="AY2427" s="207" t="s">
        <v>162</v>
      </c>
    </row>
    <row r="2428" spans="2:51" s="12" customFormat="1" ht="13.5">
      <c r="B2428" s="208"/>
      <c r="C2428" s="209"/>
      <c r="D2428" s="198" t="s">
        <v>169</v>
      </c>
      <c r="E2428" s="210" t="s">
        <v>20</v>
      </c>
      <c r="F2428" s="211" t="s">
        <v>2318</v>
      </c>
      <c r="G2428" s="209"/>
      <c r="H2428" s="212">
        <v>3.06</v>
      </c>
      <c r="I2428" s="213"/>
      <c r="J2428" s="209"/>
      <c r="K2428" s="209"/>
      <c r="L2428" s="214"/>
      <c r="M2428" s="215"/>
      <c r="N2428" s="216"/>
      <c r="O2428" s="216"/>
      <c r="P2428" s="216"/>
      <c r="Q2428" s="216"/>
      <c r="R2428" s="216"/>
      <c r="S2428" s="216"/>
      <c r="T2428" s="217"/>
      <c r="AT2428" s="218" t="s">
        <v>169</v>
      </c>
      <c r="AU2428" s="218" t="s">
        <v>81</v>
      </c>
      <c r="AV2428" s="12" t="s">
        <v>81</v>
      </c>
      <c r="AW2428" s="12" t="s">
        <v>37</v>
      </c>
      <c r="AX2428" s="12" t="s">
        <v>73</v>
      </c>
      <c r="AY2428" s="218" t="s">
        <v>162</v>
      </c>
    </row>
    <row r="2429" spans="2:51" s="12" customFormat="1" ht="13.5">
      <c r="B2429" s="208"/>
      <c r="C2429" s="209"/>
      <c r="D2429" s="198" t="s">
        <v>169</v>
      </c>
      <c r="E2429" s="210" t="s">
        <v>20</v>
      </c>
      <c r="F2429" s="211" t="s">
        <v>2319</v>
      </c>
      <c r="G2429" s="209"/>
      <c r="H2429" s="212">
        <v>5.6</v>
      </c>
      <c r="I2429" s="213"/>
      <c r="J2429" s="209"/>
      <c r="K2429" s="209"/>
      <c r="L2429" s="214"/>
      <c r="M2429" s="215"/>
      <c r="N2429" s="216"/>
      <c r="O2429" s="216"/>
      <c r="P2429" s="216"/>
      <c r="Q2429" s="216"/>
      <c r="R2429" s="216"/>
      <c r="S2429" s="216"/>
      <c r="T2429" s="217"/>
      <c r="AT2429" s="218" t="s">
        <v>169</v>
      </c>
      <c r="AU2429" s="218" t="s">
        <v>81</v>
      </c>
      <c r="AV2429" s="12" t="s">
        <v>81</v>
      </c>
      <c r="AW2429" s="12" t="s">
        <v>37</v>
      </c>
      <c r="AX2429" s="12" t="s">
        <v>73</v>
      </c>
      <c r="AY2429" s="218" t="s">
        <v>162</v>
      </c>
    </row>
    <row r="2430" spans="2:51" s="12" customFormat="1" ht="13.5">
      <c r="B2430" s="208"/>
      <c r="C2430" s="209"/>
      <c r="D2430" s="198" t="s">
        <v>169</v>
      </c>
      <c r="E2430" s="210" t="s">
        <v>20</v>
      </c>
      <c r="F2430" s="211" t="s">
        <v>2320</v>
      </c>
      <c r="G2430" s="209"/>
      <c r="H2430" s="212">
        <v>19.8</v>
      </c>
      <c r="I2430" s="213"/>
      <c r="J2430" s="209"/>
      <c r="K2430" s="209"/>
      <c r="L2430" s="214"/>
      <c r="M2430" s="215"/>
      <c r="N2430" s="216"/>
      <c r="O2430" s="216"/>
      <c r="P2430" s="216"/>
      <c r="Q2430" s="216"/>
      <c r="R2430" s="216"/>
      <c r="S2430" s="216"/>
      <c r="T2430" s="217"/>
      <c r="AT2430" s="218" t="s">
        <v>169</v>
      </c>
      <c r="AU2430" s="218" t="s">
        <v>81</v>
      </c>
      <c r="AV2430" s="12" t="s">
        <v>81</v>
      </c>
      <c r="AW2430" s="12" t="s">
        <v>37</v>
      </c>
      <c r="AX2430" s="12" t="s">
        <v>73</v>
      </c>
      <c r="AY2430" s="218" t="s">
        <v>162</v>
      </c>
    </row>
    <row r="2431" spans="2:51" s="13" customFormat="1" ht="13.5">
      <c r="B2431" s="219"/>
      <c r="C2431" s="220"/>
      <c r="D2431" s="198" t="s">
        <v>169</v>
      </c>
      <c r="E2431" s="241" t="s">
        <v>20</v>
      </c>
      <c r="F2431" s="242" t="s">
        <v>174</v>
      </c>
      <c r="G2431" s="220"/>
      <c r="H2431" s="243">
        <v>109.837</v>
      </c>
      <c r="I2431" s="225"/>
      <c r="J2431" s="220"/>
      <c r="K2431" s="220"/>
      <c r="L2431" s="226"/>
      <c r="M2431" s="227"/>
      <c r="N2431" s="228"/>
      <c r="O2431" s="228"/>
      <c r="P2431" s="228"/>
      <c r="Q2431" s="228"/>
      <c r="R2431" s="228"/>
      <c r="S2431" s="228"/>
      <c r="T2431" s="229"/>
      <c r="AT2431" s="230" t="s">
        <v>169</v>
      </c>
      <c r="AU2431" s="230" t="s">
        <v>81</v>
      </c>
      <c r="AV2431" s="13" t="s">
        <v>168</v>
      </c>
      <c r="AW2431" s="13" t="s">
        <v>37</v>
      </c>
      <c r="AX2431" s="13" t="s">
        <v>22</v>
      </c>
      <c r="AY2431" s="230" t="s">
        <v>162</v>
      </c>
    </row>
    <row r="2432" spans="2:63" s="10" customFormat="1" ht="29.85" customHeight="1">
      <c r="B2432" s="167"/>
      <c r="C2432" s="168"/>
      <c r="D2432" s="181" t="s">
        <v>72</v>
      </c>
      <c r="E2432" s="182" t="s">
        <v>2321</v>
      </c>
      <c r="F2432" s="182" t="s">
        <v>2322</v>
      </c>
      <c r="G2432" s="168"/>
      <c r="H2432" s="168"/>
      <c r="I2432" s="171"/>
      <c r="J2432" s="183">
        <f>BK2432</f>
        <v>0</v>
      </c>
      <c r="K2432" s="168"/>
      <c r="L2432" s="173"/>
      <c r="M2432" s="174"/>
      <c r="N2432" s="175"/>
      <c r="O2432" s="175"/>
      <c r="P2432" s="176">
        <f>SUM(P2433:P2455)</f>
        <v>0</v>
      </c>
      <c r="Q2432" s="175"/>
      <c r="R2432" s="176">
        <f>SUM(R2433:R2455)</f>
        <v>0</v>
      </c>
      <c r="S2432" s="175"/>
      <c r="T2432" s="177">
        <f>SUM(T2433:T2455)</f>
        <v>0</v>
      </c>
      <c r="AR2432" s="178" t="s">
        <v>81</v>
      </c>
      <c r="AT2432" s="179" t="s">
        <v>72</v>
      </c>
      <c r="AU2432" s="179" t="s">
        <v>22</v>
      </c>
      <c r="AY2432" s="178" t="s">
        <v>162</v>
      </c>
      <c r="BK2432" s="180">
        <f>SUM(BK2433:BK2455)</f>
        <v>0</v>
      </c>
    </row>
    <row r="2433" spans="2:65" s="1" customFormat="1" ht="22.5" customHeight="1">
      <c r="B2433" s="36"/>
      <c r="C2433" s="184" t="s">
        <v>2323</v>
      </c>
      <c r="D2433" s="184" t="s">
        <v>164</v>
      </c>
      <c r="E2433" s="185" t="s">
        <v>2324</v>
      </c>
      <c r="F2433" s="186" t="s">
        <v>2325</v>
      </c>
      <c r="G2433" s="187" t="s">
        <v>218</v>
      </c>
      <c r="H2433" s="188">
        <v>2097.6</v>
      </c>
      <c r="I2433" s="189"/>
      <c r="J2433" s="190">
        <f>ROUND(I2433*H2433,2)</f>
        <v>0</v>
      </c>
      <c r="K2433" s="186" t="s">
        <v>20</v>
      </c>
      <c r="L2433" s="56"/>
      <c r="M2433" s="191" t="s">
        <v>20</v>
      </c>
      <c r="N2433" s="192" t="s">
        <v>44</v>
      </c>
      <c r="O2433" s="37"/>
      <c r="P2433" s="193">
        <f>O2433*H2433</f>
        <v>0</v>
      </c>
      <c r="Q2433" s="193">
        <v>0</v>
      </c>
      <c r="R2433" s="193">
        <f>Q2433*H2433</f>
        <v>0</v>
      </c>
      <c r="S2433" s="193">
        <v>0</v>
      </c>
      <c r="T2433" s="194">
        <f>S2433*H2433</f>
        <v>0</v>
      </c>
      <c r="AR2433" s="19" t="s">
        <v>236</v>
      </c>
      <c r="AT2433" s="19" t="s">
        <v>164</v>
      </c>
      <c r="AU2433" s="19" t="s">
        <v>81</v>
      </c>
      <c r="AY2433" s="19" t="s">
        <v>162</v>
      </c>
      <c r="BE2433" s="195">
        <f>IF(N2433="základní",J2433,0)</f>
        <v>0</v>
      </c>
      <c r="BF2433" s="195">
        <f>IF(N2433="snížená",J2433,0)</f>
        <v>0</v>
      </c>
      <c r="BG2433" s="195">
        <f>IF(N2433="zákl. přenesená",J2433,0)</f>
        <v>0</v>
      </c>
      <c r="BH2433" s="195">
        <f>IF(N2433="sníž. přenesená",J2433,0)</f>
        <v>0</v>
      </c>
      <c r="BI2433" s="195">
        <f>IF(N2433="nulová",J2433,0)</f>
        <v>0</v>
      </c>
      <c r="BJ2433" s="19" t="s">
        <v>22</v>
      </c>
      <c r="BK2433" s="195">
        <f>ROUND(I2433*H2433,2)</f>
        <v>0</v>
      </c>
      <c r="BL2433" s="19" t="s">
        <v>236</v>
      </c>
      <c r="BM2433" s="19" t="s">
        <v>2323</v>
      </c>
    </row>
    <row r="2434" spans="2:51" s="11" customFormat="1" ht="13.5">
      <c r="B2434" s="196"/>
      <c r="C2434" s="197"/>
      <c r="D2434" s="198" t="s">
        <v>169</v>
      </c>
      <c r="E2434" s="199" t="s">
        <v>20</v>
      </c>
      <c r="F2434" s="200" t="s">
        <v>2326</v>
      </c>
      <c r="G2434" s="197"/>
      <c r="H2434" s="201" t="s">
        <v>20</v>
      </c>
      <c r="I2434" s="202"/>
      <c r="J2434" s="197"/>
      <c r="K2434" s="197"/>
      <c r="L2434" s="203"/>
      <c r="M2434" s="204"/>
      <c r="N2434" s="205"/>
      <c r="O2434" s="205"/>
      <c r="P2434" s="205"/>
      <c r="Q2434" s="205"/>
      <c r="R2434" s="205"/>
      <c r="S2434" s="205"/>
      <c r="T2434" s="206"/>
      <c r="AT2434" s="207" t="s">
        <v>169</v>
      </c>
      <c r="AU2434" s="207" t="s">
        <v>81</v>
      </c>
      <c r="AV2434" s="11" t="s">
        <v>22</v>
      </c>
      <c r="AW2434" s="11" t="s">
        <v>37</v>
      </c>
      <c r="AX2434" s="11" t="s">
        <v>73</v>
      </c>
      <c r="AY2434" s="207" t="s">
        <v>162</v>
      </c>
    </row>
    <row r="2435" spans="2:51" s="11" customFormat="1" ht="13.5">
      <c r="B2435" s="196"/>
      <c r="C2435" s="197"/>
      <c r="D2435" s="198" t="s">
        <v>169</v>
      </c>
      <c r="E2435" s="199" t="s">
        <v>20</v>
      </c>
      <c r="F2435" s="200" t="s">
        <v>2327</v>
      </c>
      <c r="G2435" s="197"/>
      <c r="H2435" s="201" t="s">
        <v>20</v>
      </c>
      <c r="I2435" s="202"/>
      <c r="J2435" s="197"/>
      <c r="K2435" s="197"/>
      <c r="L2435" s="203"/>
      <c r="M2435" s="204"/>
      <c r="N2435" s="205"/>
      <c r="O2435" s="205"/>
      <c r="P2435" s="205"/>
      <c r="Q2435" s="205"/>
      <c r="R2435" s="205"/>
      <c r="S2435" s="205"/>
      <c r="T2435" s="206"/>
      <c r="AT2435" s="207" t="s">
        <v>169</v>
      </c>
      <c r="AU2435" s="207" t="s">
        <v>81</v>
      </c>
      <c r="AV2435" s="11" t="s">
        <v>22</v>
      </c>
      <c r="AW2435" s="11" t="s">
        <v>37</v>
      </c>
      <c r="AX2435" s="11" t="s">
        <v>73</v>
      </c>
      <c r="AY2435" s="207" t="s">
        <v>162</v>
      </c>
    </row>
    <row r="2436" spans="2:51" s="12" customFormat="1" ht="13.5">
      <c r="B2436" s="208"/>
      <c r="C2436" s="209"/>
      <c r="D2436" s="198" t="s">
        <v>169</v>
      </c>
      <c r="E2436" s="210" t="s">
        <v>20</v>
      </c>
      <c r="F2436" s="211" t="s">
        <v>2328</v>
      </c>
      <c r="G2436" s="209"/>
      <c r="H2436" s="212">
        <v>372.38</v>
      </c>
      <c r="I2436" s="213"/>
      <c r="J2436" s="209"/>
      <c r="K2436" s="209"/>
      <c r="L2436" s="214"/>
      <c r="M2436" s="215"/>
      <c r="N2436" s="216"/>
      <c r="O2436" s="216"/>
      <c r="P2436" s="216"/>
      <c r="Q2436" s="216"/>
      <c r="R2436" s="216"/>
      <c r="S2436" s="216"/>
      <c r="T2436" s="217"/>
      <c r="AT2436" s="218" t="s">
        <v>169</v>
      </c>
      <c r="AU2436" s="218" t="s">
        <v>81</v>
      </c>
      <c r="AV2436" s="12" t="s">
        <v>81</v>
      </c>
      <c r="AW2436" s="12" t="s">
        <v>37</v>
      </c>
      <c r="AX2436" s="12" t="s">
        <v>73</v>
      </c>
      <c r="AY2436" s="218" t="s">
        <v>162</v>
      </c>
    </row>
    <row r="2437" spans="2:51" s="11" customFormat="1" ht="13.5">
      <c r="B2437" s="196"/>
      <c r="C2437" s="197"/>
      <c r="D2437" s="198" t="s">
        <v>169</v>
      </c>
      <c r="E2437" s="199" t="s">
        <v>20</v>
      </c>
      <c r="F2437" s="200" t="s">
        <v>2329</v>
      </c>
      <c r="G2437" s="197"/>
      <c r="H2437" s="201" t="s">
        <v>20</v>
      </c>
      <c r="I2437" s="202"/>
      <c r="J2437" s="197"/>
      <c r="K2437" s="197"/>
      <c r="L2437" s="203"/>
      <c r="M2437" s="204"/>
      <c r="N2437" s="205"/>
      <c r="O2437" s="205"/>
      <c r="P2437" s="205"/>
      <c r="Q2437" s="205"/>
      <c r="R2437" s="205"/>
      <c r="S2437" s="205"/>
      <c r="T2437" s="206"/>
      <c r="AT2437" s="207" t="s">
        <v>169</v>
      </c>
      <c r="AU2437" s="207" t="s">
        <v>81</v>
      </c>
      <c r="AV2437" s="11" t="s">
        <v>22</v>
      </c>
      <c r="AW2437" s="11" t="s">
        <v>37</v>
      </c>
      <c r="AX2437" s="11" t="s">
        <v>73</v>
      </c>
      <c r="AY2437" s="207" t="s">
        <v>162</v>
      </c>
    </row>
    <row r="2438" spans="2:51" s="12" customFormat="1" ht="13.5">
      <c r="B2438" s="208"/>
      <c r="C2438" s="209"/>
      <c r="D2438" s="198" t="s">
        <v>169</v>
      </c>
      <c r="E2438" s="210" t="s">
        <v>20</v>
      </c>
      <c r="F2438" s="211" t="s">
        <v>2330</v>
      </c>
      <c r="G2438" s="209"/>
      <c r="H2438" s="212">
        <v>1719.96</v>
      </c>
      <c r="I2438" s="213"/>
      <c r="J2438" s="209"/>
      <c r="K2438" s="209"/>
      <c r="L2438" s="214"/>
      <c r="M2438" s="215"/>
      <c r="N2438" s="216"/>
      <c r="O2438" s="216"/>
      <c r="P2438" s="216"/>
      <c r="Q2438" s="216"/>
      <c r="R2438" s="216"/>
      <c r="S2438" s="216"/>
      <c r="T2438" s="217"/>
      <c r="AT2438" s="218" t="s">
        <v>169</v>
      </c>
      <c r="AU2438" s="218" t="s">
        <v>81</v>
      </c>
      <c r="AV2438" s="12" t="s">
        <v>81</v>
      </c>
      <c r="AW2438" s="12" t="s">
        <v>37</v>
      </c>
      <c r="AX2438" s="12" t="s">
        <v>73</v>
      </c>
      <c r="AY2438" s="218" t="s">
        <v>162</v>
      </c>
    </row>
    <row r="2439" spans="2:51" s="11" customFormat="1" ht="13.5">
      <c r="B2439" s="196"/>
      <c r="C2439" s="197"/>
      <c r="D2439" s="198" t="s">
        <v>169</v>
      </c>
      <c r="E2439" s="199" t="s">
        <v>20</v>
      </c>
      <c r="F2439" s="200" t="s">
        <v>2331</v>
      </c>
      <c r="G2439" s="197"/>
      <c r="H2439" s="201" t="s">
        <v>20</v>
      </c>
      <c r="I2439" s="202"/>
      <c r="J2439" s="197"/>
      <c r="K2439" s="197"/>
      <c r="L2439" s="203"/>
      <c r="M2439" s="204"/>
      <c r="N2439" s="205"/>
      <c r="O2439" s="205"/>
      <c r="P2439" s="205"/>
      <c r="Q2439" s="205"/>
      <c r="R2439" s="205"/>
      <c r="S2439" s="205"/>
      <c r="T2439" s="206"/>
      <c r="AT2439" s="207" t="s">
        <v>169</v>
      </c>
      <c r="AU2439" s="207" t="s">
        <v>81</v>
      </c>
      <c r="AV2439" s="11" t="s">
        <v>22</v>
      </c>
      <c r="AW2439" s="11" t="s">
        <v>37</v>
      </c>
      <c r="AX2439" s="11" t="s">
        <v>73</v>
      </c>
      <c r="AY2439" s="207" t="s">
        <v>162</v>
      </c>
    </row>
    <row r="2440" spans="2:51" s="12" customFormat="1" ht="13.5">
      <c r="B2440" s="208"/>
      <c r="C2440" s="209"/>
      <c r="D2440" s="198" t="s">
        <v>169</v>
      </c>
      <c r="E2440" s="210" t="s">
        <v>20</v>
      </c>
      <c r="F2440" s="211" t="s">
        <v>2332</v>
      </c>
      <c r="G2440" s="209"/>
      <c r="H2440" s="212">
        <v>100</v>
      </c>
      <c r="I2440" s="213"/>
      <c r="J2440" s="209"/>
      <c r="K2440" s="209"/>
      <c r="L2440" s="214"/>
      <c r="M2440" s="215"/>
      <c r="N2440" s="216"/>
      <c r="O2440" s="216"/>
      <c r="P2440" s="216"/>
      <c r="Q2440" s="216"/>
      <c r="R2440" s="216"/>
      <c r="S2440" s="216"/>
      <c r="T2440" s="217"/>
      <c r="AT2440" s="218" t="s">
        <v>169</v>
      </c>
      <c r="AU2440" s="218" t="s">
        <v>81</v>
      </c>
      <c r="AV2440" s="12" t="s">
        <v>81</v>
      </c>
      <c r="AW2440" s="12" t="s">
        <v>37</v>
      </c>
      <c r="AX2440" s="12" t="s">
        <v>73</v>
      </c>
      <c r="AY2440" s="218" t="s">
        <v>162</v>
      </c>
    </row>
    <row r="2441" spans="2:51" s="11" customFormat="1" ht="13.5">
      <c r="B2441" s="196"/>
      <c r="C2441" s="197"/>
      <c r="D2441" s="198" t="s">
        <v>169</v>
      </c>
      <c r="E2441" s="199" t="s">
        <v>20</v>
      </c>
      <c r="F2441" s="200" t="s">
        <v>2333</v>
      </c>
      <c r="G2441" s="197"/>
      <c r="H2441" s="201" t="s">
        <v>20</v>
      </c>
      <c r="I2441" s="202"/>
      <c r="J2441" s="197"/>
      <c r="K2441" s="197"/>
      <c r="L2441" s="203"/>
      <c r="M2441" s="204"/>
      <c r="N2441" s="205"/>
      <c r="O2441" s="205"/>
      <c r="P2441" s="205"/>
      <c r="Q2441" s="205"/>
      <c r="R2441" s="205"/>
      <c r="S2441" s="205"/>
      <c r="T2441" s="206"/>
      <c r="AT2441" s="207" t="s">
        <v>169</v>
      </c>
      <c r="AU2441" s="207" t="s">
        <v>81</v>
      </c>
      <c r="AV2441" s="11" t="s">
        <v>22</v>
      </c>
      <c r="AW2441" s="11" t="s">
        <v>37</v>
      </c>
      <c r="AX2441" s="11" t="s">
        <v>73</v>
      </c>
      <c r="AY2441" s="207" t="s">
        <v>162</v>
      </c>
    </row>
    <row r="2442" spans="2:51" s="12" customFormat="1" ht="13.5">
      <c r="B2442" s="208"/>
      <c r="C2442" s="209"/>
      <c r="D2442" s="198" t="s">
        <v>169</v>
      </c>
      <c r="E2442" s="210" t="s">
        <v>20</v>
      </c>
      <c r="F2442" s="211" t="s">
        <v>2334</v>
      </c>
      <c r="G2442" s="209"/>
      <c r="H2442" s="212">
        <v>-94.74</v>
      </c>
      <c r="I2442" s="213"/>
      <c r="J2442" s="209"/>
      <c r="K2442" s="209"/>
      <c r="L2442" s="214"/>
      <c r="M2442" s="215"/>
      <c r="N2442" s="216"/>
      <c r="O2442" s="216"/>
      <c r="P2442" s="216"/>
      <c r="Q2442" s="216"/>
      <c r="R2442" s="216"/>
      <c r="S2442" s="216"/>
      <c r="T2442" s="217"/>
      <c r="AT2442" s="218" t="s">
        <v>169</v>
      </c>
      <c r="AU2442" s="218" t="s">
        <v>81</v>
      </c>
      <c r="AV2442" s="12" t="s">
        <v>81</v>
      </c>
      <c r="AW2442" s="12" t="s">
        <v>37</v>
      </c>
      <c r="AX2442" s="12" t="s">
        <v>73</v>
      </c>
      <c r="AY2442" s="218" t="s">
        <v>162</v>
      </c>
    </row>
    <row r="2443" spans="2:51" s="13" customFormat="1" ht="13.5">
      <c r="B2443" s="219"/>
      <c r="C2443" s="220"/>
      <c r="D2443" s="221" t="s">
        <v>169</v>
      </c>
      <c r="E2443" s="222" t="s">
        <v>20</v>
      </c>
      <c r="F2443" s="223" t="s">
        <v>174</v>
      </c>
      <c r="G2443" s="220"/>
      <c r="H2443" s="224">
        <v>2097.6</v>
      </c>
      <c r="I2443" s="225"/>
      <c r="J2443" s="220"/>
      <c r="K2443" s="220"/>
      <c r="L2443" s="226"/>
      <c r="M2443" s="227"/>
      <c r="N2443" s="228"/>
      <c r="O2443" s="228"/>
      <c r="P2443" s="228"/>
      <c r="Q2443" s="228"/>
      <c r="R2443" s="228"/>
      <c r="S2443" s="228"/>
      <c r="T2443" s="229"/>
      <c r="AT2443" s="230" t="s">
        <v>169</v>
      </c>
      <c r="AU2443" s="230" t="s">
        <v>81</v>
      </c>
      <c r="AV2443" s="13" t="s">
        <v>168</v>
      </c>
      <c r="AW2443" s="13" t="s">
        <v>37</v>
      </c>
      <c r="AX2443" s="13" t="s">
        <v>22</v>
      </c>
      <c r="AY2443" s="230" t="s">
        <v>162</v>
      </c>
    </row>
    <row r="2444" spans="2:65" s="1" customFormat="1" ht="22.5" customHeight="1">
      <c r="B2444" s="36"/>
      <c r="C2444" s="184" t="s">
        <v>2335</v>
      </c>
      <c r="D2444" s="184" t="s">
        <v>164</v>
      </c>
      <c r="E2444" s="185" t="s">
        <v>2336</v>
      </c>
      <c r="F2444" s="186" t="s">
        <v>2337</v>
      </c>
      <c r="G2444" s="187" t="s">
        <v>218</v>
      </c>
      <c r="H2444" s="188">
        <v>505.44</v>
      </c>
      <c r="I2444" s="189"/>
      <c r="J2444" s="190">
        <f>ROUND(I2444*H2444,2)</f>
        <v>0</v>
      </c>
      <c r="K2444" s="186" t="s">
        <v>20</v>
      </c>
      <c r="L2444" s="56"/>
      <c r="M2444" s="191" t="s">
        <v>20</v>
      </c>
      <c r="N2444" s="192" t="s">
        <v>44</v>
      </c>
      <c r="O2444" s="37"/>
      <c r="P2444" s="193">
        <f>O2444*H2444</f>
        <v>0</v>
      </c>
      <c r="Q2444" s="193">
        <v>0</v>
      </c>
      <c r="R2444" s="193">
        <f>Q2444*H2444</f>
        <v>0</v>
      </c>
      <c r="S2444" s="193">
        <v>0</v>
      </c>
      <c r="T2444" s="194">
        <f>S2444*H2444</f>
        <v>0</v>
      </c>
      <c r="AR2444" s="19" t="s">
        <v>236</v>
      </c>
      <c r="AT2444" s="19" t="s">
        <v>164</v>
      </c>
      <c r="AU2444" s="19" t="s">
        <v>81</v>
      </c>
      <c r="AY2444" s="19" t="s">
        <v>162</v>
      </c>
      <c r="BE2444" s="195">
        <f>IF(N2444="základní",J2444,0)</f>
        <v>0</v>
      </c>
      <c r="BF2444" s="195">
        <f>IF(N2444="snížená",J2444,0)</f>
        <v>0</v>
      </c>
      <c r="BG2444" s="195">
        <f>IF(N2444="zákl. přenesená",J2444,0)</f>
        <v>0</v>
      </c>
      <c r="BH2444" s="195">
        <f>IF(N2444="sníž. přenesená",J2444,0)</f>
        <v>0</v>
      </c>
      <c r="BI2444" s="195">
        <f>IF(N2444="nulová",J2444,0)</f>
        <v>0</v>
      </c>
      <c r="BJ2444" s="19" t="s">
        <v>22</v>
      </c>
      <c r="BK2444" s="195">
        <f>ROUND(I2444*H2444,2)</f>
        <v>0</v>
      </c>
      <c r="BL2444" s="19" t="s">
        <v>236</v>
      </c>
      <c r="BM2444" s="19" t="s">
        <v>2335</v>
      </c>
    </row>
    <row r="2445" spans="2:51" s="11" customFormat="1" ht="13.5">
      <c r="B2445" s="196"/>
      <c r="C2445" s="197"/>
      <c r="D2445" s="198" t="s">
        <v>169</v>
      </c>
      <c r="E2445" s="199" t="s">
        <v>20</v>
      </c>
      <c r="F2445" s="200" t="s">
        <v>2326</v>
      </c>
      <c r="G2445" s="197"/>
      <c r="H2445" s="201" t="s">
        <v>20</v>
      </c>
      <c r="I2445" s="202"/>
      <c r="J2445" s="197"/>
      <c r="K2445" s="197"/>
      <c r="L2445" s="203"/>
      <c r="M2445" s="204"/>
      <c r="N2445" s="205"/>
      <c r="O2445" s="205"/>
      <c r="P2445" s="205"/>
      <c r="Q2445" s="205"/>
      <c r="R2445" s="205"/>
      <c r="S2445" s="205"/>
      <c r="T2445" s="206"/>
      <c r="AT2445" s="207" t="s">
        <v>169</v>
      </c>
      <c r="AU2445" s="207" t="s">
        <v>81</v>
      </c>
      <c r="AV2445" s="11" t="s">
        <v>22</v>
      </c>
      <c r="AW2445" s="11" t="s">
        <v>37</v>
      </c>
      <c r="AX2445" s="11" t="s">
        <v>73</v>
      </c>
      <c r="AY2445" s="207" t="s">
        <v>162</v>
      </c>
    </row>
    <row r="2446" spans="2:51" s="11" customFormat="1" ht="13.5">
      <c r="B2446" s="196"/>
      <c r="C2446" s="197"/>
      <c r="D2446" s="198" t="s">
        <v>169</v>
      </c>
      <c r="E2446" s="199" t="s">
        <v>20</v>
      </c>
      <c r="F2446" s="200" t="s">
        <v>2338</v>
      </c>
      <c r="G2446" s="197"/>
      <c r="H2446" s="201" t="s">
        <v>20</v>
      </c>
      <c r="I2446" s="202"/>
      <c r="J2446" s="197"/>
      <c r="K2446" s="197"/>
      <c r="L2446" s="203"/>
      <c r="M2446" s="204"/>
      <c r="N2446" s="205"/>
      <c r="O2446" s="205"/>
      <c r="P2446" s="205"/>
      <c r="Q2446" s="205"/>
      <c r="R2446" s="205"/>
      <c r="S2446" s="205"/>
      <c r="T2446" s="206"/>
      <c r="AT2446" s="207" t="s">
        <v>169</v>
      </c>
      <c r="AU2446" s="207" t="s">
        <v>81</v>
      </c>
      <c r="AV2446" s="11" t="s">
        <v>22</v>
      </c>
      <c r="AW2446" s="11" t="s">
        <v>37</v>
      </c>
      <c r="AX2446" s="11" t="s">
        <v>73</v>
      </c>
      <c r="AY2446" s="207" t="s">
        <v>162</v>
      </c>
    </row>
    <row r="2447" spans="2:51" s="12" customFormat="1" ht="13.5">
      <c r="B2447" s="208"/>
      <c r="C2447" s="209"/>
      <c r="D2447" s="198" t="s">
        <v>169</v>
      </c>
      <c r="E2447" s="210" t="s">
        <v>20</v>
      </c>
      <c r="F2447" s="211" t="s">
        <v>2339</v>
      </c>
      <c r="G2447" s="209"/>
      <c r="H2447" s="212">
        <v>49.4</v>
      </c>
      <c r="I2447" s="213"/>
      <c r="J2447" s="209"/>
      <c r="K2447" s="209"/>
      <c r="L2447" s="214"/>
      <c r="M2447" s="215"/>
      <c r="N2447" s="216"/>
      <c r="O2447" s="216"/>
      <c r="P2447" s="216"/>
      <c r="Q2447" s="216"/>
      <c r="R2447" s="216"/>
      <c r="S2447" s="216"/>
      <c r="T2447" s="217"/>
      <c r="AT2447" s="218" t="s">
        <v>169</v>
      </c>
      <c r="AU2447" s="218" t="s">
        <v>81</v>
      </c>
      <c r="AV2447" s="12" t="s">
        <v>81</v>
      </c>
      <c r="AW2447" s="12" t="s">
        <v>37</v>
      </c>
      <c r="AX2447" s="12" t="s">
        <v>73</v>
      </c>
      <c r="AY2447" s="218" t="s">
        <v>162</v>
      </c>
    </row>
    <row r="2448" spans="2:51" s="11" customFormat="1" ht="13.5">
      <c r="B2448" s="196"/>
      <c r="C2448" s="197"/>
      <c r="D2448" s="198" t="s">
        <v>169</v>
      </c>
      <c r="E2448" s="199" t="s">
        <v>20</v>
      </c>
      <c r="F2448" s="200" t="s">
        <v>2340</v>
      </c>
      <c r="G2448" s="197"/>
      <c r="H2448" s="201" t="s">
        <v>20</v>
      </c>
      <c r="I2448" s="202"/>
      <c r="J2448" s="197"/>
      <c r="K2448" s="197"/>
      <c r="L2448" s="203"/>
      <c r="M2448" s="204"/>
      <c r="N2448" s="205"/>
      <c r="O2448" s="205"/>
      <c r="P2448" s="205"/>
      <c r="Q2448" s="205"/>
      <c r="R2448" s="205"/>
      <c r="S2448" s="205"/>
      <c r="T2448" s="206"/>
      <c r="AT2448" s="207" t="s">
        <v>169</v>
      </c>
      <c r="AU2448" s="207" t="s">
        <v>81</v>
      </c>
      <c r="AV2448" s="11" t="s">
        <v>22</v>
      </c>
      <c r="AW2448" s="11" t="s">
        <v>37</v>
      </c>
      <c r="AX2448" s="11" t="s">
        <v>73</v>
      </c>
      <c r="AY2448" s="207" t="s">
        <v>162</v>
      </c>
    </row>
    <row r="2449" spans="2:51" s="12" customFormat="1" ht="13.5">
      <c r="B2449" s="208"/>
      <c r="C2449" s="209"/>
      <c r="D2449" s="198" t="s">
        <v>169</v>
      </c>
      <c r="E2449" s="210" t="s">
        <v>20</v>
      </c>
      <c r="F2449" s="211" t="s">
        <v>2341</v>
      </c>
      <c r="G2449" s="209"/>
      <c r="H2449" s="212">
        <v>359.12</v>
      </c>
      <c r="I2449" s="213"/>
      <c r="J2449" s="209"/>
      <c r="K2449" s="209"/>
      <c r="L2449" s="214"/>
      <c r="M2449" s="215"/>
      <c r="N2449" s="216"/>
      <c r="O2449" s="216"/>
      <c r="P2449" s="216"/>
      <c r="Q2449" s="216"/>
      <c r="R2449" s="216"/>
      <c r="S2449" s="216"/>
      <c r="T2449" s="217"/>
      <c r="AT2449" s="218" t="s">
        <v>169</v>
      </c>
      <c r="AU2449" s="218" t="s">
        <v>81</v>
      </c>
      <c r="AV2449" s="12" t="s">
        <v>81</v>
      </c>
      <c r="AW2449" s="12" t="s">
        <v>37</v>
      </c>
      <c r="AX2449" s="12" t="s">
        <v>73</v>
      </c>
      <c r="AY2449" s="218" t="s">
        <v>162</v>
      </c>
    </row>
    <row r="2450" spans="2:51" s="11" customFormat="1" ht="13.5">
      <c r="B2450" s="196"/>
      <c r="C2450" s="197"/>
      <c r="D2450" s="198" t="s">
        <v>169</v>
      </c>
      <c r="E2450" s="199" t="s">
        <v>20</v>
      </c>
      <c r="F2450" s="200" t="s">
        <v>2342</v>
      </c>
      <c r="G2450" s="197"/>
      <c r="H2450" s="201" t="s">
        <v>20</v>
      </c>
      <c r="I2450" s="202"/>
      <c r="J2450" s="197"/>
      <c r="K2450" s="197"/>
      <c r="L2450" s="203"/>
      <c r="M2450" s="204"/>
      <c r="N2450" s="205"/>
      <c r="O2450" s="205"/>
      <c r="P2450" s="205"/>
      <c r="Q2450" s="205"/>
      <c r="R2450" s="205"/>
      <c r="S2450" s="205"/>
      <c r="T2450" s="206"/>
      <c r="AT2450" s="207" t="s">
        <v>169</v>
      </c>
      <c r="AU2450" s="207" t="s">
        <v>81</v>
      </c>
      <c r="AV2450" s="11" t="s">
        <v>22</v>
      </c>
      <c r="AW2450" s="11" t="s">
        <v>37</v>
      </c>
      <c r="AX2450" s="11" t="s">
        <v>73</v>
      </c>
      <c r="AY2450" s="207" t="s">
        <v>162</v>
      </c>
    </row>
    <row r="2451" spans="2:51" s="12" customFormat="1" ht="13.5">
      <c r="B2451" s="208"/>
      <c r="C2451" s="209"/>
      <c r="D2451" s="198" t="s">
        <v>169</v>
      </c>
      <c r="E2451" s="210" t="s">
        <v>20</v>
      </c>
      <c r="F2451" s="211" t="s">
        <v>2343</v>
      </c>
      <c r="G2451" s="209"/>
      <c r="H2451" s="212">
        <v>96.92</v>
      </c>
      <c r="I2451" s="213"/>
      <c r="J2451" s="209"/>
      <c r="K2451" s="209"/>
      <c r="L2451" s="214"/>
      <c r="M2451" s="215"/>
      <c r="N2451" s="216"/>
      <c r="O2451" s="216"/>
      <c r="P2451" s="216"/>
      <c r="Q2451" s="216"/>
      <c r="R2451" s="216"/>
      <c r="S2451" s="216"/>
      <c r="T2451" s="217"/>
      <c r="AT2451" s="218" t="s">
        <v>169</v>
      </c>
      <c r="AU2451" s="218" t="s">
        <v>81</v>
      </c>
      <c r="AV2451" s="12" t="s">
        <v>81</v>
      </c>
      <c r="AW2451" s="12" t="s">
        <v>37</v>
      </c>
      <c r="AX2451" s="12" t="s">
        <v>73</v>
      </c>
      <c r="AY2451" s="218" t="s">
        <v>162</v>
      </c>
    </row>
    <row r="2452" spans="2:51" s="13" customFormat="1" ht="13.5">
      <c r="B2452" s="219"/>
      <c r="C2452" s="220"/>
      <c r="D2452" s="221" t="s">
        <v>169</v>
      </c>
      <c r="E2452" s="222" t="s">
        <v>20</v>
      </c>
      <c r="F2452" s="223" t="s">
        <v>174</v>
      </c>
      <c r="G2452" s="220"/>
      <c r="H2452" s="224">
        <v>505.44</v>
      </c>
      <c r="I2452" s="225"/>
      <c r="J2452" s="220"/>
      <c r="K2452" s="220"/>
      <c r="L2452" s="226"/>
      <c r="M2452" s="227"/>
      <c r="N2452" s="228"/>
      <c r="O2452" s="228"/>
      <c r="P2452" s="228"/>
      <c r="Q2452" s="228"/>
      <c r="R2452" s="228"/>
      <c r="S2452" s="228"/>
      <c r="T2452" s="229"/>
      <c r="AT2452" s="230" t="s">
        <v>169</v>
      </c>
      <c r="AU2452" s="230" t="s">
        <v>81</v>
      </c>
      <c r="AV2452" s="13" t="s">
        <v>168</v>
      </c>
      <c r="AW2452" s="13" t="s">
        <v>37</v>
      </c>
      <c r="AX2452" s="13" t="s">
        <v>22</v>
      </c>
      <c r="AY2452" s="230" t="s">
        <v>162</v>
      </c>
    </row>
    <row r="2453" spans="2:65" s="1" customFormat="1" ht="22.5" customHeight="1">
      <c r="B2453" s="36"/>
      <c r="C2453" s="184" t="s">
        <v>2344</v>
      </c>
      <c r="D2453" s="184" t="s">
        <v>164</v>
      </c>
      <c r="E2453" s="185" t="s">
        <v>2345</v>
      </c>
      <c r="F2453" s="186" t="s">
        <v>2346</v>
      </c>
      <c r="G2453" s="187" t="s">
        <v>218</v>
      </c>
      <c r="H2453" s="188">
        <v>21.963</v>
      </c>
      <c r="I2453" s="189"/>
      <c r="J2453" s="190">
        <f>ROUND(I2453*H2453,2)</f>
        <v>0</v>
      </c>
      <c r="K2453" s="186" t="s">
        <v>20</v>
      </c>
      <c r="L2453" s="56"/>
      <c r="M2453" s="191" t="s">
        <v>20</v>
      </c>
      <c r="N2453" s="192" t="s">
        <v>44</v>
      </c>
      <c r="O2453" s="37"/>
      <c r="P2453" s="193">
        <f>O2453*H2453</f>
        <v>0</v>
      </c>
      <c r="Q2453" s="193">
        <v>0</v>
      </c>
      <c r="R2453" s="193">
        <f>Q2453*H2453</f>
        <v>0</v>
      </c>
      <c r="S2453" s="193">
        <v>0</v>
      </c>
      <c r="T2453" s="194">
        <f>S2453*H2453</f>
        <v>0</v>
      </c>
      <c r="AR2453" s="19" t="s">
        <v>236</v>
      </c>
      <c r="AT2453" s="19" t="s">
        <v>164</v>
      </c>
      <c r="AU2453" s="19" t="s">
        <v>81</v>
      </c>
      <c r="AY2453" s="19" t="s">
        <v>162</v>
      </c>
      <c r="BE2453" s="195">
        <f>IF(N2453="základní",J2453,0)</f>
        <v>0</v>
      </c>
      <c r="BF2453" s="195">
        <f>IF(N2453="snížená",J2453,0)</f>
        <v>0</v>
      </c>
      <c r="BG2453" s="195">
        <f>IF(N2453="zákl. přenesená",J2453,0)</f>
        <v>0</v>
      </c>
      <c r="BH2453" s="195">
        <f>IF(N2453="sníž. přenesená",J2453,0)</f>
        <v>0</v>
      </c>
      <c r="BI2453" s="195">
        <f>IF(N2453="nulová",J2453,0)</f>
        <v>0</v>
      </c>
      <c r="BJ2453" s="19" t="s">
        <v>22</v>
      </c>
      <c r="BK2453" s="195">
        <f>ROUND(I2453*H2453,2)</f>
        <v>0</v>
      </c>
      <c r="BL2453" s="19" t="s">
        <v>236</v>
      </c>
      <c r="BM2453" s="19" t="s">
        <v>2344</v>
      </c>
    </row>
    <row r="2454" spans="2:51" s="12" customFormat="1" ht="13.5">
      <c r="B2454" s="208"/>
      <c r="C2454" s="209"/>
      <c r="D2454" s="198" t="s">
        <v>169</v>
      </c>
      <c r="E2454" s="210" t="s">
        <v>20</v>
      </c>
      <c r="F2454" s="211" t="s">
        <v>2347</v>
      </c>
      <c r="G2454" s="209"/>
      <c r="H2454" s="212">
        <v>21.963</v>
      </c>
      <c r="I2454" s="213"/>
      <c r="J2454" s="209"/>
      <c r="K2454" s="209"/>
      <c r="L2454" s="214"/>
      <c r="M2454" s="215"/>
      <c r="N2454" s="216"/>
      <c r="O2454" s="216"/>
      <c r="P2454" s="216"/>
      <c r="Q2454" s="216"/>
      <c r="R2454" s="216"/>
      <c r="S2454" s="216"/>
      <c r="T2454" s="217"/>
      <c r="AT2454" s="218" t="s">
        <v>169</v>
      </c>
      <c r="AU2454" s="218" t="s">
        <v>81</v>
      </c>
      <c r="AV2454" s="12" t="s">
        <v>81</v>
      </c>
      <c r="AW2454" s="12" t="s">
        <v>37</v>
      </c>
      <c r="AX2454" s="12" t="s">
        <v>73</v>
      </c>
      <c r="AY2454" s="218" t="s">
        <v>162</v>
      </c>
    </row>
    <row r="2455" spans="2:51" s="13" customFormat="1" ht="13.5">
      <c r="B2455" s="219"/>
      <c r="C2455" s="220"/>
      <c r="D2455" s="198" t="s">
        <v>169</v>
      </c>
      <c r="E2455" s="241" t="s">
        <v>20</v>
      </c>
      <c r="F2455" s="242" t="s">
        <v>174</v>
      </c>
      <c r="G2455" s="220"/>
      <c r="H2455" s="243">
        <v>21.963</v>
      </c>
      <c r="I2455" s="225"/>
      <c r="J2455" s="220"/>
      <c r="K2455" s="220"/>
      <c r="L2455" s="226"/>
      <c r="M2455" s="227"/>
      <c r="N2455" s="228"/>
      <c r="O2455" s="228"/>
      <c r="P2455" s="228"/>
      <c r="Q2455" s="228"/>
      <c r="R2455" s="228"/>
      <c r="S2455" s="228"/>
      <c r="T2455" s="229"/>
      <c r="AT2455" s="230" t="s">
        <v>169</v>
      </c>
      <c r="AU2455" s="230" t="s">
        <v>81</v>
      </c>
      <c r="AV2455" s="13" t="s">
        <v>168</v>
      </c>
      <c r="AW2455" s="13" t="s">
        <v>37</v>
      </c>
      <c r="AX2455" s="13" t="s">
        <v>22</v>
      </c>
      <c r="AY2455" s="230" t="s">
        <v>162</v>
      </c>
    </row>
    <row r="2456" spans="2:63" s="10" customFormat="1" ht="37.35" customHeight="1">
      <c r="B2456" s="167"/>
      <c r="C2456" s="168"/>
      <c r="D2456" s="169" t="s">
        <v>72</v>
      </c>
      <c r="E2456" s="170" t="s">
        <v>253</v>
      </c>
      <c r="F2456" s="170" t="s">
        <v>2348</v>
      </c>
      <c r="G2456" s="168"/>
      <c r="H2456" s="168"/>
      <c r="I2456" s="171"/>
      <c r="J2456" s="172">
        <f>BK2456</f>
        <v>0</v>
      </c>
      <c r="K2456" s="168"/>
      <c r="L2456" s="173"/>
      <c r="M2456" s="174"/>
      <c r="N2456" s="175"/>
      <c r="O2456" s="175"/>
      <c r="P2456" s="176">
        <f>P2457+P2459+P2475</f>
        <v>0</v>
      </c>
      <c r="Q2456" s="175"/>
      <c r="R2456" s="176">
        <f>R2457+R2459+R2475</f>
        <v>0</v>
      </c>
      <c r="S2456" s="175"/>
      <c r="T2456" s="177">
        <f>T2457+T2459+T2475</f>
        <v>0</v>
      </c>
      <c r="AR2456" s="178" t="s">
        <v>180</v>
      </c>
      <c r="AT2456" s="179" t="s">
        <v>72</v>
      </c>
      <c r="AU2456" s="179" t="s">
        <v>73</v>
      </c>
      <c r="AY2456" s="178" t="s">
        <v>162</v>
      </c>
      <c r="BK2456" s="180">
        <f>BK2457+BK2459+BK2475</f>
        <v>0</v>
      </c>
    </row>
    <row r="2457" spans="2:63" s="10" customFormat="1" ht="19.9" customHeight="1">
      <c r="B2457" s="167"/>
      <c r="C2457" s="168"/>
      <c r="D2457" s="181" t="s">
        <v>72</v>
      </c>
      <c r="E2457" s="182" t="s">
        <v>2349</v>
      </c>
      <c r="F2457" s="182" t="s">
        <v>2350</v>
      </c>
      <c r="G2457" s="168"/>
      <c r="H2457" s="168"/>
      <c r="I2457" s="171"/>
      <c r="J2457" s="183">
        <f>BK2457</f>
        <v>0</v>
      </c>
      <c r="K2457" s="168"/>
      <c r="L2457" s="173"/>
      <c r="M2457" s="174"/>
      <c r="N2457" s="175"/>
      <c r="O2457" s="175"/>
      <c r="P2457" s="176">
        <f>P2458</f>
        <v>0</v>
      </c>
      <c r="Q2457" s="175"/>
      <c r="R2457" s="176">
        <f>R2458</f>
        <v>0</v>
      </c>
      <c r="S2457" s="175"/>
      <c r="T2457" s="177">
        <f>T2458</f>
        <v>0</v>
      </c>
      <c r="AR2457" s="178" t="s">
        <v>22</v>
      </c>
      <c r="AT2457" s="179" t="s">
        <v>72</v>
      </c>
      <c r="AU2457" s="179" t="s">
        <v>22</v>
      </c>
      <c r="AY2457" s="178" t="s">
        <v>162</v>
      </c>
      <c r="BK2457" s="180">
        <f>BK2458</f>
        <v>0</v>
      </c>
    </row>
    <row r="2458" spans="2:65" s="1" customFormat="1" ht="22.5" customHeight="1">
      <c r="B2458" s="36"/>
      <c r="C2458" s="184" t="s">
        <v>2351</v>
      </c>
      <c r="D2458" s="184" t="s">
        <v>164</v>
      </c>
      <c r="E2458" s="185" t="s">
        <v>2352</v>
      </c>
      <c r="F2458" s="186" t="s">
        <v>2353</v>
      </c>
      <c r="G2458" s="187" t="s">
        <v>1905</v>
      </c>
      <c r="H2458" s="188">
        <v>1</v>
      </c>
      <c r="I2458" s="189"/>
      <c r="J2458" s="190">
        <f>ROUND(I2458*H2458,2)</f>
        <v>0</v>
      </c>
      <c r="K2458" s="186" t="s">
        <v>20</v>
      </c>
      <c r="L2458" s="56"/>
      <c r="M2458" s="191" t="s">
        <v>20</v>
      </c>
      <c r="N2458" s="192" t="s">
        <v>44</v>
      </c>
      <c r="O2458" s="37"/>
      <c r="P2458" s="193">
        <f>O2458*H2458</f>
        <v>0</v>
      </c>
      <c r="Q2458" s="193">
        <v>0</v>
      </c>
      <c r="R2458" s="193">
        <f>Q2458*H2458</f>
        <v>0</v>
      </c>
      <c r="S2458" s="193">
        <v>0</v>
      </c>
      <c r="T2458" s="194">
        <f>S2458*H2458</f>
        <v>0</v>
      </c>
      <c r="AR2458" s="19" t="s">
        <v>168</v>
      </c>
      <c r="AT2458" s="19" t="s">
        <v>164</v>
      </c>
      <c r="AU2458" s="19" t="s">
        <v>81</v>
      </c>
      <c r="AY2458" s="19" t="s">
        <v>162</v>
      </c>
      <c r="BE2458" s="195">
        <f>IF(N2458="základní",J2458,0)</f>
        <v>0</v>
      </c>
      <c r="BF2458" s="195">
        <f>IF(N2458="snížená",J2458,0)</f>
        <v>0</v>
      </c>
      <c r="BG2458" s="195">
        <f>IF(N2458="zákl. přenesená",J2458,0)</f>
        <v>0</v>
      </c>
      <c r="BH2458" s="195">
        <f>IF(N2458="sníž. přenesená",J2458,0)</f>
        <v>0</v>
      </c>
      <c r="BI2458" s="195">
        <f>IF(N2458="nulová",J2458,0)</f>
        <v>0</v>
      </c>
      <c r="BJ2458" s="19" t="s">
        <v>22</v>
      </c>
      <c r="BK2458" s="195">
        <f>ROUND(I2458*H2458,2)</f>
        <v>0</v>
      </c>
      <c r="BL2458" s="19" t="s">
        <v>168</v>
      </c>
      <c r="BM2458" s="19" t="s">
        <v>2351</v>
      </c>
    </row>
    <row r="2459" spans="2:63" s="10" customFormat="1" ht="29.85" customHeight="1">
      <c r="B2459" s="167"/>
      <c r="C2459" s="168"/>
      <c r="D2459" s="181" t="s">
        <v>72</v>
      </c>
      <c r="E2459" s="182" t="s">
        <v>2354</v>
      </c>
      <c r="F2459" s="182" t="s">
        <v>2355</v>
      </c>
      <c r="G2459" s="168"/>
      <c r="H2459" s="168"/>
      <c r="I2459" s="171"/>
      <c r="J2459" s="183">
        <f>BK2459</f>
        <v>0</v>
      </c>
      <c r="K2459" s="168"/>
      <c r="L2459" s="173"/>
      <c r="M2459" s="174"/>
      <c r="N2459" s="175"/>
      <c r="O2459" s="175"/>
      <c r="P2459" s="176">
        <f>SUM(P2460:P2474)</f>
        <v>0</v>
      </c>
      <c r="Q2459" s="175"/>
      <c r="R2459" s="176">
        <f>SUM(R2460:R2474)</f>
        <v>0</v>
      </c>
      <c r="S2459" s="175"/>
      <c r="T2459" s="177">
        <f>SUM(T2460:T2474)</f>
        <v>0</v>
      </c>
      <c r="AR2459" s="178" t="s">
        <v>22</v>
      </c>
      <c r="AT2459" s="179" t="s">
        <v>72</v>
      </c>
      <c r="AU2459" s="179" t="s">
        <v>22</v>
      </c>
      <c r="AY2459" s="178" t="s">
        <v>162</v>
      </c>
      <c r="BK2459" s="180">
        <f>SUM(BK2460:BK2474)</f>
        <v>0</v>
      </c>
    </row>
    <row r="2460" spans="2:65" s="1" customFormat="1" ht="22.5" customHeight="1">
      <c r="B2460" s="36"/>
      <c r="C2460" s="184" t="s">
        <v>2356</v>
      </c>
      <c r="D2460" s="184" t="s">
        <v>164</v>
      </c>
      <c r="E2460" s="185" t="s">
        <v>2357</v>
      </c>
      <c r="F2460" s="186" t="s">
        <v>2358</v>
      </c>
      <c r="G2460" s="187" t="s">
        <v>1689</v>
      </c>
      <c r="H2460" s="188">
        <v>4074.1</v>
      </c>
      <c r="I2460" s="189"/>
      <c r="J2460" s="190">
        <f>ROUND(I2460*H2460,2)</f>
        <v>0</v>
      </c>
      <c r="K2460" s="186" t="s">
        <v>20</v>
      </c>
      <c r="L2460" s="56"/>
      <c r="M2460" s="191" t="s">
        <v>20</v>
      </c>
      <c r="N2460" s="192" t="s">
        <v>44</v>
      </c>
      <c r="O2460" s="37"/>
      <c r="P2460" s="193">
        <f>O2460*H2460</f>
        <v>0</v>
      </c>
      <c r="Q2460" s="193">
        <v>0</v>
      </c>
      <c r="R2460" s="193">
        <f>Q2460*H2460</f>
        <v>0</v>
      </c>
      <c r="S2460" s="193">
        <v>0</v>
      </c>
      <c r="T2460" s="194">
        <f>S2460*H2460</f>
        <v>0</v>
      </c>
      <c r="AR2460" s="19" t="s">
        <v>168</v>
      </c>
      <c r="AT2460" s="19" t="s">
        <v>164</v>
      </c>
      <c r="AU2460" s="19" t="s">
        <v>81</v>
      </c>
      <c r="AY2460" s="19" t="s">
        <v>162</v>
      </c>
      <c r="BE2460" s="195">
        <f>IF(N2460="základní",J2460,0)</f>
        <v>0</v>
      </c>
      <c r="BF2460" s="195">
        <f>IF(N2460="snížená",J2460,0)</f>
        <v>0</v>
      </c>
      <c r="BG2460" s="195">
        <f>IF(N2460="zákl. přenesená",J2460,0)</f>
        <v>0</v>
      </c>
      <c r="BH2460" s="195">
        <f>IF(N2460="sníž. přenesená",J2460,0)</f>
        <v>0</v>
      </c>
      <c r="BI2460" s="195">
        <f>IF(N2460="nulová",J2460,0)</f>
        <v>0</v>
      </c>
      <c r="BJ2460" s="19" t="s">
        <v>22</v>
      </c>
      <c r="BK2460" s="195">
        <f>ROUND(I2460*H2460,2)</f>
        <v>0</v>
      </c>
      <c r="BL2460" s="19" t="s">
        <v>168</v>
      </c>
      <c r="BM2460" s="19" t="s">
        <v>2356</v>
      </c>
    </row>
    <row r="2461" spans="2:51" s="11" customFormat="1" ht="13.5">
      <c r="B2461" s="196"/>
      <c r="C2461" s="197"/>
      <c r="D2461" s="198" t="s">
        <v>169</v>
      </c>
      <c r="E2461" s="199" t="s">
        <v>20</v>
      </c>
      <c r="F2461" s="200" t="s">
        <v>2359</v>
      </c>
      <c r="G2461" s="197"/>
      <c r="H2461" s="201" t="s">
        <v>20</v>
      </c>
      <c r="I2461" s="202"/>
      <c r="J2461" s="197"/>
      <c r="K2461" s="197"/>
      <c r="L2461" s="203"/>
      <c r="M2461" s="204"/>
      <c r="N2461" s="205"/>
      <c r="O2461" s="205"/>
      <c r="P2461" s="205"/>
      <c r="Q2461" s="205"/>
      <c r="R2461" s="205"/>
      <c r="S2461" s="205"/>
      <c r="T2461" s="206"/>
      <c r="AT2461" s="207" t="s">
        <v>169</v>
      </c>
      <c r="AU2461" s="207" t="s">
        <v>81</v>
      </c>
      <c r="AV2461" s="11" t="s">
        <v>22</v>
      </c>
      <c r="AW2461" s="11" t="s">
        <v>37</v>
      </c>
      <c r="AX2461" s="11" t="s">
        <v>73</v>
      </c>
      <c r="AY2461" s="207" t="s">
        <v>162</v>
      </c>
    </row>
    <row r="2462" spans="2:51" s="12" customFormat="1" ht="13.5">
      <c r="B2462" s="208"/>
      <c r="C2462" s="209"/>
      <c r="D2462" s="198" t="s">
        <v>169</v>
      </c>
      <c r="E2462" s="210" t="s">
        <v>20</v>
      </c>
      <c r="F2462" s="211" t="s">
        <v>2360</v>
      </c>
      <c r="G2462" s="209"/>
      <c r="H2462" s="212">
        <v>2448.9</v>
      </c>
      <c r="I2462" s="213"/>
      <c r="J2462" s="209"/>
      <c r="K2462" s="209"/>
      <c r="L2462" s="214"/>
      <c r="M2462" s="215"/>
      <c r="N2462" s="216"/>
      <c r="O2462" s="216"/>
      <c r="P2462" s="216"/>
      <c r="Q2462" s="216"/>
      <c r="R2462" s="216"/>
      <c r="S2462" s="216"/>
      <c r="T2462" s="217"/>
      <c r="AT2462" s="218" t="s">
        <v>169</v>
      </c>
      <c r="AU2462" s="218" t="s">
        <v>81</v>
      </c>
      <c r="AV2462" s="12" t="s">
        <v>81</v>
      </c>
      <c r="AW2462" s="12" t="s">
        <v>37</v>
      </c>
      <c r="AX2462" s="12" t="s">
        <v>73</v>
      </c>
      <c r="AY2462" s="218" t="s">
        <v>162</v>
      </c>
    </row>
    <row r="2463" spans="2:51" s="11" customFormat="1" ht="13.5">
      <c r="B2463" s="196"/>
      <c r="C2463" s="197"/>
      <c r="D2463" s="198" t="s">
        <v>169</v>
      </c>
      <c r="E2463" s="199" t="s">
        <v>20</v>
      </c>
      <c r="F2463" s="200" t="s">
        <v>417</v>
      </c>
      <c r="G2463" s="197"/>
      <c r="H2463" s="201" t="s">
        <v>20</v>
      </c>
      <c r="I2463" s="202"/>
      <c r="J2463" s="197"/>
      <c r="K2463" s="197"/>
      <c r="L2463" s="203"/>
      <c r="M2463" s="204"/>
      <c r="N2463" s="205"/>
      <c r="O2463" s="205"/>
      <c r="P2463" s="205"/>
      <c r="Q2463" s="205"/>
      <c r="R2463" s="205"/>
      <c r="S2463" s="205"/>
      <c r="T2463" s="206"/>
      <c r="AT2463" s="207" t="s">
        <v>169</v>
      </c>
      <c r="AU2463" s="207" t="s">
        <v>81</v>
      </c>
      <c r="AV2463" s="11" t="s">
        <v>22</v>
      </c>
      <c r="AW2463" s="11" t="s">
        <v>37</v>
      </c>
      <c r="AX2463" s="11" t="s">
        <v>73</v>
      </c>
      <c r="AY2463" s="207" t="s">
        <v>162</v>
      </c>
    </row>
    <row r="2464" spans="2:51" s="12" customFormat="1" ht="13.5">
      <c r="B2464" s="208"/>
      <c r="C2464" s="209"/>
      <c r="D2464" s="198" t="s">
        <v>169</v>
      </c>
      <c r="E2464" s="210" t="s">
        <v>20</v>
      </c>
      <c r="F2464" s="211" t="s">
        <v>2361</v>
      </c>
      <c r="G2464" s="209"/>
      <c r="H2464" s="212">
        <v>1625.2</v>
      </c>
      <c r="I2464" s="213"/>
      <c r="J2464" s="209"/>
      <c r="K2464" s="209"/>
      <c r="L2464" s="214"/>
      <c r="M2464" s="215"/>
      <c r="N2464" s="216"/>
      <c r="O2464" s="216"/>
      <c r="P2464" s="216"/>
      <c r="Q2464" s="216"/>
      <c r="R2464" s="216"/>
      <c r="S2464" s="216"/>
      <c r="T2464" s="217"/>
      <c r="AT2464" s="218" t="s">
        <v>169</v>
      </c>
      <c r="AU2464" s="218" t="s">
        <v>81</v>
      </c>
      <c r="AV2464" s="12" t="s">
        <v>81</v>
      </c>
      <c r="AW2464" s="12" t="s">
        <v>37</v>
      </c>
      <c r="AX2464" s="12" t="s">
        <v>73</v>
      </c>
      <c r="AY2464" s="218" t="s">
        <v>162</v>
      </c>
    </row>
    <row r="2465" spans="2:51" s="13" customFormat="1" ht="13.5">
      <c r="B2465" s="219"/>
      <c r="C2465" s="220"/>
      <c r="D2465" s="221" t="s">
        <v>169</v>
      </c>
      <c r="E2465" s="222" t="s">
        <v>20</v>
      </c>
      <c r="F2465" s="223" t="s">
        <v>174</v>
      </c>
      <c r="G2465" s="220"/>
      <c r="H2465" s="224">
        <v>4074.1</v>
      </c>
      <c r="I2465" s="225"/>
      <c r="J2465" s="220"/>
      <c r="K2465" s="220"/>
      <c r="L2465" s="226"/>
      <c r="M2465" s="227"/>
      <c r="N2465" s="228"/>
      <c r="O2465" s="228"/>
      <c r="P2465" s="228"/>
      <c r="Q2465" s="228"/>
      <c r="R2465" s="228"/>
      <c r="S2465" s="228"/>
      <c r="T2465" s="229"/>
      <c r="AT2465" s="230" t="s">
        <v>169</v>
      </c>
      <c r="AU2465" s="230" t="s">
        <v>81</v>
      </c>
      <c r="AV2465" s="13" t="s">
        <v>168</v>
      </c>
      <c r="AW2465" s="13" t="s">
        <v>37</v>
      </c>
      <c r="AX2465" s="13" t="s">
        <v>22</v>
      </c>
      <c r="AY2465" s="230" t="s">
        <v>162</v>
      </c>
    </row>
    <row r="2466" spans="2:65" s="1" customFormat="1" ht="22.5" customHeight="1">
      <c r="B2466" s="36"/>
      <c r="C2466" s="184" t="s">
        <v>2362</v>
      </c>
      <c r="D2466" s="184" t="s">
        <v>164</v>
      </c>
      <c r="E2466" s="185" t="s">
        <v>2363</v>
      </c>
      <c r="F2466" s="186" t="s">
        <v>2364</v>
      </c>
      <c r="G2466" s="187" t="s">
        <v>1689</v>
      </c>
      <c r="H2466" s="188">
        <v>4074.1</v>
      </c>
      <c r="I2466" s="189"/>
      <c r="J2466" s="190">
        <f>ROUND(I2466*H2466,2)</f>
        <v>0</v>
      </c>
      <c r="K2466" s="186" t="s">
        <v>20</v>
      </c>
      <c r="L2466" s="56"/>
      <c r="M2466" s="191" t="s">
        <v>20</v>
      </c>
      <c r="N2466" s="192" t="s">
        <v>44</v>
      </c>
      <c r="O2466" s="37"/>
      <c r="P2466" s="193">
        <f>O2466*H2466</f>
        <v>0</v>
      </c>
      <c r="Q2466" s="193">
        <v>0</v>
      </c>
      <c r="R2466" s="193">
        <f>Q2466*H2466</f>
        <v>0</v>
      </c>
      <c r="S2466" s="193">
        <v>0</v>
      </c>
      <c r="T2466" s="194">
        <f>S2466*H2466</f>
        <v>0</v>
      </c>
      <c r="AR2466" s="19" t="s">
        <v>168</v>
      </c>
      <c r="AT2466" s="19" t="s">
        <v>164</v>
      </c>
      <c r="AU2466" s="19" t="s">
        <v>81</v>
      </c>
      <c r="AY2466" s="19" t="s">
        <v>162</v>
      </c>
      <c r="BE2466" s="195">
        <f>IF(N2466="základní",J2466,0)</f>
        <v>0</v>
      </c>
      <c r="BF2466" s="195">
        <f>IF(N2466="snížená",J2466,0)</f>
        <v>0</v>
      </c>
      <c r="BG2466" s="195">
        <f>IF(N2466="zákl. přenesená",J2466,0)</f>
        <v>0</v>
      </c>
      <c r="BH2466" s="195">
        <f>IF(N2466="sníž. přenesená",J2466,0)</f>
        <v>0</v>
      </c>
      <c r="BI2466" s="195">
        <f>IF(N2466="nulová",J2466,0)</f>
        <v>0</v>
      </c>
      <c r="BJ2466" s="19" t="s">
        <v>22</v>
      </c>
      <c r="BK2466" s="195">
        <f>ROUND(I2466*H2466,2)</f>
        <v>0</v>
      </c>
      <c r="BL2466" s="19" t="s">
        <v>168</v>
      </c>
      <c r="BM2466" s="19" t="s">
        <v>2362</v>
      </c>
    </row>
    <row r="2467" spans="2:51" s="11" customFormat="1" ht="13.5">
      <c r="B2467" s="196"/>
      <c r="C2467" s="197"/>
      <c r="D2467" s="198" t="s">
        <v>169</v>
      </c>
      <c r="E2467" s="199" t="s">
        <v>20</v>
      </c>
      <c r="F2467" s="200" t="s">
        <v>458</v>
      </c>
      <c r="G2467" s="197"/>
      <c r="H2467" s="201" t="s">
        <v>20</v>
      </c>
      <c r="I2467" s="202"/>
      <c r="J2467" s="197"/>
      <c r="K2467" s="197"/>
      <c r="L2467" s="203"/>
      <c r="M2467" s="204"/>
      <c r="N2467" s="205"/>
      <c r="O2467" s="205"/>
      <c r="P2467" s="205"/>
      <c r="Q2467" s="205"/>
      <c r="R2467" s="205"/>
      <c r="S2467" s="205"/>
      <c r="T2467" s="206"/>
      <c r="AT2467" s="207" t="s">
        <v>169</v>
      </c>
      <c r="AU2467" s="207" t="s">
        <v>81</v>
      </c>
      <c r="AV2467" s="11" t="s">
        <v>22</v>
      </c>
      <c r="AW2467" s="11" t="s">
        <v>37</v>
      </c>
      <c r="AX2467" s="11" t="s">
        <v>73</v>
      </c>
      <c r="AY2467" s="207" t="s">
        <v>162</v>
      </c>
    </row>
    <row r="2468" spans="2:51" s="12" customFormat="1" ht="13.5">
      <c r="B2468" s="208"/>
      <c r="C2468" s="209"/>
      <c r="D2468" s="198" t="s">
        <v>169</v>
      </c>
      <c r="E2468" s="210" t="s">
        <v>20</v>
      </c>
      <c r="F2468" s="211" t="s">
        <v>2360</v>
      </c>
      <c r="G2468" s="209"/>
      <c r="H2468" s="212">
        <v>2448.9</v>
      </c>
      <c r="I2468" s="213"/>
      <c r="J2468" s="209"/>
      <c r="K2468" s="209"/>
      <c r="L2468" s="214"/>
      <c r="M2468" s="215"/>
      <c r="N2468" s="216"/>
      <c r="O2468" s="216"/>
      <c r="P2468" s="216"/>
      <c r="Q2468" s="216"/>
      <c r="R2468" s="216"/>
      <c r="S2468" s="216"/>
      <c r="T2468" s="217"/>
      <c r="AT2468" s="218" t="s">
        <v>169</v>
      </c>
      <c r="AU2468" s="218" t="s">
        <v>81</v>
      </c>
      <c r="AV2468" s="12" t="s">
        <v>81</v>
      </c>
      <c r="AW2468" s="12" t="s">
        <v>37</v>
      </c>
      <c r="AX2468" s="12" t="s">
        <v>73</v>
      </c>
      <c r="AY2468" s="218" t="s">
        <v>162</v>
      </c>
    </row>
    <row r="2469" spans="2:51" s="11" customFormat="1" ht="13.5">
      <c r="B2469" s="196"/>
      <c r="C2469" s="197"/>
      <c r="D2469" s="198" t="s">
        <v>169</v>
      </c>
      <c r="E2469" s="199" t="s">
        <v>20</v>
      </c>
      <c r="F2469" s="200" t="s">
        <v>417</v>
      </c>
      <c r="G2469" s="197"/>
      <c r="H2469" s="201" t="s">
        <v>20</v>
      </c>
      <c r="I2469" s="202"/>
      <c r="J2469" s="197"/>
      <c r="K2469" s="197"/>
      <c r="L2469" s="203"/>
      <c r="M2469" s="204"/>
      <c r="N2469" s="205"/>
      <c r="O2469" s="205"/>
      <c r="P2469" s="205"/>
      <c r="Q2469" s="205"/>
      <c r="R2469" s="205"/>
      <c r="S2469" s="205"/>
      <c r="T2469" s="206"/>
      <c r="AT2469" s="207" t="s">
        <v>169</v>
      </c>
      <c r="AU2469" s="207" t="s">
        <v>81</v>
      </c>
      <c r="AV2469" s="11" t="s">
        <v>22</v>
      </c>
      <c r="AW2469" s="11" t="s">
        <v>37</v>
      </c>
      <c r="AX2469" s="11" t="s">
        <v>73</v>
      </c>
      <c r="AY2469" s="207" t="s">
        <v>162</v>
      </c>
    </row>
    <row r="2470" spans="2:51" s="12" customFormat="1" ht="13.5">
      <c r="B2470" s="208"/>
      <c r="C2470" s="209"/>
      <c r="D2470" s="198" t="s">
        <v>169</v>
      </c>
      <c r="E2470" s="210" t="s">
        <v>20</v>
      </c>
      <c r="F2470" s="211" t="s">
        <v>2361</v>
      </c>
      <c r="G2470" s="209"/>
      <c r="H2470" s="212">
        <v>1625.2</v>
      </c>
      <c r="I2470" s="213"/>
      <c r="J2470" s="209"/>
      <c r="K2470" s="209"/>
      <c r="L2470" s="214"/>
      <c r="M2470" s="215"/>
      <c r="N2470" s="216"/>
      <c r="O2470" s="216"/>
      <c r="P2470" s="216"/>
      <c r="Q2470" s="216"/>
      <c r="R2470" s="216"/>
      <c r="S2470" s="216"/>
      <c r="T2470" s="217"/>
      <c r="AT2470" s="218" t="s">
        <v>169</v>
      </c>
      <c r="AU2470" s="218" t="s">
        <v>81</v>
      </c>
      <c r="AV2470" s="12" t="s">
        <v>81</v>
      </c>
      <c r="AW2470" s="12" t="s">
        <v>37</v>
      </c>
      <c r="AX2470" s="12" t="s">
        <v>73</v>
      </c>
      <c r="AY2470" s="218" t="s">
        <v>162</v>
      </c>
    </row>
    <row r="2471" spans="2:51" s="13" customFormat="1" ht="13.5">
      <c r="B2471" s="219"/>
      <c r="C2471" s="220"/>
      <c r="D2471" s="221" t="s">
        <v>169</v>
      </c>
      <c r="E2471" s="222" t="s">
        <v>20</v>
      </c>
      <c r="F2471" s="223" t="s">
        <v>174</v>
      </c>
      <c r="G2471" s="220"/>
      <c r="H2471" s="224">
        <v>4074.1</v>
      </c>
      <c r="I2471" s="225"/>
      <c r="J2471" s="220"/>
      <c r="K2471" s="220"/>
      <c r="L2471" s="226"/>
      <c r="M2471" s="227"/>
      <c r="N2471" s="228"/>
      <c r="O2471" s="228"/>
      <c r="P2471" s="228"/>
      <c r="Q2471" s="228"/>
      <c r="R2471" s="228"/>
      <c r="S2471" s="228"/>
      <c r="T2471" s="229"/>
      <c r="AT2471" s="230" t="s">
        <v>169</v>
      </c>
      <c r="AU2471" s="230" t="s">
        <v>81</v>
      </c>
      <c r="AV2471" s="13" t="s">
        <v>168</v>
      </c>
      <c r="AW2471" s="13" t="s">
        <v>37</v>
      </c>
      <c r="AX2471" s="13" t="s">
        <v>22</v>
      </c>
      <c r="AY2471" s="230" t="s">
        <v>162</v>
      </c>
    </row>
    <row r="2472" spans="2:65" s="1" customFormat="1" ht="22.5" customHeight="1">
      <c r="B2472" s="36"/>
      <c r="C2472" s="184" t="s">
        <v>2365</v>
      </c>
      <c r="D2472" s="184" t="s">
        <v>164</v>
      </c>
      <c r="E2472" s="185" t="s">
        <v>2366</v>
      </c>
      <c r="F2472" s="186" t="s">
        <v>2367</v>
      </c>
      <c r="G2472" s="187" t="s">
        <v>2368</v>
      </c>
      <c r="H2472" s="258"/>
      <c r="I2472" s="189"/>
      <c r="J2472" s="190">
        <f>ROUND(I2472*H2472,2)</f>
        <v>0</v>
      </c>
      <c r="K2472" s="186" t="s">
        <v>20</v>
      </c>
      <c r="L2472" s="56"/>
      <c r="M2472" s="191" t="s">
        <v>20</v>
      </c>
      <c r="N2472" s="192" t="s">
        <v>44</v>
      </c>
      <c r="O2472" s="37"/>
      <c r="P2472" s="193">
        <f>O2472*H2472</f>
        <v>0</v>
      </c>
      <c r="Q2472" s="193">
        <v>0</v>
      </c>
      <c r="R2472" s="193">
        <f>Q2472*H2472</f>
        <v>0</v>
      </c>
      <c r="S2472" s="193">
        <v>0</v>
      </c>
      <c r="T2472" s="194">
        <f>S2472*H2472</f>
        <v>0</v>
      </c>
      <c r="AR2472" s="19" t="s">
        <v>168</v>
      </c>
      <c r="AT2472" s="19" t="s">
        <v>164</v>
      </c>
      <c r="AU2472" s="19" t="s">
        <v>81</v>
      </c>
      <c r="AY2472" s="19" t="s">
        <v>162</v>
      </c>
      <c r="BE2472" s="195">
        <f>IF(N2472="základní",J2472,0)</f>
        <v>0</v>
      </c>
      <c r="BF2472" s="195">
        <f>IF(N2472="snížená",J2472,0)</f>
        <v>0</v>
      </c>
      <c r="BG2472" s="195">
        <f>IF(N2472="zákl. přenesená",J2472,0)</f>
        <v>0</v>
      </c>
      <c r="BH2472" s="195">
        <f>IF(N2472="sníž. přenesená",J2472,0)</f>
        <v>0</v>
      </c>
      <c r="BI2472" s="195">
        <f>IF(N2472="nulová",J2472,0)</f>
        <v>0</v>
      </c>
      <c r="BJ2472" s="19" t="s">
        <v>22</v>
      </c>
      <c r="BK2472" s="195">
        <f>ROUND(I2472*H2472,2)</f>
        <v>0</v>
      </c>
      <c r="BL2472" s="19" t="s">
        <v>168</v>
      </c>
      <c r="BM2472" s="19" t="s">
        <v>2365</v>
      </c>
    </row>
    <row r="2473" spans="2:65" s="1" customFormat="1" ht="22.5" customHeight="1">
      <c r="B2473" s="36"/>
      <c r="C2473" s="184" t="s">
        <v>2369</v>
      </c>
      <c r="D2473" s="184" t="s">
        <v>164</v>
      </c>
      <c r="E2473" s="185" t="s">
        <v>2370</v>
      </c>
      <c r="F2473" s="186" t="s">
        <v>2371</v>
      </c>
      <c r="G2473" s="187" t="s">
        <v>2368</v>
      </c>
      <c r="H2473" s="258"/>
      <c r="I2473" s="189"/>
      <c r="J2473" s="190">
        <f>ROUND(I2473*H2473,2)</f>
        <v>0</v>
      </c>
      <c r="K2473" s="186" t="s">
        <v>20</v>
      </c>
      <c r="L2473" s="56"/>
      <c r="M2473" s="191" t="s">
        <v>20</v>
      </c>
      <c r="N2473" s="192" t="s">
        <v>44</v>
      </c>
      <c r="O2473" s="37"/>
      <c r="P2473" s="193">
        <f>O2473*H2473</f>
        <v>0</v>
      </c>
      <c r="Q2473" s="193">
        <v>0</v>
      </c>
      <c r="R2473" s="193">
        <f>Q2473*H2473</f>
        <v>0</v>
      </c>
      <c r="S2473" s="193">
        <v>0</v>
      </c>
      <c r="T2473" s="194">
        <f>S2473*H2473</f>
        <v>0</v>
      </c>
      <c r="AR2473" s="19" t="s">
        <v>168</v>
      </c>
      <c r="AT2473" s="19" t="s">
        <v>164</v>
      </c>
      <c r="AU2473" s="19" t="s">
        <v>81</v>
      </c>
      <c r="AY2473" s="19" t="s">
        <v>162</v>
      </c>
      <c r="BE2473" s="195">
        <f>IF(N2473="základní",J2473,0)</f>
        <v>0</v>
      </c>
      <c r="BF2473" s="195">
        <f>IF(N2473="snížená",J2473,0)</f>
        <v>0</v>
      </c>
      <c r="BG2473" s="195">
        <f>IF(N2473="zákl. přenesená",J2473,0)</f>
        <v>0</v>
      </c>
      <c r="BH2473" s="195">
        <f>IF(N2473="sníž. přenesená",J2473,0)</f>
        <v>0</v>
      </c>
      <c r="BI2473" s="195">
        <f>IF(N2473="nulová",J2473,0)</f>
        <v>0</v>
      </c>
      <c r="BJ2473" s="19" t="s">
        <v>22</v>
      </c>
      <c r="BK2473" s="195">
        <f>ROUND(I2473*H2473,2)</f>
        <v>0</v>
      </c>
      <c r="BL2473" s="19" t="s">
        <v>168</v>
      </c>
      <c r="BM2473" s="19" t="s">
        <v>2369</v>
      </c>
    </row>
    <row r="2474" spans="2:65" s="1" customFormat="1" ht="22.5" customHeight="1">
      <c r="B2474" s="36"/>
      <c r="C2474" s="184" t="s">
        <v>2372</v>
      </c>
      <c r="D2474" s="184" t="s">
        <v>164</v>
      </c>
      <c r="E2474" s="185" t="s">
        <v>2373</v>
      </c>
      <c r="F2474" s="186" t="s">
        <v>2374</v>
      </c>
      <c r="G2474" s="187" t="s">
        <v>2368</v>
      </c>
      <c r="H2474" s="258"/>
      <c r="I2474" s="189"/>
      <c r="J2474" s="190">
        <f>ROUND(I2474*H2474,2)</f>
        <v>0</v>
      </c>
      <c r="K2474" s="186" t="s">
        <v>20</v>
      </c>
      <c r="L2474" s="56"/>
      <c r="M2474" s="191" t="s">
        <v>20</v>
      </c>
      <c r="N2474" s="192" t="s">
        <v>44</v>
      </c>
      <c r="O2474" s="37"/>
      <c r="P2474" s="193">
        <f>O2474*H2474</f>
        <v>0</v>
      </c>
      <c r="Q2474" s="193">
        <v>0</v>
      </c>
      <c r="R2474" s="193">
        <f>Q2474*H2474</f>
        <v>0</v>
      </c>
      <c r="S2474" s="193">
        <v>0</v>
      </c>
      <c r="T2474" s="194">
        <f>S2474*H2474</f>
        <v>0</v>
      </c>
      <c r="AR2474" s="19" t="s">
        <v>168</v>
      </c>
      <c r="AT2474" s="19" t="s">
        <v>164</v>
      </c>
      <c r="AU2474" s="19" t="s">
        <v>81</v>
      </c>
      <c r="AY2474" s="19" t="s">
        <v>162</v>
      </c>
      <c r="BE2474" s="195">
        <f>IF(N2474="základní",J2474,0)</f>
        <v>0</v>
      </c>
      <c r="BF2474" s="195">
        <f>IF(N2474="snížená",J2474,0)</f>
        <v>0</v>
      </c>
      <c r="BG2474" s="195">
        <f>IF(N2474="zákl. přenesená",J2474,0)</f>
        <v>0</v>
      </c>
      <c r="BH2474" s="195">
        <f>IF(N2474="sníž. přenesená",J2474,0)</f>
        <v>0</v>
      </c>
      <c r="BI2474" s="195">
        <f>IF(N2474="nulová",J2474,0)</f>
        <v>0</v>
      </c>
      <c r="BJ2474" s="19" t="s">
        <v>22</v>
      </c>
      <c r="BK2474" s="195">
        <f>ROUND(I2474*H2474,2)</f>
        <v>0</v>
      </c>
      <c r="BL2474" s="19" t="s">
        <v>168</v>
      </c>
      <c r="BM2474" s="19" t="s">
        <v>2372</v>
      </c>
    </row>
    <row r="2475" spans="2:63" s="10" customFormat="1" ht="29.85" customHeight="1">
      <c r="B2475" s="167"/>
      <c r="C2475" s="168"/>
      <c r="D2475" s="181" t="s">
        <v>72</v>
      </c>
      <c r="E2475" s="182" t="s">
        <v>2375</v>
      </c>
      <c r="F2475" s="182" t="s">
        <v>2376</v>
      </c>
      <c r="G2475" s="168"/>
      <c r="H2475" s="168"/>
      <c r="I2475" s="171"/>
      <c r="J2475" s="183">
        <f>BK2475</f>
        <v>0</v>
      </c>
      <c r="K2475" s="168"/>
      <c r="L2475" s="173"/>
      <c r="M2475" s="174"/>
      <c r="N2475" s="175"/>
      <c r="O2475" s="175"/>
      <c r="P2475" s="176">
        <f>SUM(P2476:P2538)</f>
        <v>0</v>
      </c>
      <c r="Q2475" s="175"/>
      <c r="R2475" s="176">
        <f>SUM(R2476:R2538)</f>
        <v>0</v>
      </c>
      <c r="S2475" s="175"/>
      <c r="T2475" s="177">
        <f>SUM(T2476:T2538)</f>
        <v>0</v>
      </c>
      <c r="AR2475" s="178" t="s">
        <v>22</v>
      </c>
      <c r="AT2475" s="179" t="s">
        <v>72</v>
      </c>
      <c r="AU2475" s="179" t="s">
        <v>22</v>
      </c>
      <c r="AY2475" s="178" t="s">
        <v>162</v>
      </c>
      <c r="BK2475" s="180">
        <f>SUM(BK2476:BK2538)</f>
        <v>0</v>
      </c>
    </row>
    <row r="2476" spans="2:65" s="1" customFormat="1" ht="22.5" customHeight="1">
      <c r="B2476" s="36"/>
      <c r="C2476" s="184" t="s">
        <v>2377</v>
      </c>
      <c r="D2476" s="184" t="s">
        <v>164</v>
      </c>
      <c r="E2476" s="185" t="s">
        <v>2378</v>
      </c>
      <c r="F2476" s="186" t="s">
        <v>2379</v>
      </c>
      <c r="G2476" s="187" t="s">
        <v>218</v>
      </c>
      <c r="H2476" s="188">
        <v>2333.834</v>
      </c>
      <c r="I2476" s="189"/>
      <c r="J2476" s="190">
        <f>ROUND(I2476*H2476,2)</f>
        <v>0</v>
      </c>
      <c r="K2476" s="186" t="s">
        <v>20</v>
      </c>
      <c r="L2476" s="56"/>
      <c r="M2476" s="191" t="s">
        <v>20</v>
      </c>
      <c r="N2476" s="192" t="s">
        <v>44</v>
      </c>
      <c r="O2476" s="37"/>
      <c r="P2476" s="193">
        <f>O2476*H2476</f>
        <v>0</v>
      </c>
      <c r="Q2476" s="193">
        <v>0</v>
      </c>
      <c r="R2476" s="193">
        <f>Q2476*H2476</f>
        <v>0</v>
      </c>
      <c r="S2476" s="193">
        <v>0</v>
      </c>
      <c r="T2476" s="194">
        <f>S2476*H2476</f>
        <v>0</v>
      </c>
      <c r="AR2476" s="19" t="s">
        <v>168</v>
      </c>
      <c r="AT2476" s="19" t="s">
        <v>164</v>
      </c>
      <c r="AU2476" s="19" t="s">
        <v>81</v>
      </c>
      <c r="AY2476" s="19" t="s">
        <v>162</v>
      </c>
      <c r="BE2476" s="195">
        <f>IF(N2476="základní",J2476,0)</f>
        <v>0</v>
      </c>
      <c r="BF2476" s="195">
        <f>IF(N2476="snížená",J2476,0)</f>
        <v>0</v>
      </c>
      <c r="BG2476" s="195">
        <f>IF(N2476="zákl. přenesená",J2476,0)</f>
        <v>0</v>
      </c>
      <c r="BH2476" s="195">
        <f>IF(N2476="sníž. přenesená",J2476,0)</f>
        <v>0</v>
      </c>
      <c r="BI2476" s="195">
        <f>IF(N2476="nulová",J2476,0)</f>
        <v>0</v>
      </c>
      <c r="BJ2476" s="19" t="s">
        <v>22</v>
      </c>
      <c r="BK2476" s="195">
        <f>ROUND(I2476*H2476,2)</f>
        <v>0</v>
      </c>
      <c r="BL2476" s="19" t="s">
        <v>168</v>
      </c>
      <c r="BM2476" s="19" t="s">
        <v>2377</v>
      </c>
    </row>
    <row r="2477" spans="2:51" s="11" customFormat="1" ht="13.5">
      <c r="B2477" s="196"/>
      <c r="C2477" s="197"/>
      <c r="D2477" s="198" t="s">
        <v>169</v>
      </c>
      <c r="E2477" s="199" t="s">
        <v>20</v>
      </c>
      <c r="F2477" s="200" t="s">
        <v>2380</v>
      </c>
      <c r="G2477" s="197"/>
      <c r="H2477" s="201" t="s">
        <v>20</v>
      </c>
      <c r="I2477" s="202"/>
      <c r="J2477" s="197"/>
      <c r="K2477" s="197"/>
      <c r="L2477" s="203"/>
      <c r="M2477" s="204"/>
      <c r="N2477" s="205"/>
      <c r="O2477" s="205"/>
      <c r="P2477" s="205"/>
      <c r="Q2477" s="205"/>
      <c r="R2477" s="205"/>
      <c r="S2477" s="205"/>
      <c r="T2477" s="206"/>
      <c r="AT2477" s="207" t="s">
        <v>169</v>
      </c>
      <c r="AU2477" s="207" t="s">
        <v>81</v>
      </c>
      <c r="AV2477" s="11" t="s">
        <v>22</v>
      </c>
      <c r="AW2477" s="11" t="s">
        <v>37</v>
      </c>
      <c r="AX2477" s="11" t="s">
        <v>73</v>
      </c>
      <c r="AY2477" s="207" t="s">
        <v>162</v>
      </c>
    </row>
    <row r="2478" spans="2:51" s="11" customFormat="1" ht="13.5">
      <c r="B2478" s="196"/>
      <c r="C2478" s="197"/>
      <c r="D2478" s="198" t="s">
        <v>169</v>
      </c>
      <c r="E2478" s="199" t="s">
        <v>20</v>
      </c>
      <c r="F2478" s="200" t="s">
        <v>2381</v>
      </c>
      <c r="G2478" s="197"/>
      <c r="H2478" s="201" t="s">
        <v>20</v>
      </c>
      <c r="I2478" s="202"/>
      <c r="J2478" s="197"/>
      <c r="K2478" s="197"/>
      <c r="L2478" s="203"/>
      <c r="M2478" s="204"/>
      <c r="N2478" s="205"/>
      <c r="O2478" s="205"/>
      <c r="P2478" s="205"/>
      <c r="Q2478" s="205"/>
      <c r="R2478" s="205"/>
      <c r="S2478" s="205"/>
      <c r="T2478" s="206"/>
      <c r="AT2478" s="207" t="s">
        <v>169</v>
      </c>
      <c r="AU2478" s="207" t="s">
        <v>81</v>
      </c>
      <c r="AV2478" s="11" t="s">
        <v>22</v>
      </c>
      <c r="AW2478" s="11" t="s">
        <v>37</v>
      </c>
      <c r="AX2478" s="11" t="s">
        <v>73</v>
      </c>
      <c r="AY2478" s="207" t="s">
        <v>162</v>
      </c>
    </row>
    <row r="2479" spans="2:51" s="12" customFormat="1" ht="13.5">
      <c r="B2479" s="208"/>
      <c r="C2479" s="209"/>
      <c r="D2479" s="198" t="s">
        <v>169</v>
      </c>
      <c r="E2479" s="210" t="s">
        <v>20</v>
      </c>
      <c r="F2479" s="211" t="s">
        <v>2382</v>
      </c>
      <c r="G2479" s="209"/>
      <c r="H2479" s="212">
        <v>432</v>
      </c>
      <c r="I2479" s="213"/>
      <c r="J2479" s="209"/>
      <c r="K2479" s="209"/>
      <c r="L2479" s="214"/>
      <c r="M2479" s="215"/>
      <c r="N2479" s="216"/>
      <c r="O2479" s="216"/>
      <c r="P2479" s="216"/>
      <c r="Q2479" s="216"/>
      <c r="R2479" s="216"/>
      <c r="S2479" s="216"/>
      <c r="T2479" s="217"/>
      <c r="AT2479" s="218" t="s">
        <v>169</v>
      </c>
      <c r="AU2479" s="218" t="s">
        <v>81</v>
      </c>
      <c r="AV2479" s="12" t="s">
        <v>81</v>
      </c>
      <c r="AW2479" s="12" t="s">
        <v>37</v>
      </c>
      <c r="AX2479" s="12" t="s">
        <v>73</v>
      </c>
      <c r="AY2479" s="218" t="s">
        <v>162</v>
      </c>
    </row>
    <row r="2480" spans="2:51" s="11" customFormat="1" ht="13.5">
      <c r="B2480" s="196"/>
      <c r="C2480" s="197"/>
      <c r="D2480" s="198" t="s">
        <v>169</v>
      </c>
      <c r="E2480" s="199" t="s">
        <v>20</v>
      </c>
      <c r="F2480" s="200" t="s">
        <v>2383</v>
      </c>
      <c r="G2480" s="197"/>
      <c r="H2480" s="201" t="s">
        <v>20</v>
      </c>
      <c r="I2480" s="202"/>
      <c r="J2480" s="197"/>
      <c r="K2480" s="197"/>
      <c r="L2480" s="203"/>
      <c r="M2480" s="204"/>
      <c r="N2480" s="205"/>
      <c r="O2480" s="205"/>
      <c r="P2480" s="205"/>
      <c r="Q2480" s="205"/>
      <c r="R2480" s="205"/>
      <c r="S2480" s="205"/>
      <c r="T2480" s="206"/>
      <c r="AT2480" s="207" t="s">
        <v>169</v>
      </c>
      <c r="AU2480" s="207" t="s">
        <v>81</v>
      </c>
      <c r="AV2480" s="11" t="s">
        <v>22</v>
      </c>
      <c r="AW2480" s="11" t="s">
        <v>37</v>
      </c>
      <c r="AX2480" s="11" t="s">
        <v>73</v>
      </c>
      <c r="AY2480" s="207" t="s">
        <v>162</v>
      </c>
    </row>
    <row r="2481" spans="2:51" s="12" customFormat="1" ht="13.5">
      <c r="B2481" s="208"/>
      <c r="C2481" s="209"/>
      <c r="D2481" s="198" t="s">
        <v>169</v>
      </c>
      <c r="E2481" s="210" t="s">
        <v>20</v>
      </c>
      <c r="F2481" s="211" t="s">
        <v>2384</v>
      </c>
      <c r="G2481" s="209"/>
      <c r="H2481" s="212">
        <v>122</v>
      </c>
      <c r="I2481" s="213"/>
      <c r="J2481" s="209"/>
      <c r="K2481" s="209"/>
      <c r="L2481" s="214"/>
      <c r="M2481" s="215"/>
      <c r="N2481" s="216"/>
      <c r="O2481" s="216"/>
      <c r="P2481" s="216"/>
      <c r="Q2481" s="216"/>
      <c r="R2481" s="216"/>
      <c r="S2481" s="216"/>
      <c r="T2481" s="217"/>
      <c r="AT2481" s="218" t="s">
        <v>169</v>
      </c>
      <c r="AU2481" s="218" t="s">
        <v>81</v>
      </c>
      <c r="AV2481" s="12" t="s">
        <v>81</v>
      </c>
      <c r="AW2481" s="12" t="s">
        <v>37</v>
      </c>
      <c r="AX2481" s="12" t="s">
        <v>73</v>
      </c>
      <c r="AY2481" s="218" t="s">
        <v>162</v>
      </c>
    </row>
    <row r="2482" spans="2:51" s="11" customFormat="1" ht="13.5">
      <c r="B2482" s="196"/>
      <c r="C2482" s="197"/>
      <c r="D2482" s="198" t="s">
        <v>169</v>
      </c>
      <c r="E2482" s="199" t="s">
        <v>20</v>
      </c>
      <c r="F2482" s="200" t="s">
        <v>2385</v>
      </c>
      <c r="G2482" s="197"/>
      <c r="H2482" s="201" t="s">
        <v>20</v>
      </c>
      <c r="I2482" s="202"/>
      <c r="J2482" s="197"/>
      <c r="K2482" s="197"/>
      <c r="L2482" s="203"/>
      <c r="M2482" s="204"/>
      <c r="N2482" s="205"/>
      <c r="O2482" s="205"/>
      <c r="P2482" s="205"/>
      <c r="Q2482" s="205"/>
      <c r="R2482" s="205"/>
      <c r="S2482" s="205"/>
      <c r="T2482" s="206"/>
      <c r="AT2482" s="207" t="s">
        <v>169</v>
      </c>
      <c r="AU2482" s="207" t="s">
        <v>81</v>
      </c>
      <c r="AV2482" s="11" t="s">
        <v>22</v>
      </c>
      <c r="AW2482" s="11" t="s">
        <v>37</v>
      </c>
      <c r="AX2482" s="11" t="s">
        <v>73</v>
      </c>
      <c r="AY2482" s="207" t="s">
        <v>162</v>
      </c>
    </row>
    <row r="2483" spans="2:51" s="12" customFormat="1" ht="13.5">
      <c r="B2483" s="208"/>
      <c r="C2483" s="209"/>
      <c r="D2483" s="198" t="s">
        <v>169</v>
      </c>
      <c r="E2483" s="210" t="s">
        <v>20</v>
      </c>
      <c r="F2483" s="211" t="s">
        <v>2386</v>
      </c>
      <c r="G2483" s="209"/>
      <c r="H2483" s="212">
        <v>35</v>
      </c>
      <c r="I2483" s="213"/>
      <c r="J2483" s="209"/>
      <c r="K2483" s="209"/>
      <c r="L2483" s="214"/>
      <c r="M2483" s="215"/>
      <c r="N2483" s="216"/>
      <c r="O2483" s="216"/>
      <c r="P2483" s="216"/>
      <c r="Q2483" s="216"/>
      <c r="R2483" s="216"/>
      <c r="S2483" s="216"/>
      <c r="T2483" s="217"/>
      <c r="AT2483" s="218" t="s">
        <v>169</v>
      </c>
      <c r="AU2483" s="218" t="s">
        <v>81</v>
      </c>
      <c r="AV2483" s="12" t="s">
        <v>81</v>
      </c>
      <c r="AW2483" s="12" t="s">
        <v>37</v>
      </c>
      <c r="AX2483" s="12" t="s">
        <v>73</v>
      </c>
      <c r="AY2483" s="218" t="s">
        <v>162</v>
      </c>
    </row>
    <row r="2484" spans="2:51" s="11" customFormat="1" ht="13.5">
      <c r="B2484" s="196"/>
      <c r="C2484" s="197"/>
      <c r="D2484" s="198" t="s">
        <v>169</v>
      </c>
      <c r="E2484" s="199" t="s">
        <v>20</v>
      </c>
      <c r="F2484" s="200" t="s">
        <v>2387</v>
      </c>
      <c r="G2484" s="197"/>
      <c r="H2484" s="201" t="s">
        <v>20</v>
      </c>
      <c r="I2484" s="202"/>
      <c r="J2484" s="197"/>
      <c r="K2484" s="197"/>
      <c r="L2484" s="203"/>
      <c r="M2484" s="204"/>
      <c r="N2484" s="205"/>
      <c r="O2484" s="205"/>
      <c r="P2484" s="205"/>
      <c r="Q2484" s="205"/>
      <c r="R2484" s="205"/>
      <c r="S2484" s="205"/>
      <c r="T2484" s="206"/>
      <c r="AT2484" s="207" t="s">
        <v>169</v>
      </c>
      <c r="AU2484" s="207" t="s">
        <v>81</v>
      </c>
      <c r="AV2484" s="11" t="s">
        <v>22</v>
      </c>
      <c r="AW2484" s="11" t="s">
        <v>37</v>
      </c>
      <c r="AX2484" s="11" t="s">
        <v>73</v>
      </c>
      <c r="AY2484" s="207" t="s">
        <v>162</v>
      </c>
    </row>
    <row r="2485" spans="2:51" s="12" customFormat="1" ht="13.5">
      <c r="B2485" s="208"/>
      <c r="C2485" s="209"/>
      <c r="D2485" s="198" t="s">
        <v>169</v>
      </c>
      <c r="E2485" s="210" t="s">
        <v>20</v>
      </c>
      <c r="F2485" s="211" t="s">
        <v>2388</v>
      </c>
      <c r="G2485" s="209"/>
      <c r="H2485" s="212">
        <v>133</v>
      </c>
      <c r="I2485" s="213"/>
      <c r="J2485" s="209"/>
      <c r="K2485" s="209"/>
      <c r="L2485" s="214"/>
      <c r="M2485" s="215"/>
      <c r="N2485" s="216"/>
      <c r="O2485" s="216"/>
      <c r="P2485" s="216"/>
      <c r="Q2485" s="216"/>
      <c r="R2485" s="216"/>
      <c r="S2485" s="216"/>
      <c r="T2485" s="217"/>
      <c r="AT2485" s="218" t="s">
        <v>169</v>
      </c>
      <c r="AU2485" s="218" t="s">
        <v>81</v>
      </c>
      <c r="AV2485" s="12" t="s">
        <v>81</v>
      </c>
      <c r="AW2485" s="12" t="s">
        <v>37</v>
      </c>
      <c r="AX2485" s="12" t="s">
        <v>73</v>
      </c>
      <c r="AY2485" s="218" t="s">
        <v>162</v>
      </c>
    </row>
    <row r="2486" spans="2:51" s="11" customFormat="1" ht="13.5">
      <c r="B2486" s="196"/>
      <c r="C2486" s="197"/>
      <c r="D2486" s="198" t="s">
        <v>169</v>
      </c>
      <c r="E2486" s="199" t="s">
        <v>20</v>
      </c>
      <c r="F2486" s="200" t="s">
        <v>2389</v>
      </c>
      <c r="G2486" s="197"/>
      <c r="H2486" s="201" t="s">
        <v>20</v>
      </c>
      <c r="I2486" s="202"/>
      <c r="J2486" s="197"/>
      <c r="K2486" s="197"/>
      <c r="L2486" s="203"/>
      <c r="M2486" s="204"/>
      <c r="N2486" s="205"/>
      <c r="O2486" s="205"/>
      <c r="P2486" s="205"/>
      <c r="Q2486" s="205"/>
      <c r="R2486" s="205"/>
      <c r="S2486" s="205"/>
      <c r="T2486" s="206"/>
      <c r="AT2486" s="207" t="s">
        <v>169</v>
      </c>
      <c r="AU2486" s="207" t="s">
        <v>81</v>
      </c>
      <c r="AV2486" s="11" t="s">
        <v>22</v>
      </c>
      <c r="AW2486" s="11" t="s">
        <v>37</v>
      </c>
      <c r="AX2486" s="11" t="s">
        <v>73</v>
      </c>
      <c r="AY2486" s="207" t="s">
        <v>162</v>
      </c>
    </row>
    <row r="2487" spans="2:51" s="12" customFormat="1" ht="13.5">
      <c r="B2487" s="208"/>
      <c r="C2487" s="209"/>
      <c r="D2487" s="198" t="s">
        <v>169</v>
      </c>
      <c r="E2487" s="210" t="s">
        <v>20</v>
      </c>
      <c r="F2487" s="211" t="s">
        <v>2390</v>
      </c>
      <c r="G2487" s="209"/>
      <c r="H2487" s="212">
        <v>54</v>
      </c>
      <c r="I2487" s="213"/>
      <c r="J2487" s="209"/>
      <c r="K2487" s="209"/>
      <c r="L2487" s="214"/>
      <c r="M2487" s="215"/>
      <c r="N2487" s="216"/>
      <c r="O2487" s="216"/>
      <c r="P2487" s="216"/>
      <c r="Q2487" s="216"/>
      <c r="R2487" s="216"/>
      <c r="S2487" s="216"/>
      <c r="T2487" s="217"/>
      <c r="AT2487" s="218" t="s">
        <v>169</v>
      </c>
      <c r="AU2487" s="218" t="s">
        <v>81</v>
      </c>
      <c r="AV2487" s="12" t="s">
        <v>81</v>
      </c>
      <c r="AW2487" s="12" t="s">
        <v>37</v>
      </c>
      <c r="AX2487" s="12" t="s">
        <v>73</v>
      </c>
      <c r="AY2487" s="218" t="s">
        <v>162</v>
      </c>
    </row>
    <row r="2488" spans="2:51" s="11" customFormat="1" ht="13.5">
      <c r="B2488" s="196"/>
      <c r="C2488" s="197"/>
      <c r="D2488" s="198" t="s">
        <v>169</v>
      </c>
      <c r="E2488" s="199" t="s">
        <v>20</v>
      </c>
      <c r="F2488" s="200" t="s">
        <v>2391</v>
      </c>
      <c r="G2488" s="197"/>
      <c r="H2488" s="201" t="s">
        <v>20</v>
      </c>
      <c r="I2488" s="202"/>
      <c r="J2488" s="197"/>
      <c r="K2488" s="197"/>
      <c r="L2488" s="203"/>
      <c r="M2488" s="204"/>
      <c r="N2488" s="205"/>
      <c r="O2488" s="205"/>
      <c r="P2488" s="205"/>
      <c r="Q2488" s="205"/>
      <c r="R2488" s="205"/>
      <c r="S2488" s="205"/>
      <c r="T2488" s="206"/>
      <c r="AT2488" s="207" t="s">
        <v>169</v>
      </c>
      <c r="AU2488" s="207" t="s">
        <v>81</v>
      </c>
      <c r="AV2488" s="11" t="s">
        <v>22</v>
      </c>
      <c r="AW2488" s="11" t="s">
        <v>37</v>
      </c>
      <c r="AX2488" s="11" t="s">
        <v>73</v>
      </c>
      <c r="AY2488" s="207" t="s">
        <v>162</v>
      </c>
    </row>
    <row r="2489" spans="2:51" s="12" customFormat="1" ht="13.5">
      <c r="B2489" s="208"/>
      <c r="C2489" s="209"/>
      <c r="D2489" s="198" t="s">
        <v>169</v>
      </c>
      <c r="E2489" s="210" t="s">
        <v>20</v>
      </c>
      <c r="F2489" s="211" t="s">
        <v>2392</v>
      </c>
      <c r="G2489" s="209"/>
      <c r="H2489" s="212">
        <v>33</v>
      </c>
      <c r="I2489" s="213"/>
      <c r="J2489" s="209"/>
      <c r="K2489" s="209"/>
      <c r="L2489" s="214"/>
      <c r="M2489" s="215"/>
      <c r="N2489" s="216"/>
      <c r="O2489" s="216"/>
      <c r="P2489" s="216"/>
      <c r="Q2489" s="216"/>
      <c r="R2489" s="216"/>
      <c r="S2489" s="216"/>
      <c r="T2489" s="217"/>
      <c r="AT2489" s="218" t="s">
        <v>169</v>
      </c>
      <c r="AU2489" s="218" t="s">
        <v>81</v>
      </c>
      <c r="AV2489" s="12" t="s">
        <v>81</v>
      </c>
      <c r="AW2489" s="12" t="s">
        <v>37</v>
      </c>
      <c r="AX2489" s="12" t="s">
        <v>73</v>
      </c>
      <c r="AY2489" s="218" t="s">
        <v>162</v>
      </c>
    </row>
    <row r="2490" spans="2:51" s="11" customFormat="1" ht="13.5">
      <c r="B2490" s="196"/>
      <c r="C2490" s="197"/>
      <c r="D2490" s="198" t="s">
        <v>169</v>
      </c>
      <c r="E2490" s="199" t="s">
        <v>20</v>
      </c>
      <c r="F2490" s="200" t="s">
        <v>2393</v>
      </c>
      <c r="G2490" s="197"/>
      <c r="H2490" s="201" t="s">
        <v>20</v>
      </c>
      <c r="I2490" s="202"/>
      <c r="J2490" s="197"/>
      <c r="K2490" s="197"/>
      <c r="L2490" s="203"/>
      <c r="M2490" s="204"/>
      <c r="N2490" s="205"/>
      <c r="O2490" s="205"/>
      <c r="P2490" s="205"/>
      <c r="Q2490" s="205"/>
      <c r="R2490" s="205"/>
      <c r="S2490" s="205"/>
      <c r="T2490" s="206"/>
      <c r="AT2490" s="207" t="s">
        <v>169</v>
      </c>
      <c r="AU2490" s="207" t="s">
        <v>81</v>
      </c>
      <c r="AV2490" s="11" t="s">
        <v>22</v>
      </c>
      <c r="AW2490" s="11" t="s">
        <v>37</v>
      </c>
      <c r="AX2490" s="11" t="s">
        <v>73</v>
      </c>
      <c r="AY2490" s="207" t="s">
        <v>162</v>
      </c>
    </row>
    <row r="2491" spans="2:51" s="12" customFormat="1" ht="13.5">
      <c r="B2491" s="208"/>
      <c r="C2491" s="209"/>
      <c r="D2491" s="198" t="s">
        <v>169</v>
      </c>
      <c r="E2491" s="210" t="s">
        <v>20</v>
      </c>
      <c r="F2491" s="211" t="s">
        <v>688</v>
      </c>
      <c r="G2491" s="209"/>
      <c r="H2491" s="212">
        <v>3</v>
      </c>
      <c r="I2491" s="213"/>
      <c r="J2491" s="209"/>
      <c r="K2491" s="209"/>
      <c r="L2491" s="214"/>
      <c r="M2491" s="215"/>
      <c r="N2491" s="216"/>
      <c r="O2491" s="216"/>
      <c r="P2491" s="216"/>
      <c r="Q2491" s="216"/>
      <c r="R2491" s="216"/>
      <c r="S2491" s="216"/>
      <c r="T2491" s="217"/>
      <c r="AT2491" s="218" t="s">
        <v>169</v>
      </c>
      <c r="AU2491" s="218" t="s">
        <v>81</v>
      </c>
      <c r="AV2491" s="12" t="s">
        <v>81</v>
      </c>
      <c r="AW2491" s="12" t="s">
        <v>37</v>
      </c>
      <c r="AX2491" s="12" t="s">
        <v>73</v>
      </c>
      <c r="AY2491" s="218" t="s">
        <v>162</v>
      </c>
    </row>
    <row r="2492" spans="2:51" s="11" customFormat="1" ht="13.5">
      <c r="B2492" s="196"/>
      <c r="C2492" s="197"/>
      <c r="D2492" s="198" t="s">
        <v>169</v>
      </c>
      <c r="E2492" s="199" t="s">
        <v>20</v>
      </c>
      <c r="F2492" s="200" t="s">
        <v>2394</v>
      </c>
      <c r="G2492" s="197"/>
      <c r="H2492" s="201" t="s">
        <v>20</v>
      </c>
      <c r="I2492" s="202"/>
      <c r="J2492" s="197"/>
      <c r="K2492" s="197"/>
      <c r="L2492" s="203"/>
      <c r="M2492" s="204"/>
      <c r="N2492" s="205"/>
      <c r="O2492" s="205"/>
      <c r="P2492" s="205"/>
      <c r="Q2492" s="205"/>
      <c r="R2492" s="205"/>
      <c r="S2492" s="205"/>
      <c r="T2492" s="206"/>
      <c r="AT2492" s="207" t="s">
        <v>169</v>
      </c>
      <c r="AU2492" s="207" t="s">
        <v>81</v>
      </c>
      <c r="AV2492" s="11" t="s">
        <v>22</v>
      </c>
      <c r="AW2492" s="11" t="s">
        <v>37</v>
      </c>
      <c r="AX2492" s="11" t="s">
        <v>73</v>
      </c>
      <c r="AY2492" s="207" t="s">
        <v>162</v>
      </c>
    </row>
    <row r="2493" spans="2:51" s="12" customFormat="1" ht="13.5">
      <c r="B2493" s="208"/>
      <c r="C2493" s="209"/>
      <c r="D2493" s="198" t="s">
        <v>169</v>
      </c>
      <c r="E2493" s="210" t="s">
        <v>20</v>
      </c>
      <c r="F2493" s="211" t="s">
        <v>2395</v>
      </c>
      <c r="G2493" s="209"/>
      <c r="H2493" s="212">
        <v>14</v>
      </c>
      <c r="I2493" s="213"/>
      <c r="J2493" s="209"/>
      <c r="K2493" s="209"/>
      <c r="L2493" s="214"/>
      <c r="M2493" s="215"/>
      <c r="N2493" s="216"/>
      <c r="O2493" s="216"/>
      <c r="P2493" s="216"/>
      <c r="Q2493" s="216"/>
      <c r="R2493" s="216"/>
      <c r="S2493" s="216"/>
      <c r="T2493" s="217"/>
      <c r="AT2493" s="218" t="s">
        <v>169</v>
      </c>
      <c r="AU2493" s="218" t="s">
        <v>81</v>
      </c>
      <c r="AV2493" s="12" t="s">
        <v>81</v>
      </c>
      <c r="AW2493" s="12" t="s">
        <v>37</v>
      </c>
      <c r="AX2493" s="12" t="s">
        <v>73</v>
      </c>
      <c r="AY2493" s="218" t="s">
        <v>162</v>
      </c>
    </row>
    <row r="2494" spans="2:51" s="14" customFormat="1" ht="13.5">
      <c r="B2494" s="244"/>
      <c r="C2494" s="245"/>
      <c r="D2494" s="198" t="s">
        <v>169</v>
      </c>
      <c r="E2494" s="246" t="s">
        <v>20</v>
      </c>
      <c r="F2494" s="247" t="s">
        <v>483</v>
      </c>
      <c r="G2494" s="245"/>
      <c r="H2494" s="248">
        <v>826</v>
      </c>
      <c r="I2494" s="249"/>
      <c r="J2494" s="245"/>
      <c r="K2494" s="245"/>
      <c r="L2494" s="250"/>
      <c r="M2494" s="251"/>
      <c r="N2494" s="252"/>
      <c r="O2494" s="252"/>
      <c r="P2494" s="252"/>
      <c r="Q2494" s="252"/>
      <c r="R2494" s="252"/>
      <c r="S2494" s="252"/>
      <c r="T2494" s="253"/>
      <c r="AT2494" s="254" t="s">
        <v>169</v>
      </c>
      <c r="AU2494" s="254" t="s">
        <v>81</v>
      </c>
      <c r="AV2494" s="14" t="s">
        <v>180</v>
      </c>
      <c r="AW2494" s="14" t="s">
        <v>37</v>
      </c>
      <c r="AX2494" s="14" t="s">
        <v>73</v>
      </c>
      <c r="AY2494" s="254" t="s">
        <v>162</v>
      </c>
    </row>
    <row r="2495" spans="2:51" s="11" customFormat="1" ht="13.5">
      <c r="B2495" s="196"/>
      <c r="C2495" s="197"/>
      <c r="D2495" s="198" t="s">
        <v>169</v>
      </c>
      <c r="E2495" s="199" t="s">
        <v>20</v>
      </c>
      <c r="F2495" s="200" t="s">
        <v>2396</v>
      </c>
      <c r="G2495" s="197"/>
      <c r="H2495" s="201" t="s">
        <v>20</v>
      </c>
      <c r="I2495" s="202"/>
      <c r="J2495" s="197"/>
      <c r="K2495" s="197"/>
      <c r="L2495" s="203"/>
      <c r="M2495" s="204"/>
      <c r="N2495" s="205"/>
      <c r="O2495" s="205"/>
      <c r="P2495" s="205"/>
      <c r="Q2495" s="205"/>
      <c r="R2495" s="205"/>
      <c r="S2495" s="205"/>
      <c r="T2495" s="206"/>
      <c r="AT2495" s="207" t="s">
        <v>169</v>
      </c>
      <c r="AU2495" s="207" t="s">
        <v>81</v>
      </c>
      <c r="AV2495" s="11" t="s">
        <v>22</v>
      </c>
      <c r="AW2495" s="11" t="s">
        <v>37</v>
      </c>
      <c r="AX2495" s="11" t="s">
        <v>73</v>
      </c>
      <c r="AY2495" s="207" t="s">
        <v>162</v>
      </c>
    </row>
    <row r="2496" spans="2:51" s="11" customFormat="1" ht="13.5">
      <c r="B2496" s="196"/>
      <c r="C2496" s="197"/>
      <c r="D2496" s="198" t="s">
        <v>169</v>
      </c>
      <c r="E2496" s="199" t="s">
        <v>20</v>
      </c>
      <c r="F2496" s="200" t="s">
        <v>2397</v>
      </c>
      <c r="G2496" s="197"/>
      <c r="H2496" s="201" t="s">
        <v>20</v>
      </c>
      <c r="I2496" s="202"/>
      <c r="J2496" s="197"/>
      <c r="K2496" s="197"/>
      <c r="L2496" s="203"/>
      <c r="M2496" s="204"/>
      <c r="N2496" s="205"/>
      <c r="O2496" s="205"/>
      <c r="P2496" s="205"/>
      <c r="Q2496" s="205"/>
      <c r="R2496" s="205"/>
      <c r="S2496" s="205"/>
      <c r="T2496" s="206"/>
      <c r="AT2496" s="207" t="s">
        <v>169</v>
      </c>
      <c r="AU2496" s="207" t="s">
        <v>81</v>
      </c>
      <c r="AV2496" s="11" t="s">
        <v>22</v>
      </c>
      <c r="AW2496" s="11" t="s">
        <v>37</v>
      </c>
      <c r="AX2496" s="11" t="s">
        <v>73</v>
      </c>
      <c r="AY2496" s="207" t="s">
        <v>162</v>
      </c>
    </row>
    <row r="2497" spans="2:51" s="12" customFormat="1" ht="13.5">
      <c r="B2497" s="208"/>
      <c r="C2497" s="209"/>
      <c r="D2497" s="198" t="s">
        <v>169</v>
      </c>
      <c r="E2497" s="210" t="s">
        <v>20</v>
      </c>
      <c r="F2497" s="211" t="s">
        <v>2398</v>
      </c>
      <c r="G2497" s="209"/>
      <c r="H2497" s="212">
        <v>469</v>
      </c>
      <c r="I2497" s="213"/>
      <c r="J2497" s="209"/>
      <c r="K2497" s="209"/>
      <c r="L2497" s="214"/>
      <c r="M2497" s="215"/>
      <c r="N2497" s="216"/>
      <c r="O2497" s="216"/>
      <c r="P2497" s="216"/>
      <c r="Q2497" s="216"/>
      <c r="R2497" s="216"/>
      <c r="S2497" s="216"/>
      <c r="T2497" s="217"/>
      <c r="AT2497" s="218" t="s">
        <v>169</v>
      </c>
      <c r="AU2497" s="218" t="s">
        <v>81</v>
      </c>
      <c r="AV2497" s="12" t="s">
        <v>81</v>
      </c>
      <c r="AW2497" s="12" t="s">
        <v>37</v>
      </c>
      <c r="AX2497" s="12" t="s">
        <v>73</v>
      </c>
      <c r="AY2497" s="218" t="s">
        <v>162</v>
      </c>
    </row>
    <row r="2498" spans="2:51" s="11" customFormat="1" ht="13.5">
      <c r="B2498" s="196"/>
      <c r="C2498" s="197"/>
      <c r="D2498" s="198" t="s">
        <v>169</v>
      </c>
      <c r="E2498" s="199" t="s">
        <v>20</v>
      </c>
      <c r="F2498" s="200" t="s">
        <v>2399</v>
      </c>
      <c r="G2498" s="197"/>
      <c r="H2498" s="201" t="s">
        <v>20</v>
      </c>
      <c r="I2498" s="202"/>
      <c r="J2498" s="197"/>
      <c r="K2498" s="197"/>
      <c r="L2498" s="203"/>
      <c r="M2498" s="204"/>
      <c r="N2498" s="205"/>
      <c r="O2498" s="205"/>
      <c r="P2498" s="205"/>
      <c r="Q2498" s="205"/>
      <c r="R2498" s="205"/>
      <c r="S2498" s="205"/>
      <c r="T2498" s="206"/>
      <c r="AT2498" s="207" t="s">
        <v>169</v>
      </c>
      <c r="AU2498" s="207" t="s">
        <v>81</v>
      </c>
      <c r="AV2498" s="11" t="s">
        <v>22</v>
      </c>
      <c r="AW2498" s="11" t="s">
        <v>37</v>
      </c>
      <c r="AX2498" s="11" t="s">
        <v>73</v>
      </c>
      <c r="AY2498" s="207" t="s">
        <v>162</v>
      </c>
    </row>
    <row r="2499" spans="2:51" s="12" customFormat="1" ht="13.5">
      <c r="B2499" s="208"/>
      <c r="C2499" s="209"/>
      <c r="D2499" s="198" t="s">
        <v>169</v>
      </c>
      <c r="E2499" s="210" t="s">
        <v>20</v>
      </c>
      <c r="F2499" s="211" t="s">
        <v>688</v>
      </c>
      <c r="G2499" s="209"/>
      <c r="H2499" s="212">
        <v>3</v>
      </c>
      <c r="I2499" s="213"/>
      <c r="J2499" s="209"/>
      <c r="K2499" s="209"/>
      <c r="L2499" s="214"/>
      <c r="M2499" s="215"/>
      <c r="N2499" s="216"/>
      <c r="O2499" s="216"/>
      <c r="P2499" s="216"/>
      <c r="Q2499" s="216"/>
      <c r="R2499" s="216"/>
      <c r="S2499" s="216"/>
      <c r="T2499" s="217"/>
      <c r="AT2499" s="218" t="s">
        <v>169</v>
      </c>
      <c r="AU2499" s="218" t="s">
        <v>81</v>
      </c>
      <c r="AV2499" s="12" t="s">
        <v>81</v>
      </c>
      <c r="AW2499" s="12" t="s">
        <v>37</v>
      </c>
      <c r="AX2499" s="12" t="s">
        <v>73</v>
      </c>
      <c r="AY2499" s="218" t="s">
        <v>162</v>
      </c>
    </row>
    <row r="2500" spans="2:51" s="11" customFormat="1" ht="13.5">
      <c r="B2500" s="196"/>
      <c r="C2500" s="197"/>
      <c r="D2500" s="198" t="s">
        <v>169</v>
      </c>
      <c r="E2500" s="199" t="s">
        <v>20</v>
      </c>
      <c r="F2500" s="200" t="s">
        <v>2400</v>
      </c>
      <c r="G2500" s="197"/>
      <c r="H2500" s="201" t="s">
        <v>20</v>
      </c>
      <c r="I2500" s="202"/>
      <c r="J2500" s="197"/>
      <c r="K2500" s="197"/>
      <c r="L2500" s="203"/>
      <c r="M2500" s="204"/>
      <c r="N2500" s="205"/>
      <c r="O2500" s="205"/>
      <c r="P2500" s="205"/>
      <c r="Q2500" s="205"/>
      <c r="R2500" s="205"/>
      <c r="S2500" s="205"/>
      <c r="T2500" s="206"/>
      <c r="AT2500" s="207" t="s">
        <v>169</v>
      </c>
      <c r="AU2500" s="207" t="s">
        <v>81</v>
      </c>
      <c r="AV2500" s="11" t="s">
        <v>22</v>
      </c>
      <c r="AW2500" s="11" t="s">
        <v>37</v>
      </c>
      <c r="AX2500" s="11" t="s">
        <v>73</v>
      </c>
      <c r="AY2500" s="207" t="s">
        <v>162</v>
      </c>
    </row>
    <row r="2501" spans="2:51" s="12" customFormat="1" ht="13.5">
      <c r="B2501" s="208"/>
      <c r="C2501" s="209"/>
      <c r="D2501" s="198" t="s">
        <v>169</v>
      </c>
      <c r="E2501" s="210" t="s">
        <v>20</v>
      </c>
      <c r="F2501" s="211" t="s">
        <v>2401</v>
      </c>
      <c r="G2501" s="209"/>
      <c r="H2501" s="212">
        <v>123</v>
      </c>
      <c r="I2501" s="213"/>
      <c r="J2501" s="209"/>
      <c r="K2501" s="209"/>
      <c r="L2501" s="214"/>
      <c r="M2501" s="215"/>
      <c r="N2501" s="216"/>
      <c r="O2501" s="216"/>
      <c r="P2501" s="216"/>
      <c r="Q2501" s="216"/>
      <c r="R2501" s="216"/>
      <c r="S2501" s="216"/>
      <c r="T2501" s="217"/>
      <c r="AT2501" s="218" t="s">
        <v>169</v>
      </c>
      <c r="AU2501" s="218" t="s">
        <v>81</v>
      </c>
      <c r="AV2501" s="12" t="s">
        <v>81</v>
      </c>
      <c r="AW2501" s="12" t="s">
        <v>37</v>
      </c>
      <c r="AX2501" s="12" t="s">
        <v>73</v>
      </c>
      <c r="AY2501" s="218" t="s">
        <v>162</v>
      </c>
    </row>
    <row r="2502" spans="2:51" s="11" customFormat="1" ht="13.5">
      <c r="B2502" s="196"/>
      <c r="C2502" s="197"/>
      <c r="D2502" s="198" t="s">
        <v>169</v>
      </c>
      <c r="E2502" s="199" t="s">
        <v>20</v>
      </c>
      <c r="F2502" s="200" t="s">
        <v>2402</v>
      </c>
      <c r="G2502" s="197"/>
      <c r="H2502" s="201" t="s">
        <v>20</v>
      </c>
      <c r="I2502" s="202"/>
      <c r="J2502" s="197"/>
      <c r="K2502" s="197"/>
      <c r="L2502" s="203"/>
      <c r="M2502" s="204"/>
      <c r="N2502" s="205"/>
      <c r="O2502" s="205"/>
      <c r="P2502" s="205"/>
      <c r="Q2502" s="205"/>
      <c r="R2502" s="205"/>
      <c r="S2502" s="205"/>
      <c r="T2502" s="206"/>
      <c r="AT2502" s="207" t="s">
        <v>169</v>
      </c>
      <c r="AU2502" s="207" t="s">
        <v>81</v>
      </c>
      <c r="AV2502" s="11" t="s">
        <v>22</v>
      </c>
      <c r="AW2502" s="11" t="s">
        <v>37</v>
      </c>
      <c r="AX2502" s="11" t="s">
        <v>73</v>
      </c>
      <c r="AY2502" s="207" t="s">
        <v>162</v>
      </c>
    </row>
    <row r="2503" spans="2:51" s="12" customFormat="1" ht="13.5">
      <c r="B2503" s="208"/>
      <c r="C2503" s="209"/>
      <c r="D2503" s="198" t="s">
        <v>169</v>
      </c>
      <c r="E2503" s="210" t="s">
        <v>20</v>
      </c>
      <c r="F2503" s="211" t="s">
        <v>2403</v>
      </c>
      <c r="G2503" s="209"/>
      <c r="H2503" s="212">
        <v>143</v>
      </c>
      <c r="I2503" s="213"/>
      <c r="J2503" s="209"/>
      <c r="K2503" s="209"/>
      <c r="L2503" s="214"/>
      <c r="M2503" s="215"/>
      <c r="N2503" s="216"/>
      <c r="O2503" s="216"/>
      <c r="P2503" s="216"/>
      <c r="Q2503" s="216"/>
      <c r="R2503" s="216"/>
      <c r="S2503" s="216"/>
      <c r="T2503" s="217"/>
      <c r="AT2503" s="218" t="s">
        <v>169</v>
      </c>
      <c r="AU2503" s="218" t="s">
        <v>81</v>
      </c>
      <c r="AV2503" s="12" t="s">
        <v>81</v>
      </c>
      <c r="AW2503" s="12" t="s">
        <v>37</v>
      </c>
      <c r="AX2503" s="12" t="s">
        <v>73</v>
      </c>
      <c r="AY2503" s="218" t="s">
        <v>162</v>
      </c>
    </row>
    <row r="2504" spans="2:51" s="11" customFormat="1" ht="13.5">
      <c r="B2504" s="196"/>
      <c r="C2504" s="197"/>
      <c r="D2504" s="198" t="s">
        <v>169</v>
      </c>
      <c r="E2504" s="199" t="s">
        <v>20</v>
      </c>
      <c r="F2504" s="200" t="s">
        <v>2404</v>
      </c>
      <c r="G2504" s="197"/>
      <c r="H2504" s="201" t="s">
        <v>20</v>
      </c>
      <c r="I2504" s="202"/>
      <c r="J2504" s="197"/>
      <c r="K2504" s="197"/>
      <c r="L2504" s="203"/>
      <c r="M2504" s="204"/>
      <c r="N2504" s="205"/>
      <c r="O2504" s="205"/>
      <c r="P2504" s="205"/>
      <c r="Q2504" s="205"/>
      <c r="R2504" s="205"/>
      <c r="S2504" s="205"/>
      <c r="T2504" s="206"/>
      <c r="AT2504" s="207" t="s">
        <v>169</v>
      </c>
      <c r="AU2504" s="207" t="s">
        <v>81</v>
      </c>
      <c r="AV2504" s="11" t="s">
        <v>22</v>
      </c>
      <c r="AW2504" s="11" t="s">
        <v>37</v>
      </c>
      <c r="AX2504" s="11" t="s">
        <v>73</v>
      </c>
      <c r="AY2504" s="207" t="s">
        <v>162</v>
      </c>
    </row>
    <row r="2505" spans="2:51" s="12" customFormat="1" ht="13.5">
      <c r="B2505" s="208"/>
      <c r="C2505" s="209"/>
      <c r="D2505" s="198" t="s">
        <v>169</v>
      </c>
      <c r="E2505" s="210" t="s">
        <v>20</v>
      </c>
      <c r="F2505" s="211" t="s">
        <v>688</v>
      </c>
      <c r="G2505" s="209"/>
      <c r="H2505" s="212">
        <v>3</v>
      </c>
      <c r="I2505" s="213"/>
      <c r="J2505" s="209"/>
      <c r="K2505" s="209"/>
      <c r="L2505" s="214"/>
      <c r="M2505" s="215"/>
      <c r="N2505" s="216"/>
      <c r="O2505" s="216"/>
      <c r="P2505" s="216"/>
      <c r="Q2505" s="216"/>
      <c r="R2505" s="216"/>
      <c r="S2505" s="216"/>
      <c r="T2505" s="217"/>
      <c r="AT2505" s="218" t="s">
        <v>169</v>
      </c>
      <c r="AU2505" s="218" t="s">
        <v>81</v>
      </c>
      <c r="AV2505" s="12" t="s">
        <v>81</v>
      </c>
      <c r="AW2505" s="12" t="s">
        <v>37</v>
      </c>
      <c r="AX2505" s="12" t="s">
        <v>73</v>
      </c>
      <c r="AY2505" s="218" t="s">
        <v>162</v>
      </c>
    </row>
    <row r="2506" spans="2:51" s="14" customFormat="1" ht="13.5">
      <c r="B2506" s="244"/>
      <c r="C2506" s="245"/>
      <c r="D2506" s="198" t="s">
        <v>169</v>
      </c>
      <c r="E2506" s="246" t="s">
        <v>20</v>
      </c>
      <c r="F2506" s="247" t="s">
        <v>483</v>
      </c>
      <c r="G2506" s="245"/>
      <c r="H2506" s="248">
        <v>741</v>
      </c>
      <c r="I2506" s="249"/>
      <c r="J2506" s="245"/>
      <c r="K2506" s="245"/>
      <c r="L2506" s="250"/>
      <c r="M2506" s="251"/>
      <c r="N2506" s="252"/>
      <c r="O2506" s="252"/>
      <c r="P2506" s="252"/>
      <c r="Q2506" s="252"/>
      <c r="R2506" s="252"/>
      <c r="S2506" s="252"/>
      <c r="T2506" s="253"/>
      <c r="AT2506" s="254" t="s">
        <v>169</v>
      </c>
      <c r="AU2506" s="254" t="s">
        <v>81</v>
      </c>
      <c r="AV2506" s="14" t="s">
        <v>180</v>
      </c>
      <c r="AW2506" s="14" t="s">
        <v>37</v>
      </c>
      <c r="AX2506" s="14" t="s">
        <v>73</v>
      </c>
      <c r="AY2506" s="254" t="s">
        <v>162</v>
      </c>
    </row>
    <row r="2507" spans="2:51" s="11" customFormat="1" ht="13.5">
      <c r="B2507" s="196"/>
      <c r="C2507" s="197"/>
      <c r="D2507" s="198" t="s">
        <v>169</v>
      </c>
      <c r="E2507" s="199" t="s">
        <v>20</v>
      </c>
      <c r="F2507" s="200" t="s">
        <v>2396</v>
      </c>
      <c r="G2507" s="197"/>
      <c r="H2507" s="201" t="s">
        <v>20</v>
      </c>
      <c r="I2507" s="202"/>
      <c r="J2507" s="197"/>
      <c r="K2507" s="197"/>
      <c r="L2507" s="203"/>
      <c r="M2507" s="204"/>
      <c r="N2507" s="205"/>
      <c r="O2507" s="205"/>
      <c r="P2507" s="205"/>
      <c r="Q2507" s="205"/>
      <c r="R2507" s="205"/>
      <c r="S2507" s="205"/>
      <c r="T2507" s="206"/>
      <c r="AT2507" s="207" t="s">
        <v>169</v>
      </c>
      <c r="AU2507" s="207" t="s">
        <v>81</v>
      </c>
      <c r="AV2507" s="11" t="s">
        <v>22</v>
      </c>
      <c r="AW2507" s="11" t="s">
        <v>37</v>
      </c>
      <c r="AX2507" s="11" t="s">
        <v>73</v>
      </c>
      <c r="AY2507" s="207" t="s">
        <v>162</v>
      </c>
    </row>
    <row r="2508" spans="2:51" s="11" customFormat="1" ht="13.5">
      <c r="B2508" s="196"/>
      <c r="C2508" s="197"/>
      <c r="D2508" s="198" t="s">
        <v>169</v>
      </c>
      <c r="E2508" s="199" t="s">
        <v>20</v>
      </c>
      <c r="F2508" s="200" t="s">
        <v>2405</v>
      </c>
      <c r="G2508" s="197"/>
      <c r="H2508" s="201" t="s">
        <v>20</v>
      </c>
      <c r="I2508" s="202"/>
      <c r="J2508" s="197"/>
      <c r="K2508" s="197"/>
      <c r="L2508" s="203"/>
      <c r="M2508" s="204"/>
      <c r="N2508" s="205"/>
      <c r="O2508" s="205"/>
      <c r="P2508" s="205"/>
      <c r="Q2508" s="205"/>
      <c r="R2508" s="205"/>
      <c r="S2508" s="205"/>
      <c r="T2508" s="206"/>
      <c r="AT2508" s="207" t="s">
        <v>169</v>
      </c>
      <c r="AU2508" s="207" t="s">
        <v>81</v>
      </c>
      <c r="AV2508" s="11" t="s">
        <v>22</v>
      </c>
      <c r="AW2508" s="11" t="s">
        <v>37</v>
      </c>
      <c r="AX2508" s="11" t="s">
        <v>73</v>
      </c>
      <c r="AY2508" s="207" t="s">
        <v>162</v>
      </c>
    </row>
    <row r="2509" spans="2:51" s="12" customFormat="1" ht="13.5">
      <c r="B2509" s="208"/>
      <c r="C2509" s="209"/>
      <c r="D2509" s="198" t="s">
        <v>169</v>
      </c>
      <c r="E2509" s="210" t="s">
        <v>20</v>
      </c>
      <c r="F2509" s="211" t="s">
        <v>2406</v>
      </c>
      <c r="G2509" s="209"/>
      <c r="H2509" s="212">
        <v>131.37</v>
      </c>
      <c r="I2509" s="213"/>
      <c r="J2509" s="209"/>
      <c r="K2509" s="209"/>
      <c r="L2509" s="214"/>
      <c r="M2509" s="215"/>
      <c r="N2509" s="216"/>
      <c r="O2509" s="216"/>
      <c r="P2509" s="216"/>
      <c r="Q2509" s="216"/>
      <c r="R2509" s="216"/>
      <c r="S2509" s="216"/>
      <c r="T2509" s="217"/>
      <c r="AT2509" s="218" t="s">
        <v>169</v>
      </c>
      <c r="AU2509" s="218" t="s">
        <v>81</v>
      </c>
      <c r="AV2509" s="12" t="s">
        <v>81</v>
      </c>
      <c r="AW2509" s="12" t="s">
        <v>37</v>
      </c>
      <c r="AX2509" s="12" t="s">
        <v>73</v>
      </c>
      <c r="AY2509" s="218" t="s">
        <v>162</v>
      </c>
    </row>
    <row r="2510" spans="2:51" s="12" customFormat="1" ht="13.5">
      <c r="B2510" s="208"/>
      <c r="C2510" s="209"/>
      <c r="D2510" s="198" t="s">
        <v>169</v>
      </c>
      <c r="E2510" s="210" t="s">
        <v>20</v>
      </c>
      <c r="F2510" s="211" t="s">
        <v>496</v>
      </c>
      <c r="G2510" s="209"/>
      <c r="H2510" s="212">
        <v>3.6</v>
      </c>
      <c r="I2510" s="213"/>
      <c r="J2510" s="209"/>
      <c r="K2510" s="209"/>
      <c r="L2510" s="214"/>
      <c r="M2510" s="215"/>
      <c r="N2510" s="216"/>
      <c r="O2510" s="216"/>
      <c r="P2510" s="216"/>
      <c r="Q2510" s="216"/>
      <c r="R2510" s="216"/>
      <c r="S2510" s="216"/>
      <c r="T2510" s="217"/>
      <c r="AT2510" s="218" t="s">
        <v>169</v>
      </c>
      <c r="AU2510" s="218" t="s">
        <v>81</v>
      </c>
      <c r="AV2510" s="12" t="s">
        <v>81</v>
      </c>
      <c r="AW2510" s="12" t="s">
        <v>37</v>
      </c>
      <c r="AX2510" s="12" t="s">
        <v>73</v>
      </c>
      <c r="AY2510" s="218" t="s">
        <v>162</v>
      </c>
    </row>
    <row r="2511" spans="2:51" s="14" customFormat="1" ht="13.5">
      <c r="B2511" s="244"/>
      <c r="C2511" s="245"/>
      <c r="D2511" s="198" t="s">
        <v>169</v>
      </c>
      <c r="E2511" s="246" t="s">
        <v>20</v>
      </c>
      <c r="F2511" s="247" t="s">
        <v>483</v>
      </c>
      <c r="G2511" s="245"/>
      <c r="H2511" s="248">
        <v>134.97</v>
      </c>
      <c r="I2511" s="249"/>
      <c r="J2511" s="245"/>
      <c r="K2511" s="245"/>
      <c r="L2511" s="250"/>
      <c r="M2511" s="251"/>
      <c r="N2511" s="252"/>
      <c r="O2511" s="252"/>
      <c r="P2511" s="252"/>
      <c r="Q2511" s="252"/>
      <c r="R2511" s="252"/>
      <c r="S2511" s="252"/>
      <c r="T2511" s="253"/>
      <c r="AT2511" s="254" t="s">
        <v>169</v>
      </c>
      <c r="AU2511" s="254" t="s">
        <v>81</v>
      </c>
      <c r="AV2511" s="14" t="s">
        <v>180</v>
      </c>
      <c r="AW2511" s="14" t="s">
        <v>37</v>
      </c>
      <c r="AX2511" s="14" t="s">
        <v>73</v>
      </c>
      <c r="AY2511" s="254" t="s">
        <v>162</v>
      </c>
    </row>
    <row r="2512" spans="2:51" s="11" customFormat="1" ht="13.5">
      <c r="B2512" s="196"/>
      <c r="C2512" s="197"/>
      <c r="D2512" s="198" t="s">
        <v>169</v>
      </c>
      <c r="E2512" s="199" t="s">
        <v>20</v>
      </c>
      <c r="F2512" s="200" t="s">
        <v>2407</v>
      </c>
      <c r="G2512" s="197"/>
      <c r="H2512" s="201" t="s">
        <v>20</v>
      </c>
      <c r="I2512" s="202"/>
      <c r="J2512" s="197"/>
      <c r="K2512" s="197"/>
      <c r="L2512" s="203"/>
      <c r="M2512" s="204"/>
      <c r="N2512" s="205"/>
      <c r="O2512" s="205"/>
      <c r="P2512" s="205"/>
      <c r="Q2512" s="205"/>
      <c r="R2512" s="205"/>
      <c r="S2512" s="205"/>
      <c r="T2512" s="206"/>
      <c r="AT2512" s="207" t="s">
        <v>169</v>
      </c>
      <c r="AU2512" s="207" t="s">
        <v>81</v>
      </c>
      <c r="AV2512" s="11" t="s">
        <v>22</v>
      </c>
      <c r="AW2512" s="11" t="s">
        <v>37</v>
      </c>
      <c r="AX2512" s="11" t="s">
        <v>73</v>
      </c>
      <c r="AY2512" s="207" t="s">
        <v>162</v>
      </c>
    </row>
    <row r="2513" spans="2:51" s="12" customFormat="1" ht="13.5">
      <c r="B2513" s="208"/>
      <c r="C2513" s="209"/>
      <c r="D2513" s="198" t="s">
        <v>169</v>
      </c>
      <c r="E2513" s="210" t="s">
        <v>20</v>
      </c>
      <c r="F2513" s="211" t="s">
        <v>676</v>
      </c>
      <c r="G2513" s="209"/>
      <c r="H2513" s="212">
        <v>23.6</v>
      </c>
      <c r="I2513" s="213"/>
      <c r="J2513" s="209"/>
      <c r="K2513" s="209"/>
      <c r="L2513" s="214"/>
      <c r="M2513" s="215"/>
      <c r="N2513" s="216"/>
      <c r="O2513" s="216"/>
      <c r="P2513" s="216"/>
      <c r="Q2513" s="216"/>
      <c r="R2513" s="216"/>
      <c r="S2513" s="216"/>
      <c r="T2513" s="217"/>
      <c r="AT2513" s="218" t="s">
        <v>169</v>
      </c>
      <c r="AU2513" s="218" t="s">
        <v>81</v>
      </c>
      <c r="AV2513" s="12" t="s">
        <v>81</v>
      </c>
      <c r="AW2513" s="12" t="s">
        <v>37</v>
      </c>
      <c r="AX2513" s="12" t="s">
        <v>73</v>
      </c>
      <c r="AY2513" s="218" t="s">
        <v>162</v>
      </c>
    </row>
    <row r="2514" spans="2:51" s="14" customFormat="1" ht="13.5">
      <c r="B2514" s="244"/>
      <c r="C2514" s="245"/>
      <c r="D2514" s="198" t="s">
        <v>169</v>
      </c>
      <c r="E2514" s="246" t="s">
        <v>20</v>
      </c>
      <c r="F2514" s="247" t="s">
        <v>483</v>
      </c>
      <c r="G2514" s="245"/>
      <c r="H2514" s="248">
        <v>23.6</v>
      </c>
      <c r="I2514" s="249"/>
      <c r="J2514" s="245"/>
      <c r="K2514" s="245"/>
      <c r="L2514" s="250"/>
      <c r="M2514" s="251"/>
      <c r="N2514" s="252"/>
      <c r="O2514" s="252"/>
      <c r="P2514" s="252"/>
      <c r="Q2514" s="252"/>
      <c r="R2514" s="252"/>
      <c r="S2514" s="252"/>
      <c r="T2514" s="253"/>
      <c r="AT2514" s="254" t="s">
        <v>169</v>
      </c>
      <c r="AU2514" s="254" t="s">
        <v>81</v>
      </c>
      <c r="AV2514" s="14" t="s">
        <v>180</v>
      </c>
      <c r="AW2514" s="14" t="s">
        <v>37</v>
      </c>
      <c r="AX2514" s="14" t="s">
        <v>73</v>
      </c>
      <c r="AY2514" s="254" t="s">
        <v>162</v>
      </c>
    </row>
    <row r="2515" spans="2:51" s="11" customFormat="1" ht="13.5">
      <c r="B2515" s="196"/>
      <c r="C2515" s="197"/>
      <c r="D2515" s="198" t="s">
        <v>169</v>
      </c>
      <c r="E2515" s="199" t="s">
        <v>20</v>
      </c>
      <c r="F2515" s="200" t="s">
        <v>2408</v>
      </c>
      <c r="G2515" s="197"/>
      <c r="H2515" s="201" t="s">
        <v>20</v>
      </c>
      <c r="I2515" s="202"/>
      <c r="J2515" s="197"/>
      <c r="K2515" s="197"/>
      <c r="L2515" s="203"/>
      <c r="M2515" s="204"/>
      <c r="N2515" s="205"/>
      <c r="O2515" s="205"/>
      <c r="P2515" s="205"/>
      <c r="Q2515" s="205"/>
      <c r="R2515" s="205"/>
      <c r="S2515" s="205"/>
      <c r="T2515" s="206"/>
      <c r="AT2515" s="207" t="s">
        <v>169</v>
      </c>
      <c r="AU2515" s="207" t="s">
        <v>81</v>
      </c>
      <c r="AV2515" s="11" t="s">
        <v>22</v>
      </c>
      <c r="AW2515" s="11" t="s">
        <v>37</v>
      </c>
      <c r="AX2515" s="11" t="s">
        <v>73</v>
      </c>
      <c r="AY2515" s="207" t="s">
        <v>162</v>
      </c>
    </row>
    <row r="2516" spans="2:51" s="12" customFormat="1" ht="13.5">
      <c r="B2516" s="208"/>
      <c r="C2516" s="209"/>
      <c r="D2516" s="198" t="s">
        <v>169</v>
      </c>
      <c r="E2516" s="210" t="s">
        <v>20</v>
      </c>
      <c r="F2516" s="211" t="s">
        <v>2409</v>
      </c>
      <c r="G2516" s="209"/>
      <c r="H2516" s="212">
        <v>321.315</v>
      </c>
      <c r="I2516" s="213"/>
      <c r="J2516" s="209"/>
      <c r="K2516" s="209"/>
      <c r="L2516" s="214"/>
      <c r="M2516" s="215"/>
      <c r="N2516" s="216"/>
      <c r="O2516" s="216"/>
      <c r="P2516" s="216"/>
      <c r="Q2516" s="216"/>
      <c r="R2516" s="216"/>
      <c r="S2516" s="216"/>
      <c r="T2516" s="217"/>
      <c r="AT2516" s="218" t="s">
        <v>169</v>
      </c>
      <c r="AU2516" s="218" t="s">
        <v>81</v>
      </c>
      <c r="AV2516" s="12" t="s">
        <v>81</v>
      </c>
      <c r="AW2516" s="12" t="s">
        <v>37</v>
      </c>
      <c r="AX2516" s="12" t="s">
        <v>73</v>
      </c>
      <c r="AY2516" s="218" t="s">
        <v>162</v>
      </c>
    </row>
    <row r="2517" spans="2:51" s="12" customFormat="1" ht="13.5">
      <c r="B2517" s="208"/>
      <c r="C2517" s="209"/>
      <c r="D2517" s="198" t="s">
        <v>169</v>
      </c>
      <c r="E2517" s="210" t="s">
        <v>20</v>
      </c>
      <c r="F2517" s="211" t="s">
        <v>2410</v>
      </c>
      <c r="G2517" s="209"/>
      <c r="H2517" s="212">
        <v>165.5</v>
      </c>
      <c r="I2517" s="213"/>
      <c r="J2517" s="209"/>
      <c r="K2517" s="209"/>
      <c r="L2517" s="214"/>
      <c r="M2517" s="215"/>
      <c r="N2517" s="216"/>
      <c r="O2517" s="216"/>
      <c r="P2517" s="216"/>
      <c r="Q2517" s="216"/>
      <c r="R2517" s="216"/>
      <c r="S2517" s="216"/>
      <c r="T2517" s="217"/>
      <c r="AT2517" s="218" t="s">
        <v>169</v>
      </c>
      <c r="AU2517" s="218" t="s">
        <v>81</v>
      </c>
      <c r="AV2517" s="12" t="s">
        <v>81</v>
      </c>
      <c r="AW2517" s="12" t="s">
        <v>37</v>
      </c>
      <c r="AX2517" s="12" t="s">
        <v>73</v>
      </c>
      <c r="AY2517" s="218" t="s">
        <v>162</v>
      </c>
    </row>
    <row r="2518" spans="2:51" s="14" customFormat="1" ht="13.5">
      <c r="B2518" s="244"/>
      <c r="C2518" s="245"/>
      <c r="D2518" s="198" t="s">
        <v>169</v>
      </c>
      <c r="E2518" s="246" t="s">
        <v>20</v>
      </c>
      <c r="F2518" s="247" t="s">
        <v>483</v>
      </c>
      <c r="G2518" s="245"/>
      <c r="H2518" s="248">
        <v>486.815</v>
      </c>
      <c r="I2518" s="249"/>
      <c r="J2518" s="245"/>
      <c r="K2518" s="245"/>
      <c r="L2518" s="250"/>
      <c r="M2518" s="251"/>
      <c r="N2518" s="252"/>
      <c r="O2518" s="252"/>
      <c r="P2518" s="252"/>
      <c r="Q2518" s="252"/>
      <c r="R2518" s="252"/>
      <c r="S2518" s="252"/>
      <c r="T2518" s="253"/>
      <c r="AT2518" s="254" t="s">
        <v>169</v>
      </c>
      <c r="AU2518" s="254" t="s">
        <v>81</v>
      </c>
      <c r="AV2518" s="14" t="s">
        <v>180</v>
      </c>
      <c r="AW2518" s="14" t="s">
        <v>37</v>
      </c>
      <c r="AX2518" s="14" t="s">
        <v>73</v>
      </c>
      <c r="AY2518" s="254" t="s">
        <v>162</v>
      </c>
    </row>
    <row r="2519" spans="2:51" s="11" customFormat="1" ht="13.5">
      <c r="B2519" s="196"/>
      <c r="C2519" s="197"/>
      <c r="D2519" s="198" t="s">
        <v>169</v>
      </c>
      <c r="E2519" s="199" t="s">
        <v>20</v>
      </c>
      <c r="F2519" s="200" t="s">
        <v>2411</v>
      </c>
      <c r="G2519" s="197"/>
      <c r="H2519" s="201" t="s">
        <v>20</v>
      </c>
      <c r="I2519" s="202"/>
      <c r="J2519" s="197"/>
      <c r="K2519" s="197"/>
      <c r="L2519" s="203"/>
      <c r="M2519" s="204"/>
      <c r="N2519" s="205"/>
      <c r="O2519" s="205"/>
      <c r="P2519" s="205"/>
      <c r="Q2519" s="205"/>
      <c r="R2519" s="205"/>
      <c r="S2519" s="205"/>
      <c r="T2519" s="206"/>
      <c r="AT2519" s="207" t="s">
        <v>169</v>
      </c>
      <c r="AU2519" s="207" t="s">
        <v>81</v>
      </c>
      <c r="AV2519" s="11" t="s">
        <v>22</v>
      </c>
      <c r="AW2519" s="11" t="s">
        <v>37</v>
      </c>
      <c r="AX2519" s="11" t="s">
        <v>73</v>
      </c>
      <c r="AY2519" s="207" t="s">
        <v>162</v>
      </c>
    </row>
    <row r="2520" spans="2:51" s="12" customFormat="1" ht="13.5">
      <c r="B2520" s="208"/>
      <c r="C2520" s="209"/>
      <c r="D2520" s="198" t="s">
        <v>169</v>
      </c>
      <c r="E2520" s="210" t="s">
        <v>20</v>
      </c>
      <c r="F2520" s="211" t="s">
        <v>2412</v>
      </c>
      <c r="G2520" s="209"/>
      <c r="H2520" s="212">
        <v>56.285</v>
      </c>
      <c r="I2520" s="213"/>
      <c r="J2520" s="209"/>
      <c r="K2520" s="209"/>
      <c r="L2520" s="214"/>
      <c r="M2520" s="215"/>
      <c r="N2520" s="216"/>
      <c r="O2520" s="216"/>
      <c r="P2520" s="216"/>
      <c r="Q2520" s="216"/>
      <c r="R2520" s="216"/>
      <c r="S2520" s="216"/>
      <c r="T2520" s="217"/>
      <c r="AT2520" s="218" t="s">
        <v>169</v>
      </c>
      <c r="AU2520" s="218" t="s">
        <v>81</v>
      </c>
      <c r="AV2520" s="12" t="s">
        <v>81</v>
      </c>
      <c r="AW2520" s="12" t="s">
        <v>37</v>
      </c>
      <c r="AX2520" s="12" t="s">
        <v>73</v>
      </c>
      <c r="AY2520" s="218" t="s">
        <v>162</v>
      </c>
    </row>
    <row r="2521" spans="2:51" s="14" customFormat="1" ht="13.5">
      <c r="B2521" s="244"/>
      <c r="C2521" s="245"/>
      <c r="D2521" s="198" t="s">
        <v>169</v>
      </c>
      <c r="E2521" s="246" t="s">
        <v>20</v>
      </c>
      <c r="F2521" s="247" t="s">
        <v>483</v>
      </c>
      <c r="G2521" s="245"/>
      <c r="H2521" s="248">
        <v>56.285</v>
      </c>
      <c r="I2521" s="249"/>
      <c r="J2521" s="245"/>
      <c r="K2521" s="245"/>
      <c r="L2521" s="250"/>
      <c r="M2521" s="251"/>
      <c r="N2521" s="252"/>
      <c r="O2521" s="252"/>
      <c r="P2521" s="252"/>
      <c r="Q2521" s="252"/>
      <c r="R2521" s="252"/>
      <c r="S2521" s="252"/>
      <c r="T2521" s="253"/>
      <c r="AT2521" s="254" t="s">
        <v>169</v>
      </c>
      <c r="AU2521" s="254" t="s">
        <v>81</v>
      </c>
      <c r="AV2521" s="14" t="s">
        <v>180</v>
      </c>
      <c r="AW2521" s="14" t="s">
        <v>37</v>
      </c>
      <c r="AX2521" s="14" t="s">
        <v>73</v>
      </c>
      <c r="AY2521" s="254" t="s">
        <v>162</v>
      </c>
    </row>
    <row r="2522" spans="2:51" s="11" customFormat="1" ht="13.5">
      <c r="B2522" s="196"/>
      <c r="C2522" s="197"/>
      <c r="D2522" s="198" t="s">
        <v>169</v>
      </c>
      <c r="E2522" s="199" t="s">
        <v>20</v>
      </c>
      <c r="F2522" s="200" t="s">
        <v>2413</v>
      </c>
      <c r="G2522" s="197"/>
      <c r="H2522" s="201" t="s">
        <v>20</v>
      </c>
      <c r="I2522" s="202"/>
      <c r="J2522" s="197"/>
      <c r="K2522" s="197"/>
      <c r="L2522" s="203"/>
      <c r="M2522" s="204"/>
      <c r="N2522" s="205"/>
      <c r="O2522" s="205"/>
      <c r="P2522" s="205"/>
      <c r="Q2522" s="205"/>
      <c r="R2522" s="205"/>
      <c r="S2522" s="205"/>
      <c r="T2522" s="206"/>
      <c r="AT2522" s="207" t="s">
        <v>169</v>
      </c>
      <c r="AU2522" s="207" t="s">
        <v>81</v>
      </c>
      <c r="AV2522" s="11" t="s">
        <v>22</v>
      </c>
      <c r="AW2522" s="11" t="s">
        <v>37</v>
      </c>
      <c r="AX2522" s="11" t="s">
        <v>73</v>
      </c>
      <c r="AY2522" s="207" t="s">
        <v>162</v>
      </c>
    </row>
    <row r="2523" spans="2:51" s="12" customFormat="1" ht="13.5">
      <c r="B2523" s="208"/>
      <c r="C2523" s="209"/>
      <c r="D2523" s="198" t="s">
        <v>169</v>
      </c>
      <c r="E2523" s="210" t="s">
        <v>20</v>
      </c>
      <c r="F2523" s="211" t="s">
        <v>688</v>
      </c>
      <c r="G2523" s="209"/>
      <c r="H2523" s="212">
        <v>3</v>
      </c>
      <c r="I2523" s="213"/>
      <c r="J2523" s="209"/>
      <c r="K2523" s="209"/>
      <c r="L2523" s="214"/>
      <c r="M2523" s="215"/>
      <c r="N2523" s="216"/>
      <c r="O2523" s="216"/>
      <c r="P2523" s="216"/>
      <c r="Q2523" s="216"/>
      <c r="R2523" s="216"/>
      <c r="S2523" s="216"/>
      <c r="T2523" s="217"/>
      <c r="AT2523" s="218" t="s">
        <v>169</v>
      </c>
      <c r="AU2523" s="218" t="s">
        <v>81</v>
      </c>
      <c r="AV2523" s="12" t="s">
        <v>81</v>
      </c>
      <c r="AW2523" s="12" t="s">
        <v>37</v>
      </c>
      <c r="AX2523" s="12" t="s">
        <v>73</v>
      </c>
      <c r="AY2523" s="218" t="s">
        <v>162</v>
      </c>
    </row>
    <row r="2524" spans="2:51" s="14" customFormat="1" ht="13.5">
      <c r="B2524" s="244"/>
      <c r="C2524" s="245"/>
      <c r="D2524" s="198" t="s">
        <v>169</v>
      </c>
      <c r="E2524" s="246" t="s">
        <v>20</v>
      </c>
      <c r="F2524" s="247" t="s">
        <v>483</v>
      </c>
      <c r="G2524" s="245"/>
      <c r="H2524" s="248">
        <v>3</v>
      </c>
      <c r="I2524" s="249"/>
      <c r="J2524" s="245"/>
      <c r="K2524" s="245"/>
      <c r="L2524" s="250"/>
      <c r="M2524" s="251"/>
      <c r="N2524" s="252"/>
      <c r="O2524" s="252"/>
      <c r="P2524" s="252"/>
      <c r="Q2524" s="252"/>
      <c r="R2524" s="252"/>
      <c r="S2524" s="252"/>
      <c r="T2524" s="253"/>
      <c r="AT2524" s="254" t="s">
        <v>169</v>
      </c>
      <c r="AU2524" s="254" t="s">
        <v>81</v>
      </c>
      <c r="AV2524" s="14" t="s">
        <v>180</v>
      </c>
      <c r="AW2524" s="14" t="s">
        <v>37</v>
      </c>
      <c r="AX2524" s="14" t="s">
        <v>73</v>
      </c>
      <c r="AY2524" s="254" t="s">
        <v>162</v>
      </c>
    </row>
    <row r="2525" spans="2:51" s="11" customFormat="1" ht="13.5">
      <c r="B2525" s="196"/>
      <c r="C2525" s="197"/>
      <c r="D2525" s="198" t="s">
        <v>169</v>
      </c>
      <c r="E2525" s="199" t="s">
        <v>20</v>
      </c>
      <c r="F2525" s="200" t="s">
        <v>922</v>
      </c>
      <c r="G2525" s="197"/>
      <c r="H2525" s="201" t="s">
        <v>20</v>
      </c>
      <c r="I2525" s="202"/>
      <c r="J2525" s="197"/>
      <c r="K2525" s="197"/>
      <c r="L2525" s="203"/>
      <c r="M2525" s="204"/>
      <c r="N2525" s="205"/>
      <c r="O2525" s="205"/>
      <c r="P2525" s="205"/>
      <c r="Q2525" s="205"/>
      <c r="R2525" s="205"/>
      <c r="S2525" s="205"/>
      <c r="T2525" s="206"/>
      <c r="AT2525" s="207" t="s">
        <v>169</v>
      </c>
      <c r="AU2525" s="207" t="s">
        <v>81</v>
      </c>
      <c r="AV2525" s="11" t="s">
        <v>22</v>
      </c>
      <c r="AW2525" s="11" t="s">
        <v>37</v>
      </c>
      <c r="AX2525" s="11" t="s">
        <v>73</v>
      </c>
      <c r="AY2525" s="207" t="s">
        <v>162</v>
      </c>
    </row>
    <row r="2526" spans="2:51" s="12" customFormat="1" ht="13.5">
      <c r="B2526" s="208"/>
      <c r="C2526" s="209"/>
      <c r="D2526" s="198" t="s">
        <v>169</v>
      </c>
      <c r="E2526" s="210" t="s">
        <v>20</v>
      </c>
      <c r="F2526" s="211" t="s">
        <v>2414</v>
      </c>
      <c r="G2526" s="209"/>
      <c r="H2526" s="212">
        <v>2.3</v>
      </c>
      <c r="I2526" s="213"/>
      <c r="J2526" s="209"/>
      <c r="K2526" s="209"/>
      <c r="L2526" s="214"/>
      <c r="M2526" s="215"/>
      <c r="N2526" s="216"/>
      <c r="O2526" s="216"/>
      <c r="P2526" s="216"/>
      <c r="Q2526" s="216"/>
      <c r="R2526" s="216"/>
      <c r="S2526" s="216"/>
      <c r="T2526" s="217"/>
      <c r="AT2526" s="218" t="s">
        <v>169</v>
      </c>
      <c r="AU2526" s="218" t="s">
        <v>81</v>
      </c>
      <c r="AV2526" s="12" t="s">
        <v>81</v>
      </c>
      <c r="AW2526" s="12" t="s">
        <v>37</v>
      </c>
      <c r="AX2526" s="12" t="s">
        <v>73</v>
      </c>
      <c r="AY2526" s="218" t="s">
        <v>162</v>
      </c>
    </row>
    <row r="2527" spans="2:51" s="14" customFormat="1" ht="13.5">
      <c r="B2527" s="244"/>
      <c r="C2527" s="245"/>
      <c r="D2527" s="198" t="s">
        <v>169</v>
      </c>
      <c r="E2527" s="246" t="s">
        <v>20</v>
      </c>
      <c r="F2527" s="247" t="s">
        <v>483</v>
      </c>
      <c r="G2527" s="245"/>
      <c r="H2527" s="248">
        <v>2.3</v>
      </c>
      <c r="I2527" s="249"/>
      <c r="J2527" s="245"/>
      <c r="K2527" s="245"/>
      <c r="L2527" s="250"/>
      <c r="M2527" s="251"/>
      <c r="N2527" s="252"/>
      <c r="O2527" s="252"/>
      <c r="P2527" s="252"/>
      <c r="Q2527" s="252"/>
      <c r="R2527" s="252"/>
      <c r="S2527" s="252"/>
      <c r="T2527" s="253"/>
      <c r="AT2527" s="254" t="s">
        <v>169</v>
      </c>
      <c r="AU2527" s="254" t="s">
        <v>81</v>
      </c>
      <c r="AV2527" s="14" t="s">
        <v>180</v>
      </c>
      <c r="AW2527" s="14" t="s">
        <v>37</v>
      </c>
      <c r="AX2527" s="14" t="s">
        <v>73</v>
      </c>
      <c r="AY2527" s="254" t="s">
        <v>162</v>
      </c>
    </row>
    <row r="2528" spans="2:51" s="11" customFormat="1" ht="13.5">
      <c r="B2528" s="196"/>
      <c r="C2528" s="197"/>
      <c r="D2528" s="198" t="s">
        <v>169</v>
      </c>
      <c r="E2528" s="199" t="s">
        <v>20</v>
      </c>
      <c r="F2528" s="200" t="s">
        <v>924</v>
      </c>
      <c r="G2528" s="197"/>
      <c r="H2528" s="201" t="s">
        <v>20</v>
      </c>
      <c r="I2528" s="202"/>
      <c r="J2528" s="197"/>
      <c r="K2528" s="197"/>
      <c r="L2528" s="203"/>
      <c r="M2528" s="204"/>
      <c r="N2528" s="205"/>
      <c r="O2528" s="205"/>
      <c r="P2528" s="205"/>
      <c r="Q2528" s="205"/>
      <c r="R2528" s="205"/>
      <c r="S2528" s="205"/>
      <c r="T2528" s="206"/>
      <c r="AT2528" s="207" t="s">
        <v>169</v>
      </c>
      <c r="AU2528" s="207" t="s">
        <v>81</v>
      </c>
      <c r="AV2528" s="11" t="s">
        <v>22</v>
      </c>
      <c r="AW2528" s="11" t="s">
        <v>37</v>
      </c>
      <c r="AX2528" s="11" t="s">
        <v>73</v>
      </c>
      <c r="AY2528" s="207" t="s">
        <v>162</v>
      </c>
    </row>
    <row r="2529" spans="2:51" s="12" customFormat="1" ht="13.5">
      <c r="B2529" s="208"/>
      <c r="C2529" s="209"/>
      <c r="D2529" s="198" t="s">
        <v>169</v>
      </c>
      <c r="E2529" s="210" t="s">
        <v>20</v>
      </c>
      <c r="F2529" s="211" t="s">
        <v>2415</v>
      </c>
      <c r="G2529" s="209"/>
      <c r="H2529" s="212">
        <v>0.575</v>
      </c>
      <c r="I2529" s="213"/>
      <c r="J2529" s="209"/>
      <c r="K2529" s="209"/>
      <c r="L2529" s="214"/>
      <c r="M2529" s="215"/>
      <c r="N2529" s="216"/>
      <c r="O2529" s="216"/>
      <c r="P2529" s="216"/>
      <c r="Q2529" s="216"/>
      <c r="R2529" s="216"/>
      <c r="S2529" s="216"/>
      <c r="T2529" s="217"/>
      <c r="AT2529" s="218" t="s">
        <v>169</v>
      </c>
      <c r="AU2529" s="218" t="s">
        <v>81</v>
      </c>
      <c r="AV2529" s="12" t="s">
        <v>81</v>
      </c>
      <c r="AW2529" s="12" t="s">
        <v>37</v>
      </c>
      <c r="AX2529" s="12" t="s">
        <v>73</v>
      </c>
      <c r="AY2529" s="218" t="s">
        <v>162</v>
      </c>
    </row>
    <row r="2530" spans="2:51" s="14" customFormat="1" ht="13.5">
      <c r="B2530" s="244"/>
      <c r="C2530" s="245"/>
      <c r="D2530" s="198" t="s">
        <v>169</v>
      </c>
      <c r="E2530" s="246" t="s">
        <v>20</v>
      </c>
      <c r="F2530" s="247" t="s">
        <v>483</v>
      </c>
      <c r="G2530" s="245"/>
      <c r="H2530" s="248">
        <v>0.575</v>
      </c>
      <c r="I2530" s="249"/>
      <c r="J2530" s="245"/>
      <c r="K2530" s="245"/>
      <c r="L2530" s="250"/>
      <c r="M2530" s="251"/>
      <c r="N2530" s="252"/>
      <c r="O2530" s="252"/>
      <c r="P2530" s="252"/>
      <c r="Q2530" s="252"/>
      <c r="R2530" s="252"/>
      <c r="S2530" s="252"/>
      <c r="T2530" s="253"/>
      <c r="AT2530" s="254" t="s">
        <v>169</v>
      </c>
      <c r="AU2530" s="254" t="s">
        <v>81</v>
      </c>
      <c r="AV2530" s="14" t="s">
        <v>180</v>
      </c>
      <c r="AW2530" s="14" t="s">
        <v>37</v>
      </c>
      <c r="AX2530" s="14" t="s">
        <v>73</v>
      </c>
      <c r="AY2530" s="254" t="s">
        <v>162</v>
      </c>
    </row>
    <row r="2531" spans="2:51" s="11" customFormat="1" ht="13.5">
      <c r="B2531" s="196"/>
      <c r="C2531" s="197"/>
      <c r="D2531" s="198" t="s">
        <v>169</v>
      </c>
      <c r="E2531" s="199" t="s">
        <v>20</v>
      </c>
      <c r="F2531" s="200" t="s">
        <v>2416</v>
      </c>
      <c r="G2531" s="197"/>
      <c r="H2531" s="201" t="s">
        <v>20</v>
      </c>
      <c r="I2531" s="202"/>
      <c r="J2531" s="197"/>
      <c r="K2531" s="197"/>
      <c r="L2531" s="203"/>
      <c r="M2531" s="204"/>
      <c r="N2531" s="205"/>
      <c r="O2531" s="205"/>
      <c r="P2531" s="205"/>
      <c r="Q2531" s="205"/>
      <c r="R2531" s="205"/>
      <c r="S2531" s="205"/>
      <c r="T2531" s="206"/>
      <c r="AT2531" s="207" t="s">
        <v>169</v>
      </c>
      <c r="AU2531" s="207" t="s">
        <v>81</v>
      </c>
      <c r="AV2531" s="11" t="s">
        <v>22</v>
      </c>
      <c r="AW2531" s="11" t="s">
        <v>37</v>
      </c>
      <c r="AX2531" s="11" t="s">
        <v>73</v>
      </c>
      <c r="AY2531" s="207" t="s">
        <v>162</v>
      </c>
    </row>
    <row r="2532" spans="2:51" s="12" customFormat="1" ht="13.5">
      <c r="B2532" s="208"/>
      <c r="C2532" s="209"/>
      <c r="D2532" s="198" t="s">
        <v>169</v>
      </c>
      <c r="E2532" s="210" t="s">
        <v>20</v>
      </c>
      <c r="F2532" s="211" t="s">
        <v>2417</v>
      </c>
      <c r="G2532" s="209"/>
      <c r="H2532" s="212">
        <v>3.09</v>
      </c>
      <c r="I2532" s="213"/>
      <c r="J2532" s="209"/>
      <c r="K2532" s="209"/>
      <c r="L2532" s="214"/>
      <c r="M2532" s="215"/>
      <c r="N2532" s="216"/>
      <c r="O2532" s="216"/>
      <c r="P2532" s="216"/>
      <c r="Q2532" s="216"/>
      <c r="R2532" s="216"/>
      <c r="S2532" s="216"/>
      <c r="T2532" s="217"/>
      <c r="AT2532" s="218" t="s">
        <v>169</v>
      </c>
      <c r="AU2532" s="218" t="s">
        <v>81</v>
      </c>
      <c r="AV2532" s="12" t="s">
        <v>81</v>
      </c>
      <c r="AW2532" s="12" t="s">
        <v>37</v>
      </c>
      <c r="AX2532" s="12" t="s">
        <v>73</v>
      </c>
      <c r="AY2532" s="218" t="s">
        <v>162</v>
      </c>
    </row>
    <row r="2533" spans="2:51" s="14" customFormat="1" ht="13.5">
      <c r="B2533" s="244"/>
      <c r="C2533" s="245"/>
      <c r="D2533" s="198" t="s">
        <v>169</v>
      </c>
      <c r="E2533" s="246" t="s">
        <v>20</v>
      </c>
      <c r="F2533" s="247" t="s">
        <v>483</v>
      </c>
      <c r="G2533" s="245"/>
      <c r="H2533" s="248">
        <v>3.09</v>
      </c>
      <c r="I2533" s="249"/>
      <c r="J2533" s="245"/>
      <c r="K2533" s="245"/>
      <c r="L2533" s="250"/>
      <c r="M2533" s="251"/>
      <c r="N2533" s="252"/>
      <c r="O2533" s="252"/>
      <c r="P2533" s="252"/>
      <c r="Q2533" s="252"/>
      <c r="R2533" s="252"/>
      <c r="S2533" s="252"/>
      <c r="T2533" s="253"/>
      <c r="AT2533" s="254" t="s">
        <v>169</v>
      </c>
      <c r="AU2533" s="254" t="s">
        <v>81</v>
      </c>
      <c r="AV2533" s="14" t="s">
        <v>180</v>
      </c>
      <c r="AW2533" s="14" t="s">
        <v>37</v>
      </c>
      <c r="AX2533" s="14" t="s">
        <v>73</v>
      </c>
      <c r="AY2533" s="254" t="s">
        <v>162</v>
      </c>
    </row>
    <row r="2534" spans="2:51" s="11" customFormat="1" ht="13.5">
      <c r="B2534" s="196"/>
      <c r="C2534" s="197"/>
      <c r="D2534" s="198" t="s">
        <v>169</v>
      </c>
      <c r="E2534" s="199" t="s">
        <v>20</v>
      </c>
      <c r="F2534" s="200" t="s">
        <v>2418</v>
      </c>
      <c r="G2534" s="197"/>
      <c r="H2534" s="201" t="s">
        <v>20</v>
      </c>
      <c r="I2534" s="202"/>
      <c r="J2534" s="197"/>
      <c r="K2534" s="197"/>
      <c r="L2534" s="203"/>
      <c r="M2534" s="204"/>
      <c r="N2534" s="205"/>
      <c r="O2534" s="205"/>
      <c r="P2534" s="205"/>
      <c r="Q2534" s="205"/>
      <c r="R2534" s="205"/>
      <c r="S2534" s="205"/>
      <c r="T2534" s="206"/>
      <c r="AT2534" s="207" t="s">
        <v>169</v>
      </c>
      <c r="AU2534" s="207" t="s">
        <v>81</v>
      </c>
      <c r="AV2534" s="11" t="s">
        <v>22</v>
      </c>
      <c r="AW2534" s="11" t="s">
        <v>37</v>
      </c>
      <c r="AX2534" s="11" t="s">
        <v>73</v>
      </c>
      <c r="AY2534" s="207" t="s">
        <v>162</v>
      </c>
    </row>
    <row r="2535" spans="2:51" s="12" customFormat="1" ht="13.5">
      <c r="B2535" s="208"/>
      <c r="C2535" s="209"/>
      <c r="D2535" s="198" t="s">
        <v>169</v>
      </c>
      <c r="E2535" s="210" t="s">
        <v>20</v>
      </c>
      <c r="F2535" s="211" t="s">
        <v>2419</v>
      </c>
      <c r="G2535" s="209"/>
      <c r="H2535" s="212">
        <v>47.159</v>
      </c>
      <c r="I2535" s="213"/>
      <c r="J2535" s="209"/>
      <c r="K2535" s="209"/>
      <c r="L2535" s="214"/>
      <c r="M2535" s="215"/>
      <c r="N2535" s="216"/>
      <c r="O2535" s="216"/>
      <c r="P2535" s="216"/>
      <c r="Q2535" s="216"/>
      <c r="R2535" s="216"/>
      <c r="S2535" s="216"/>
      <c r="T2535" s="217"/>
      <c r="AT2535" s="218" t="s">
        <v>169</v>
      </c>
      <c r="AU2535" s="218" t="s">
        <v>81</v>
      </c>
      <c r="AV2535" s="12" t="s">
        <v>81</v>
      </c>
      <c r="AW2535" s="12" t="s">
        <v>37</v>
      </c>
      <c r="AX2535" s="12" t="s">
        <v>73</v>
      </c>
      <c r="AY2535" s="218" t="s">
        <v>162</v>
      </c>
    </row>
    <row r="2536" spans="2:51" s="12" customFormat="1" ht="13.5">
      <c r="B2536" s="208"/>
      <c r="C2536" s="209"/>
      <c r="D2536" s="198" t="s">
        <v>169</v>
      </c>
      <c r="E2536" s="210" t="s">
        <v>20</v>
      </c>
      <c r="F2536" s="211" t="s">
        <v>2420</v>
      </c>
      <c r="G2536" s="209"/>
      <c r="H2536" s="212">
        <v>9.04</v>
      </c>
      <c r="I2536" s="213"/>
      <c r="J2536" s="209"/>
      <c r="K2536" s="209"/>
      <c r="L2536" s="214"/>
      <c r="M2536" s="215"/>
      <c r="N2536" s="216"/>
      <c r="O2536" s="216"/>
      <c r="P2536" s="216"/>
      <c r="Q2536" s="216"/>
      <c r="R2536" s="216"/>
      <c r="S2536" s="216"/>
      <c r="T2536" s="217"/>
      <c r="AT2536" s="218" t="s">
        <v>169</v>
      </c>
      <c r="AU2536" s="218" t="s">
        <v>81</v>
      </c>
      <c r="AV2536" s="12" t="s">
        <v>81</v>
      </c>
      <c r="AW2536" s="12" t="s">
        <v>37</v>
      </c>
      <c r="AX2536" s="12" t="s">
        <v>73</v>
      </c>
      <c r="AY2536" s="218" t="s">
        <v>162</v>
      </c>
    </row>
    <row r="2537" spans="2:51" s="14" customFormat="1" ht="13.5">
      <c r="B2537" s="244"/>
      <c r="C2537" s="245"/>
      <c r="D2537" s="198" t="s">
        <v>169</v>
      </c>
      <c r="E2537" s="246" t="s">
        <v>20</v>
      </c>
      <c r="F2537" s="247" t="s">
        <v>483</v>
      </c>
      <c r="G2537" s="245"/>
      <c r="H2537" s="248">
        <v>56.199</v>
      </c>
      <c r="I2537" s="249"/>
      <c r="J2537" s="245"/>
      <c r="K2537" s="245"/>
      <c r="L2537" s="250"/>
      <c r="M2537" s="251"/>
      <c r="N2537" s="252"/>
      <c r="O2537" s="252"/>
      <c r="P2537" s="252"/>
      <c r="Q2537" s="252"/>
      <c r="R2537" s="252"/>
      <c r="S2537" s="252"/>
      <c r="T2537" s="253"/>
      <c r="AT2537" s="254" t="s">
        <v>169</v>
      </c>
      <c r="AU2537" s="254" t="s">
        <v>81</v>
      </c>
      <c r="AV2537" s="14" t="s">
        <v>180</v>
      </c>
      <c r="AW2537" s="14" t="s">
        <v>37</v>
      </c>
      <c r="AX2537" s="14" t="s">
        <v>73</v>
      </c>
      <c r="AY2537" s="254" t="s">
        <v>162</v>
      </c>
    </row>
    <row r="2538" spans="2:51" s="13" customFormat="1" ht="13.5">
      <c r="B2538" s="219"/>
      <c r="C2538" s="220"/>
      <c r="D2538" s="198" t="s">
        <v>169</v>
      </c>
      <c r="E2538" s="241" t="s">
        <v>20</v>
      </c>
      <c r="F2538" s="242" t="s">
        <v>174</v>
      </c>
      <c r="G2538" s="220"/>
      <c r="H2538" s="243">
        <v>2333.834</v>
      </c>
      <c r="I2538" s="225"/>
      <c r="J2538" s="220"/>
      <c r="K2538" s="220"/>
      <c r="L2538" s="226"/>
      <c r="M2538" s="259"/>
      <c r="N2538" s="260"/>
      <c r="O2538" s="260"/>
      <c r="P2538" s="260"/>
      <c r="Q2538" s="260"/>
      <c r="R2538" s="260"/>
      <c r="S2538" s="260"/>
      <c r="T2538" s="261"/>
      <c r="AT2538" s="230" t="s">
        <v>169</v>
      </c>
      <c r="AU2538" s="230" t="s">
        <v>81</v>
      </c>
      <c r="AV2538" s="13" t="s">
        <v>168</v>
      </c>
      <c r="AW2538" s="13" t="s">
        <v>37</v>
      </c>
      <c r="AX2538" s="13" t="s">
        <v>22</v>
      </c>
      <c r="AY2538" s="230" t="s">
        <v>162</v>
      </c>
    </row>
    <row r="2539" spans="2:12" s="1" customFormat="1" ht="6.95" customHeight="1">
      <c r="B2539" s="51"/>
      <c r="C2539" s="52"/>
      <c r="D2539" s="52"/>
      <c r="E2539" s="52"/>
      <c r="F2539" s="52"/>
      <c r="G2539" s="52"/>
      <c r="H2539" s="52"/>
      <c r="I2539" s="130"/>
      <c r="J2539" s="52"/>
      <c r="K2539" s="52"/>
      <c r="L2539" s="56"/>
    </row>
  </sheetData>
  <sheetProtection password="CC35" sheet="1" objects="1" scenarios="1" formatColumns="0" formatRows="0" sort="0" autoFilter="0"/>
  <autoFilter ref="C112:K112"/>
  <mergeCells count="9">
    <mergeCell ref="E103:H103"/>
    <mergeCell ref="E105:H10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1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84</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2421</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22.5" customHeight="1">
      <c r="B24" s="112"/>
      <c r="C24" s="113"/>
      <c r="D24" s="113"/>
      <c r="E24" s="297" t="s">
        <v>20</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ROUND(J85,2)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ROUND(SUM(BE85:BE175),2)</f>
        <v>0</v>
      </c>
      <c r="G30" s="37"/>
      <c r="H30" s="37"/>
      <c r="I30" s="122">
        <v>0.21</v>
      </c>
      <c r="J30" s="121">
        <f>ROUND(ROUND((SUM(BE85:BE175)),2)*I30,2)</f>
        <v>0</v>
      </c>
      <c r="K30" s="40"/>
    </row>
    <row r="31" spans="2:11" s="1" customFormat="1" ht="14.45" customHeight="1">
      <c r="B31" s="36"/>
      <c r="C31" s="37"/>
      <c r="D31" s="37"/>
      <c r="E31" s="44" t="s">
        <v>45</v>
      </c>
      <c r="F31" s="121">
        <f>ROUND(SUM(BF85:BF175),2)</f>
        <v>0</v>
      </c>
      <c r="G31" s="37"/>
      <c r="H31" s="37"/>
      <c r="I31" s="122">
        <v>0.15</v>
      </c>
      <c r="J31" s="121">
        <f>ROUND(ROUND((SUM(BF85:BF175)),2)*I31,2)</f>
        <v>0</v>
      </c>
      <c r="K31" s="40"/>
    </row>
    <row r="32" spans="2:11" s="1" customFormat="1" ht="14.45" customHeight="1" hidden="1">
      <c r="B32" s="36"/>
      <c r="C32" s="37"/>
      <c r="D32" s="37"/>
      <c r="E32" s="44" t="s">
        <v>46</v>
      </c>
      <c r="F32" s="121">
        <f>ROUND(SUM(BG85:BG175),2)</f>
        <v>0</v>
      </c>
      <c r="G32" s="37"/>
      <c r="H32" s="37"/>
      <c r="I32" s="122">
        <v>0.21</v>
      </c>
      <c r="J32" s="121">
        <v>0</v>
      </c>
      <c r="K32" s="40"/>
    </row>
    <row r="33" spans="2:11" s="1" customFormat="1" ht="14.45" customHeight="1" hidden="1">
      <c r="B33" s="36"/>
      <c r="C33" s="37"/>
      <c r="D33" s="37"/>
      <c r="E33" s="44" t="s">
        <v>47</v>
      </c>
      <c r="F33" s="121">
        <f>ROUND(SUM(BH85:BH175),2)</f>
        <v>0</v>
      </c>
      <c r="G33" s="37"/>
      <c r="H33" s="37"/>
      <c r="I33" s="122">
        <v>0.15</v>
      </c>
      <c r="J33" s="121">
        <v>0</v>
      </c>
      <c r="K33" s="40"/>
    </row>
    <row r="34" spans="2:11" s="1" customFormat="1" ht="14.45" customHeight="1" hidden="1">
      <c r="B34" s="36"/>
      <c r="C34" s="37"/>
      <c r="D34" s="37"/>
      <c r="E34" s="44" t="s">
        <v>48</v>
      </c>
      <c r="F34" s="121">
        <f>ROUND(SUM(BI85:BI175),2)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ZTI - Zdravotechnické instalace</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J85</f>
        <v>0</v>
      </c>
      <c r="K56" s="40"/>
      <c r="AU56" s="19" t="s">
        <v>108</v>
      </c>
    </row>
    <row r="57" spans="2:11" s="7" customFormat="1" ht="24.95" customHeight="1">
      <c r="B57" s="140"/>
      <c r="C57" s="141"/>
      <c r="D57" s="142" t="s">
        <v>2422</v>
      </c>
      <c r="E57" s="143"/>
      <c r="F57" s="143"/>
      <c r="G57" s="143"/>
      <c r="H57" s="143"/>
      <c r="I57" s="144"/>
      <c r="J57" s="145">
        <f>J86</f>
        <v>0</v>
      </c>
      <c r="K57" s="146"/>
    </row>
    <row r="58" spans="2:11" s="7" customFormat="1" ht="24.95" customHeight="1">
      <c r="B58" s="140"/>
      <c r="C58" s="141"/>
      <c r="D58" s="142" t="s">
        <v>109</v>
      </c>
      <c r="E58" s="143"/>
      <c r="F58" s="143"/>
      <c r="G58" s="143"/>
      <c r="H58" s="143"/>
      <c r="I58" s="144"/>
      <c r="J58" s="145">
        <f>J87</f>
        <v>0</v>
      </c>
      <c r="K58" s="146"/>
    </row>
    <row r="59" spans="2:11" s="8" customFormat="1" ht="19.9" customHeight="1">
      <c r="B59" s="147"/>
      <c r="C59" s="148"/>
      <c r="D59" s="149" t="s">
        <v>110</v>
      </c>
      <c r="E59" s="150"/>
      <c r="F59" s="150"/>
      <c r="G59" s="150"/>
      <c r="H59" s="150"/>
      <c r="I59" s="151"/>
      <c r="J59" s="152">
        <f>J88</f>
        <v>0</v>
      </c>
      <c r="K59" s="153"/>
    </row>
    <row r="60" spans="2:11" s="8" customFormat="1" ht="19.9" customHeight="1">
      <c r="B60" s="147"/>
      <c r="C60" s="148"/>
      <c r="D60" s="149" t="s">
        <v>116</v>
      </c>
      <c r="E60" s="150"/>
      <c r="F60" s="150"/>
      <c r="G60" s="150"/>
      <c r="H60" s="150"/>
      <c r="I60" s="151"/>
      <c r="J60" s="152">
        <f>J97</f>
        <v>0</v>
      </c>
      <c r="K60" s="153"/>
    </row>
    <row r="61" spans="2:11" s="7" customFormat="1" ht="24.95" customHeight="1">
      <c r="B61" s="140"/>
      <c r="C61" s="141"/>
      <c r="D61" s="142" t="s">
        <v>127</v>
      </c>
      <c r="E61" s="143"/>
      <c r="F61" s="143"/>
      <c r="G61" s="143"/>
      <c r="H61" s="143"/>
      <c r="I61" s="144"/>
      <c r="J61" s="145">
        <f>J99</f>
        <v>0</v>
      </c>
      <c r="K61" s="146"/>
    </row>
    <row r="62" spans="2:11" s="8" customFormat="1" ht="19.9" customHeight="1">
      <c r="B62" s="147"/>
      <c r="C62" s="148"/>
      <c r="D62" s="149" t="s">
        <v>2423</v>
      </c>
      <c r="E62" s="150"/>
      <c r="F62" s="150"/>
      <c r="G62" s="150"/>
      <c r="H62" s="150"/>
      <c r="I62" s="151"/>
      <c r="J62" s="152">
        <f>J100</f>
        <v>0</v>
      </c>
      <c r="K62" s="153"/>
    </row>
    <row r="63" spans="2:11" s="8" customFormat="1" ht="19.9" customHeight="1">
      <c r="B63" s="147"/>
      <c r="C63" s="148"/>
      <c r="D63" s="149" t="s">
        <v>2424</v>
      </c>
      <c r="E63" s="150"/>
      <c r="F63" s="150"/>
      <c r="G63" s="150"/>
      <c r="H63" s="150"/>
      <c r="I63" s="151"/>
      <c r="J63" s="152">
        <f>J118</f>
        <v>0</v>
      </c>
      <c r="K63" s="153"/>
    </row>
    <row r="64" spans="2:11" s="8" customFormat="1" ht="19.9" customHeight="1">
      <c r="B64" s="147"/>
      <c r="C64" s="148"/>
      <c r="D64" s="149" t="s">
        <v>2425</v>
      </c>
      <c r="E64" s="150"/>
      <c r="F64" s="150"/>
      <c r="G64" s="150"/>
      <c r="H64" s="150"/>
      <c r="I64" s="151"/>
      <c r="J64" s="152">
        <f>J147</f>
        <v>0</v>
      </c>
      <c r="K64" s="153"/>
    </row>
    <row r="65" spans="2:11" s="8" customFormat="1" ht="19.9" customHeight="1">
      <c r="B65" s="147"/>
      <c r="C65" s="148"/>
      <c r="D65" s="149" t="s">
        <v>2426</v>
      </c>
      <c r="E65" s="150"/>
      <c r="F65" s="150"/>
      <c r="G65" s="150"/>
      <c r="H65" s="150"/>
      <c r="I65" s="151"/>
      <c r="J65" s="152">
        <f>J171</f>
        <v>0</v>
      </c>
      <c r="K65" s="153"/>
    </row>
    <row r="66" spans="2:11" s="1" customFormat="1" ht="21.75" customHeight="1">
      <c r="B66" s="36"/>
      <c r="C66" s="37"/>
      <c r="D66" s="37"/>
      <c r="E66" s="37"/>
      <c r="F66" s="37"/>
      <c r="G66" s="37"/>
      <c r="H66" s="37"/>
      <c r="I66" s="109"/>
      <c r="J66" s="37"/>
      <c r="K66" s="40"/>
    </row>
    <row r="67" spans="2:11" s="1" customFormat="1" ht="6.95" customHeight="1">
      <c r="B67" s="51"/>
      <c r="C67" s="52"/>
      <c r="D67" s="52"/>
      <c r="E67" s="52"/>
      <c r="F67" s="52"/>
      <c r="G67" s="52"/>
      <c r="H67" s="52"/>
      <c r="I67" s="130"/>
      <c r="J67" s="52"/>
      <c r="K67" s="53"/>
    </row>
    <row r="71" spans="2:12" s="1" customFormat="1" ht="6.95" customHeight="1">
      <c r="B71" s="54"/>
      <c r="C71" s="55"/>
      <c r="D71" s="55"/>
      <c r="E71" s="55"/>
      <c r="F71" s="55"/>
      <c r="G71" s="55"/>
      <c r="H71" s="55"/>
      <c r="I71" s="133"/>
      <c r="J71" s="55"/>
      <c r="K71" s="55"/>
      <c r="L71" s="56"/>
    </row>
    <row r="72" spans="2:12" s="1" customFormat="1" ht="36.95" customHeight="1">
      <c r="B72" s="36"/>
      <c r="C72" s="57" t="s">
        <v>146</v>
      </c>
      <c r="D72" s="58"/>
      <c r="E72" s="58"/>
      <c r="F72" s="58"/>
      <c r="G72" s="58"/>
      <c r="H72" s="58"/>
      <c r="I72" s="154"/>
      <c r="J72" s="58"/>
      <c r="K72" s="58"/>
      <c r="L72" s="56"/>
    </row>
    <row r="73" spans="2:12" s="1" customFormat="1" ht="6.95" customHeight="1">
      <c r="B73" s="36"/>
      <c r="C73" s="58"/>
      <c r="D73" s="58"/>
      <c r="E73" s="58"/>
      <c r="F73" s="58"/>
      <c r="G73" s="58"/>
      <c r="H73" s="58"/>
      <c r="I73" s="154"/>
      <c r="J73" s="58"/>
      <c r="K73" s="58"/>
      <c r="L73" s="56"/>
    </row>
    <row r="74" spans="2:12" s="1" customFormat="1" ht="14.45" customHeight="1">
      <c r="B74" s="36"/>
      <c r="C74" s="60" t="s">
        <v>16</v>
      </c>
      <c r="D74" s="58"/>
      <c r="E74" s="58"/>
      <c r="F74" s="58"/>
      <c r="G74" s="58"/>
      <c r="H74" s="58"/>
      <c r="I74" s="154"/>
      <c r="J74" s="58"/>
      <c r="K74" s="58"/>
      <c r="L74" s="56"/>
    </row>
    <row r="75" spans="2:12" s="1" customFormat="1" ht="22.5" customHeight="1">
      <c r="B75" s="36"/>
      <c r="C75" s="58"/>
      <c r="D75" s="58"/>
      <c r="E75" s="331" t="str">
        <f>E7</f>
        <v>Stavební úpravy pro rozšíření univerzitní infrastruktury ÚVIS MENDELU</v>
      </c>
      <c r="F75" s="312"/>
      <c r="G75" s="312"/>
      <c r="H75" s="312"/>
      <c r="I75" s="154"/>
      <c r="J75" s="58"/>
      <c r="K75" s="58"/>
      <c r="L75" s="56"/>
    </row>
    <row r="76" spans="2:12" s="1" customFormat="1" ht="14.45" customHeight="1">
      <c r="B76" s="36"/>
      <c r="C76" s="60" t="s">
        <v>102</v>
      </c>
      <c r="D76" s="58"/>
      <c r="E76" s="58"/>
      <c r="F76" s="58"/>
      <c r="G76" s="58"/>
      <c r="H76" s="58"/>
      <c r="I76" s="154"/>
      <c r="J76" s="58"/>
      <c r="K76" s="58"/>
      <c r="L76" s="56"/>
    </row>
    <row r="77" spans="2:12" s="1" customFormat="1" ht="23.25" customHeight="1">
      <c r="B77" s="36"/>
      <c r="C77" s="58"/>
      <c r="D77" s="58"/>
      <c r="E77" s="309" t="str">
        <f>E9</f>
        <v>ZTI - Zdravotechnické instalace</v>
      </c>
      <c r="F77" s="312"/>
      <c r="G77" s="312"/>
      <c r="H77" s="312"/>
      <c r="I77" s="154"/>
      <c r="J77" s="58"/>
      <c r="K77" s="58"/>
      <c r="L77" s="56"/>
    </row>
    <row r="78" spans="2:12" s="1" customFormat="1" ht="6.95" customHeight="1">
      <c r="B78" s="36"/>
      <c r="C78" s="58"/>
      <c r="D78" s="58"/>
      <c r="E78" s="58"/>
      <c r="F78" s="58"/>
      <c r="G78" s="58"/>
      <c r="H78" s="58"/>
      <c r="I78" s="154"/>
      <c r="J78" s="58"/>
      <c r="K78" s="58"/>
      <c r="L78" s="56"/>
    </row>
    <row r="79" spans="2:12" s="1" customFormat="1" ht="18" customHeight="1">
      <c r="B79" s="36"/>
      <c r="C79" s="60" t="s">
        <v>23</v>
      </c>
      <c r="D79" s="58"/>
      <c r="E79" s="58"/>
      <c r="F79" s="155" t="str">
        <f>F12</f>
        <v>Brno</v>
      </c>
      <c r="G79" s="58"/>
      <c r="H79" s="58"/>
      <c r="I79" s="156" t="s">
        <v>25</v>
      </c>
      <c r="J79" s="68" t="str">
        <f>IF(J12="","",J12)</f>
        <v>1.7.2016</v>
      </c>
      <c r="K79" s="58"/>
      <c r="L79" s="56"/>
    </row>
    <row r="80" spans="2:12" s="1" customFormat="1" ht="6.95" customHeight="1">
      <c r="B80" s="36"/>
      <c r="C80" s="58"/>
      <c r="D80" s="58"/>
      <c r="E80" s="58"/>
      <c r="F80" s="58"/>
      <c r="G80" s="58"/>
      <c r="H80" s="58"/>
      <c r="I80" s="154"/>
      <c r="J80" s="58"/>
      <c r="K80" s="58"/>
      <c r="L80" s="56"/>
    </row>
    <row r="81" spans="2:12" s="1" customFormat="1" ht="13.5">
      <c r="B81" s="36"/>
      <c r="C81" s="60" t="s">
        <v>29</v>
      </c>
      <c r="D81" s="58"/>
      <c r="E81" s="58"/>
      <c r="F81" s="155" t="str">
        <f>E15</f>
        <v>Mendelova univerzita v Brně</v>
      </c>
      <c r="G81" s="58"/>
      <c r="H81" s="58"/>
      <c r="I81" s="156" t="s">
        <v>35</v>
      </c>
      <c r="J81" s="155" t="str">
        <f>E21</f>
        <v xml:space="preserve"> </v>
      </c>
      <c r="K81" s="58"/>
      <c r="L81" s="56"/>
    </row>
    <row r="82" spans="2:12" s="1" customFormat="1" ht="14.45" customHeight="1">
      <c r="B82" s="36"/>
      <c r="C82" s="60" t="s">
        <v>33</v>
      </c>
      <c r="D82" s="58"/>
      <c r="E82" s="58"/>
      <c r="F82" s="155" t="str">
        <f>IF(E18="","",E18)</f>
        <v/>
      </c>
      <c r="G82" s="58"/>
      <c r="H82" s="58"/>
      <c r="I82" s="154"/>
      <c r="J82" s="58"/>
      <c r="K82" s="58"/>
      <c r="L82" s="56"/>
    </row>
    <row r="83" spans="2:12" s="1" customFormat="1" ht="10.35" customHeight="1">
      <c r="B83" s="36"/>
      <c r="C83" s="58"/>
      <c r="D83" s="58"/>
      <c r="E83" s="58"/>
      <c r="F83" s="58"/>
      <c r="G83" s="58"/>
      <c r="H83" s="58"/>
      <c r="I83" s="154"/>
      <c r="J83" s="58"/>
      <c r="K83" s="58"/>
      <c r="L83" s="56"/>
    </row>
    <row r="84" spans="2:20" s="9" customFormat="1" ht="29.25" customHeight="1">
      <c r="B84" s="157"/>
      <c r="C84" s="158" t="s">
        <v>147</v>
      </c>
      <c r="D84" s="159" t="s">
        <v>58</v>
      </c>
      <c r="E84" s="159" t="s">
        <v>54</v>
      </c>
      <c r="F84" s="159" t="s">
        <v>148</v>
      </c>
      <c r="G84" s="159" t="s">
        <v>149</v>
      </c>
      <c r="H84" s="159" t="s">
        <v>150</v>
      </c>
      <c r="I84" s="160" t="s">
        <v>151</v>
      </c>
      <c r="J84" s="159" t="s">
        <v>106</v>
      </c>
      <c r="K84" s="161" t="s">
        <v>152</v>
      </c>
      <c r="L84" s="162"/>
      <c r="M84" s="77" t="s">
        <v>153</v>
      </c>
      <c r="N84" s="78" t="s">
        <v>43</v>
      </c>
      <c r="O84" s="78" t="s">
        <v>154</v>
      </c>
      <c r="P84" s="78" t="s">
        <v>155</v>
      </c>
      <c r="Q84" s="78" t="s">
        <v>156</v>
      </c>
      <c r="R84" s="78" t="s">
        <v>157</v>
      </c>
      <c r="S84" s="78" t="s">
        <v>158</v>
      </c>
      <c r="T84" s="79" t="s">
        <v>159</v>
      </c>
    </row>
    <row r="85" spans="2:63" s="1" customFormat="1" ht="29.25" customHeight="1">
      <c r="B85" s="36"/>
      <c r="C85" s="83" t="s">
        <v>107</v>
      </c>
      <c r="D85" s="58"/>
      <c r="E85" s="58"/>
      <c r="F85" s="58"/>
      <c r="G85" s="58"/>
      <c r="H85" s="58"/>
      <c r="I85" s="154"/>
      <c r="J85" s="163">
        <f>BK85</f>
        <v>0</v>
      </c>
      <c r="K85" s="58"/>
      <c r="L85" s="56"/>
      <c r="M85" s="80"/>
      <c r="N85" s="81"/>
      <c r="O85" s="81"/>
      <c r="P85" s="164">
        <f>P86+P87+P99</f>
        <v>0</v>
      </c>
      <c r="Q85" s="81"/>
      <c r="R85" s="164">
        <f>R86+R87+R99</f>
        <v>0</v>
      </c>
      <c r="S85" s="81"/>
      <c r="T85" s="165">
        <f>T86+T87+T99</f>
        <v>0</v>
      </c>
      <c r="AT85" s="19" t="s">
        <v>72</v>
      </c>
      <c r="AU85" s="19" t="s">
        <v>108</v>
      </c>
      <c r="BK85" s="166">
        <f>BK86+BK87+BK99</f>
        <v>0</v>
      </c>
    </row>
    <row r="86" spans="2:63" s="10" customFormat="1" ht="37.35" customHeight="1">
      <c r="B86" s="167"/>
      <c r="C86" s="168"/>
      <c r="D86" s="169" t="s">
        <v>72</v>
      </c>
      <c r="E86" s="170" t="s">
        <v>2427</v>
      </c>
      <c r="F86" s="170" t="s">
        <v>20</v>
      </c>
      <c r="G86" s="168"/>
      <c r="H86" s="168"/>
      <c r="I86" s="171"/>
      <c r="J86" s="172">
        <f>BK86</f>
        <v>0</v>
      </c>
      <c r="K86" s="168"/>
      <c r="L86" s="173"/>
      <c r="M86" s="174"/>
      <c r="N86" s="175"/>
      <c r="O86" s="175"/>
      <c r="P86" s="176">
        <v>0</v>
      </c>
      <c r="Q86" s="175"/>
      <c r="R86" s="176">
        <v>0</v>
      </c>
      <c r="S86" s="175"/>
      <c r="T86" s="177">
        <v>0</v>
      </c>
      <c r="AR86" s="178" t="s">
        <v>22</v>
      </c>
      <c r="AT86" s="179" t="s">
        <v>72</v>
      </c>
      <c r="AU86" s="179" t="s">
        <v>73</v>
      </c>
      <c r="AY86" s="178" t="s">
        <v>162</v>
      </c>
      <c r="BK86" s="180">
        <v>0</v>
      </c>
    </row>
    <row r="87" spans="2:63" s="10" customFormat="1" ht="24.95" customHeight="1">
      <c r="B87" s="167"/>
      <c r="C87" s="168"/>
      <c r="D87" s="169" t="s">
        <v>72</v>
      </c>
      <c r="E87" s="170" t="s">
        <v>160</v>
      </c>
      <c r="F87" s="170" t="s">
        <v>161</v>
      </c>
      <c r="G87" s="168"/>
      <c r="H87" s="168"/>
      <c r="I87" s="171"/>
      <c r="J87" s="172">
        <f>BK87</f>
        <v>0</v>
      </c>
      <c r="K87" s="168"/>
      <c r="L87" s="173"/>
      <c r="M87" s="174"/>
      <c r="N87" s="175"/>
      <c r="O87" s="175"/>
      <c r="P87" s="176">
        <f>P88+P97</f>
        <v>0</v>
      </c>
      <c r="Q87" s="175"/>
      <c r="R87" s="176">
        <f>R88+R97</f>
        <v>0</v>
      </c>
      <c r="S87" s="175"/>
      <c r="T87" s="177">
        <f>T88+T97</f>
        <v>0</v>
      </c>
      <c r="AR87" s="178" t="s">
        <v>22</v>
      </c>
      <c r="AT87" s="179" t="s">
        <v>72</v>
      </c>
      <c r="AU87" s="179" t="s">
        <v>73</v>
      </c>
      <c r="AY87" s="178" t="s">
        <v>162</v>
      </c>
      <c r="BK87" s="180">
        <f>BK88+BK97</f>
        <v>0</v>
      </c>
    </row>
    <row r="88" spans="2:63" s="10" customFormat="1" ht="19.9" customHeight="1">
      <c r="B88" s="167"/>
      <c r="C88" s="168"/>
      <c r="D88" s="181" t="s">
        <v>72</v>
      </c>
      <c r="E88" s="182" t="s">
        <v>22</v>
      </c>
      <c r="F88" s="182" t="s">
        <v>163</v>
      </c>
      <c r="G88" s="168"/>
      <c r="H88" s="168"/>
      <c r="I88" s="171"/>
      <c r="J88" s="183">
        <f>BK88</f>
        <v>0</v>
      </c>
      <c r="K88" s="168"/>
      <c r="L88" s="173"/>
      <c r="M88" s="174"/>
      <c r="N88" s="175"/>
      <c r="O88" s="175"/>
      <c r="P88" s="176">
        <f>SUM(P89:P96)</f>
        <v>0</v>
      </c>
      <c r="Q88" s="175"/>
      <c r="R88" s="176">
        <f>SUM(R89:R96)</f>
        <v>0</v>
      </c>
      <c r="S88" s="175"/>
      <c r="T88" s="177">
        <f>SUM(T89:T96)</f>
        <v>0</v>
      </c>
      <c r="AR88" s="178" t="s">
        <v>22</v>
      </c>
      <c r="AT88" s="179" t="s">
        <v>72</v>
      </c>
      <c r="AU88" s="179" t="s">
        <v>22</v>
      </c>
      <c r="AY88" s="178" t="s">
        <v>162</v>
      </c>
      <c r="BK88" s="180">
        <f>SUM(BK89:BK96)</f>
        <v>0</v>
      </c>
    </row>
    <row r="89" spans="2:65" s="1" customFormat="1" ht="22.5" customHeight="1">
      <c r="B89" s="36"/>
      <c r="C89" s="184" t="s">
        <v>22</v>
      </c>
      <c r="D89" s="184" t="s">
        <v>164</v>
      </c>
      <c r="E89" s="185" t="s">
        <v>2428</v>
      </c>
      <c r="F89" s="186" t="s">
        <v>2429</v>
      </c>
      <c r="G89" s="187" t="s">
        <v>167</v>
      </c>
      <c r="H89" s="188">
        <v>144</v>
      </c>
      <c r="I89" s="189"/>
      <c r="J89" s="190">
        <f aca="true" t="shared" si="0" ref="J89:J96">ROUND(I89*H89,2)</f>
        <v>0</v>
      </c>
      <c r="K89" s="186" t="s">
        <v>20</v>
      </c>
      <c r="L89" s="56"/>
      <c r="M89" s="191" t="s">
        <v>20</v>
      </c>
      <c r="N89" s="192" t="s">
        <v>44</v>
      </c>
      <c r="O89" s="37"/>
      <c r="P89" s="193">
        <f aca="true" t="shared" si="1" ref="P89:P96">O89*H89</f>
        <v>0</v>
      </c>
      <c r="Q89" s="193">
        <v>0</v>
      </c>
      <c r="R89" s="193">
        <f aca="true" t="shared" si="2" ref="R89:R96">Q89*H89</f>
        <v>0</v>
      </c>
      <c r="S89" s="193">
        <v>0</v>
      </c>
      <c r="T89" s="194">
        <f aca="true" t="shared" si="3" ref="T89:T96">S89*H89</f>
        <v>0</v>
      </c>
      <c r="AR89" s="19" t="s">
        <v>168</v>
      </c>
      <c r="AT89" s="19" t="s">
        <v>164</v>
      </c>
      <c r="AU89" s="19" t="s">
        <v>81</v>
      </c>
      <c r="AY89" s="19" t="s">
        <v>162</v>
      </c>
      <c r="BE89" s="195">
        <f aca="true" t="shared" si="4" ref="BE89:BE96">IF(N89="základní",J89,0)</f>
        <v>0</v>
      </c>
      <c r="BF89" s="195">
        <f aca="true" t="shared" si="5" ref="BF89:BF96">IF(N89="snížená",J89,0)</f>
        <v>0</v>
      </c>
      <c r="BG89" s="195">
        <f aca="true" t="shared" si="6" ref="BG89:BG96">IF(N89="zákl. přenesená",J89,0)</f>
        <v>0</v>
      </c>
      <c r="BH89" s="195">
        <f aca="true" t="shared" si="7" ref="BH89:BH96">IF(N89="sníž. přenesená",J89,0)</f>
        <v>0</v>
      </c>
      <c r="BI89" s="195">
        <f aca="true" t="shared" si="8" ref="BI89:BI96">IF(N89="nulová",J89,0)</f>
        <v>0</v>
      </c>
      <c r="BJ89" s="19" t="s">
        <v>22</v>
      </c>
      <c r="BK89" s="195">
        <f aca="true" t="shared" si="9" ref="BK89:BK96">ROUND(I89*H89,2)</f>
        <v>0</v>
      </c>
      <c r="BL89" s="19" t="s">
        <v>168</v>
      </c>
      <c r="BM89" s="19" t="s">
        <v>22</v>
      </c>
    </row>
    <row r="90" spans="2:65" s="1" customFormat="1" ht="22.5" customHeight="1">
      <c r="B90" s="36"/>
      <c r="C90" s="184" t="s">
        <v>81</v>
      </c>
      <c r="D90" s="184" t="s">
        <v>164</v>
      </c>
      <c r="E90" s="185" t="s">
        <v>2430</v>
      </c>
      <c r="F90" s="186" t="s">
        <v>2431</v>
      </c>
      <c r="G90" s="187" t="s">
        <v>167</v>
      </c>
      <c r="H90" s="188">
        <v>144</v>
      </c>
      <c r="I90" s="189"/>
      <c r="J90" s="190">
        <f t="shared" si="0"/>
        <v>0</v>
      </c>
      <c r="K90" s="186" t="s">
        <v>20</v>
      </c>
      <c r="L90" s="56"/>
      <c r="M90" s="191" t="s">
        <v>20</v>
      </c>
      <c r="N90" s="192" t="s">
        <v>44</v>
      </c>
      <c r="O90" s="37"/>
      <c r="P90" s="193">
        <f t="shared" si="1"/>
        <v>0</v>
      </c>
      <c r="Q90" s="193">
        <v>0</v>
      </c>
      <c r="R90" s="193">
        <f t="shared" si="2"/>
        <v>0</v>
      </c>
      <c r="S90" s="193">
        <v>0</v>
      </c>
      <c r="T90" s="194">
        <f t="shared" si="3"/>
        <v>0</v>
      </c>
      <c r="AR90" s="19" t="s">
        <v>168</v>
      </c>
      <c r="AT90" s="19" t="s">
        <v>164</v>
      </c>
      <c r="AU90" s="19" t="s">
        <v>81</v>
      </c>
      <c r="AY90" s="19" t="s">
        <v>162</v>
      </c>
      <c r="BE90" s="195">
        <f t="shared" si="4"/>
        <v>0</v>
      </c>
      <c r="BF90" s="195">
        <f t="shared" si="5"/>
        <v>0</v>
      </c>
      <c r="BG90" s="195">
        <f t="shared" si="6"/>
        <v>0</v>
      </c>
      <c r="BH90" s="195">
        <f t="shared" si="7"/>
        <v>0</v>
      </c>
      <c r="BI90" s="195">
        <f t="shared" si="8"/>
        <v>0</v>
      </c>
      <c r="BJ90" s="19" t="s">
        <v>22</v>
      </c>
      <c r="BK90" s="195">
        <f t="shared" si="9"/>
        <v>0</v>
      </c>
      <c r="BL90" s="19" t="s">
        <v>168</v>
      </c>
      <c r="BM90" s="19" t="s">
        <v>81</v>
      </c>
    </row>
    <row r="91" spans="2:65" s="1" customFormat="1" ht="22.5" customHeight="1">
      <c r="B91" s="36"/>
      <c r="C91" s="184" t="s">
        <v>180</v>
      </c>
      <c r="D91" s="184" t="s">
        <v>164</v>
      </c>
      <c r="E91" s="185" t="s">
        <v>2432</v>
      </c>
      <c r="F91" s="186" t="s">
        <v>2433</v>
      </c>
      <c r="G91" s="187" t="s">
        <v>167</v>
      </c>
      <c r="H91" s="188">
        <v>36</v>
      </c>
      <c r="I91" s="189"/>
      <c r="J91" s="190">
        <f t="shared" si="0"/>
        <v>0</v>
      </c>
      <c r="K91" s="186" t="s">
        <v>20</v>
      </c>
      <c r="L91" s="56"/>
      <c r="M91" s="191" t="s">
        <v>20</v>
      </c>
      <c r="N91" s="192" t="s">
        <v>44</v>
      </c>
      <c r="O91" s="37"/>
      <c r="P91" s="193">
        <f t="shared" si="1"/>
        <v>0</v>
      </c>
      <c r="Q91" s="193">
        <v>0</v>
      </c>
      <c r="R91" s="193">
        <f t="shared" si="2"/>
        <v>0</v>
      </c>
      <c r="S91" s="193">
        <v>0</v>
      </c>
      <c r="T91" s="194">
        <f t="shared" si="3"/>
        <v>0</v>
      </c>
      <c r="AR91" s="19" t="s">
        <v>168</v>
      </c>
      <c r="AT91" s="19" t="s">
        <v>164</v>
      </c>
      <c r="AU91" s="19" t="s">
        <v>81</v>
      </c>
      <c r="AY91" s="19" t="s">
        <v>162</v>
      </c>
      <c r="BE91" s="195">
        <f t="shared" si="4"/>
        <v>0</v>
      </c>
      <c r="BF91" s="195">
        <f t="shared" si="5"/>
        <v>0</v>
      </c>
      <c r="BG91" s="195">
        <f t="shared" si="6"/>
        <v>0</v>
      </c>
      <c r="BH91" s="195">
        <f t="shared" si="7"/>
        <v>0</v>
      </c>
      <c r="BI91" s="195">
        <f t="shared" si="8"/>
        <v>0</v>
      </c>
      <c r="BJ91" s="19" t="s">
        <v>22</v>
      </c>
      <c r="BK91" s="195">
        <f t="shared" si="9"/>
        <v>0</v>
      </c>
      <c r="BL91" s="19" t="s">
        <v>168</v>
      </c>
      <c r="BM91" s="19" t="s">
        <v>180</v>
      </c>
    </row>
    <row r="92" spans="2:65" s="1" customFormat="1" ht="22.5" customHeight="1">
      <c r="B92" s="36"/>
      <c r="C92" s="184" t="s">
        <v>168</v>
      </c>
      <c r="D92" s="184" t="s">
        <v>164</v>
      </c>
      <c r="E92" s="185" t="s">
        <v>2434</v>
      </c>
      <c r="F92" s="186" t="s">
        <v>2435</v>
      </c>
      <c r="G92" s="187" t="s">
        <v>167</v>
      </c>
      <c r="H92" s="188">
        <v>36</v>
      </c>
      <c r="I92" s="189"/>
      <c r="J92" s="190">
        <f t="shared" si="0"/>
        <v>0</v>
      </c>
      <c r="K92" s="186" t="s">
        <v>20</v>
      </c>
      <c r="L92" s="56"/>
      <c r="M92" s="191" t="s">
        <v>20</v>
      </c>
      <c r="N92" s="192" t="s">
        <v>44</v>
      </c>
      <c r="O92" s="37"/>
      <c r="P92" s="193">
        <f t="shared" si="1"/>
        <v>0</v>
      </c>
      <c r="Q92" s="193">
        <v>0</v>
      </c>
      <c r="R92" s="193">
        <f t="shared" si="2"/>
        <v>0</v>
      </c>
      <c r="S92" s="193">
        <v>0</v>
      </c>
      <c r="T92" s="194">
        <f t="shared" si="3"/>
        <v>0</v>
      </c>
      <c r="AR92" s="19" t="s">
        <v>168</v>
      </c>
      <c r="AT92" s="19" t="s">
        <v>164</v>
      </c>
      <c r="AU92" s="19" t="s">
        <v>81</v>
      </c>
      <c r="AY92" s="19" t="s">
        <v>162</v>
      </c>
      <c r="BE92" s="195">
        <f t="shared" si="4"/>
        <v>0</v>
      </c>
      <c r="BF92" s="195">
        <f t="shared" si="5"/>
        <v>0</v>
      </c>
      <c r="BG92" s="195">
        <f t="shared" si="6"/>
        <v>0</v>
      </c>
      <c r="BH92" s="195">
        <f t="shared" si="7"/>
        <v>0</v>
      </c>
      <c r="BI92" s="195">
        <f t="shared" si="8"/>
        <v>0</v>
      </c>
      <c r="BJ92" s="19" t="s">
        <v>22</v>
      </c>
      <c r="BK92" s="195">
        <f t="shared" si="9"/>
        <v>0</v>
      </c>
      <c r="BL92" s="19" t="s">
        <v>168</v>
      </c>
      <c r="BM92" s="19" t="s">
        <v>168</v>
      </c>
    </row>
    <row r="93" spans="2:65" s="1" customFormat="1" ht="22.5" customHeight="1">
      <c r="B93" s="36"/>
      <c r="C93" s="184" t="s">
        <v>187</v>
      </c>
      <c r="D93" s="184" t="s">
        <v>164</v>
      </c>
      <c r="E93" s="185" t="s">
        <v>2436</v>
      </c>
      <c r="F93" s="186" t="s">
        <v>2437</v>
      </c>
      <c r="G93" s="187" t="s">
        <v>206</v>
      </c>
      <c r="H93" s="188">
        <v>64.8</v>
      </c>
      <c r="I93" s="189"/>
      <c r="J93" s="190">
        <f t="shared" si="0"/>
        <v>0</v>
      </c>
      <c r="K93" s="186" t="s">
        <v>20</v>
      </c>
      <c r="L93" s="56"/>
      <c r="M93" s="191" t="s">
        <v>20</v>
      </c>
      <c r="N93" s="192" t="s">
        <v>44</v>
      </c>
      <c r="O93" s="37"/>
      <c r="P93" s="193">
        <f t="shared" si="1"/>
        <v>0</v>
      </c>
      <c r="Q93" s="193">
        <v>0</v>
      </c>
      <c r="R93" s="193">
        <f t="shared" si="2"/>
        <v>0</v>
      </c>
      <c r="S93" s="193">
        <v>0</v>
      </c>
      <c r="T93" s="194">
        <f t="shared" si="3"/>
        <v>0</v>
      </c>
      <c r="AR93" s="19" t="s">
        <v>168</v>
      </c>
      <c r="AT93" s="19" t="s">
        <v>164</v>
      </c>
      <c r="AU93" s="19" t="s">
        <v>81</v>
      </c>
      <c r="AY93" s="19" t="s">
        <v>162</v>
      </c>
      <c r="BE93" s="195">
        <f t="shared" si="4"/>
        <v>0</v>
      </c>
      <c r="BF93" s="195">
        <f t="shared" si="5"/>
        <v>0</v>
      </c>
      <c r="BG93" s="195">
        <f t="shared" si="6"/>
        <v>0</v>
      </c>
      <c r="BH93" s="195">
        <f t="shared" si="7"/>
        <v>0</v>
      </c>
      <c r="BI93" s="195">
        <f t="shared" si="8"/>
        <v>0</v>
      </c>
      <c r="BJ93" s="19" t="s">
        <v>22</v>
      </c>
      <c r="BK93" s="195">
        <f t="shared" si="9"/>
        <v>0</v>
      </c>
      <c r="BL93" s="19" t="s">
        <v>168</v>
      </c>
      <c r="BM93" s="19" t="s">
        <v>187</v>
      </c>
    </row>
    <row r="94" spans="2:65" s="1" customFormat="1" ht="22.5" customHeight="1">
      <c r="B94" s="36"/>
      <c r="C94" s="184" t="s">
        <v>190</v>
      </c>
      <c r="D94" s="184" t="s">
        <v>164</v>
      </c>
      <c r="E94" s="185" t="s">
        <v>2438</v>
      </c>
      <c r="F94" s="186" t="s">
        <v>2439</v>
      </c>
      <c r="G94" s="187" t="s">
        <v>167</v>
      </c>
      <c r="H94" s="188">
        <v>108</v>
      </c>
      <c r="I94" s="189"/>
      <c r="J94" s="190">
        <f t="shared" si="0"/>
        <v>0</v>
      </c>
      <c r="K94" s="186" t="s">
        <v>20</v>
      </c>
      <c r="L94" s="56"/>
      <c r="M94" s="191" t="s">
        <v>20</v>
      </c>
      <c r="N94" s="192" t="s">
        <v>44</v>
      </c>
      <c r="O94" s="37"/>
      <c r="P94" s="193">
        <f t="shared" si="1"/>
        <v>0</v>
      </c>
      <c r="Q94" s="193">
        <v>0</v>
      </c>
      <c r="R94" s="193">
        <f t="shared" si="2"/>
        <v>0</v>
      </c>
      <c r="S94" s="193">
        <v>0</v>
      </c>
      <c r="T94" s="194">
        <f t="shared" si="3"/>
        <v>0</v>
      </c>
      <c r="AR94" s="19" t="s">
        <v>168</v>
      </c>
      <c r="AT94" s="19" t="s">
        <v>164</v>
      </c>
      <c r="AU94" s="19" t="s">
        <v>81</v>
      </c>
      <c r="AY94" s="19" t="s">
        <v>162</v>
      </c>
      <c r="BE94" s="195">
        <f t="shared" si="4"/>
        <v>0</v>
      </c>
      <c r="BF94" s="195">
        <f t="shared" si="5"/>
        <v>0</v>
      </c>
      <c r="BG94" s="195">
        <f t="shared" si="6"/>
        <v>0</v>
      </c>
      <c r="BH94" s="195">
        <f t="shared" si="7"/>
        <v>0</v>
      </c>
      <c r="BI94" s="195">
        <f t="shared" si="8"/>
        <v>0</v>
      </c>
      <c r="BJ94" s="19" t="s">
        <v>22</v>
      </c>
      <c r="BK94" s="195">
        <f t="shared" si="9"/>
        <v>0</v>
      </c>
      <c r="BL94" s="19" t="s">
        <v>168</v>
      </c>
      <c r="BM94" s="19" t="s">
        <v>190</v>
      </c>
    </row>
    <row r="95" spans="2:65" s="1" customFormat="1" ht="31.5" customHeight="1">
      <c r="B95" s="36"/>
      <c r="C95" s="184" t="s">
        <v>193</v>
      </c>
      <c r="D95" s="184" t="s">
        <v>164</v>
      </c>
      <c r="E95" s="185" t="s">
        <v>2440</v>
      </c>
      <c r="F95" s="186" t="s">
        <v>2441</v>
      </c>
      <c r="G95" s="187" t="s">
        <v>167</v>
      </c>
      <c r="H95" s="188">
        <v>27</v>
      </c>
      <c r="I95" s="189"/>
      <c r="J95" s="190">
        <f t="shared" si="0"/>
        <v>0</v>
      </c>
      <c r="K95" s="186" t="s">
        <v>20</v>
      </c>
      <c r="L95" s="56"/>
      <c r="M95" s="191" t="s">
        <v>20</v>
      </c>
      <c r="N95" s="192" t="s">
        <v>44</v>
      </c>
      <c r="O95" s="37"/>
      <c r="P95" s="193">
        <f t="shared" si="1"/>
        <v>0</v>
      </c>
      <c r="Q95" s="193">
        <v>0</v>
      </c>
      <c r="R95" s="193">
        <f t="shared" si="2"/>
        <v>0</v>
      </c>
      <c r="S95" s="193">
        <v>0</v>
      </c>
      <c r="T95" s="194">
        <f t="shared" si="3"/>
        <v>0</v>
      </c>
      <c r="AR95" s="19" t="s">
        <v>168</v>
      </c>
      <c r="AT95" s="19" t="s">
        <v>164</v>
      </c>
      <c r="AU95" s="19" t="s">
        <v>81</v>
      </c>
      <c r="AY95" s="19" t="s">
        <v>162</v>
      </c>
      <c r="BE95" s="195">
        <f t="shared" si="4"/>
        <v>0</v>
      </c>
      <c r="BF95" s="195">
        <f t="shared" si="5"/>
        <v>0</v>
      </c>
      <c r="BG95" s="195">
        <f t="shared" si="6"/>
        <v>0</v>
      </c>
      <c r="BH95" s="195">
        <f t="shared" si="7"/>
        <v>0</v>
      </c>
      <c r="BI95" s="195">
        <f t="shared" si="8"/>
        <v>0</v>
      </c>
      <c r="BJ95" s="19" t="s">
        <v>22</v>
      </c>
      <c r="BK95" s="195">
        <f t="shared" si="9"/>
        <v>0</v>
      </c>
      <c r="BL95" s="19" t="s">
        <v>168</v>
      </c>
      <c r="BM95" s="19" t="s">
        <v>193</v>
      </c>
    </row>
    <row r="96" spans="2:65" s="1" customFormat="1" ht="22.5" customHeight="1">
      <c r="B96" s="36"/>
      <c r="C96" s="231" t="s">
        <v>198</v>
      </c>
      <c r="D96" s="231" t="s">
        <v>253</v>
      </c>
      <c r="E96" s="232" t="s">
        <v>2442</v>
      </c>
      <c r="F96" s="233" t="s">
        <v>2443</v>
      </c>
      <c r="G96" s="234" t="s">
        <v>206</v>
      </c>
      <c r="H96" s="235">
        <v>54</v>
      </c>
      <c r="I96" s="236"/>
      <c r="J96" s="237">
        <f t="shared" si="0"/>
        <v>0</v>
      </c>
      <c r="K96" s="233" t="s">
        <v>20</v>
      </c>
      <c r="L96" s="238"/>
      <c r="M96" s="239" t="s">
        <v>20</v>
      </c>
      <c r="N96" s="240" t="s">
        <v>44</v>
      </c>
      <c r="O96" s="37"/>
      <c r="P96" s="193">
        <f t="shared" si="1"/>
        <v>0</v>
      </c>
      <c r="Q96" s="193">
        <v>0</v>
      </c>
      <c r="R96" s="193">
        <f t="shared" si="2"/>
        <v>0</v>
      </c>
      <c r="S96" s="193">
        <v>0</v>
      </c>
      <c r="T96" s="194">
        <f t="shared" si="3"/>
        <v>0</v>
      </c>
      <c r="AR96" s="19" t="s">
        <v>198</v>
      </c>
      <c r="AT96" s="19" t="s">
        <v>253</v>
      </c>
      <c r="AU96" s="19" t="s">
        <v>81</v>
      </c>
      <c r="AY96" s="19" t="s">
        <v>162</v>
      </c>
      <c r="BE96" s="195">
        <f t="shared" si="4"/>
        <v>0</v>
      </c>
      <c r="BF96" s="195">
        <f t="shared" si="5"/>
        <v>0</v>
      </c>
      <c r="BG96" s="195">
        <f t="shared" si="6"/>
        <v>0</v>
      </c>
      <c r="BH96" s="195">
        <f t="shared" si="7"/>
        <v>0</v>
      </c>
      <c r="BI96" s="195">
        <f t="shared" si="8"/>
        <v>0</v>
      </c>
      <c r="BJ96" s="19" t="s">
        <v>22</v>
      </c>
      <c r="BK96" s="195">
        <f t="shared" si="9"/>
        <v>0</v>
      </c>
      <c r="BL96" s="19" t="s">
        <v>168</v>
      </c>
      <c r="BM96" s="19" t="s">
        <v>198</v>
      </c>
    </row>
    <row r="97" spans="2:63" s="10" customFormat="1" ht="29.85" customHeight="1">
      <c r="B97" s="167"/>
      <c r="C97" s="168"/>
      <c r="D97" s="181" t="s">
        <v>72</v>
      </c>
      <c r="E97" s="182" t="s">
        <v>168</v>
      </c>
      <c r="F97" s="182" t="s">
        <v>585</v>
      </c>
      <c r="G97" s="168"/>
      <c r="H97" s="168"/>
      <c r="I97" s="171"/>
      <c r="J97" s="183">
        <f>BK97</f>
        <v>0</v>
      </c>
      <c r="K97" s="168"/>
      <c r="L97" s="173"/>
      <c r="M97" s="174"/>
      <c r="N97" s="175"/>
      <c r="O97" s="175"/>
      <c r="P97" s="176">
        <f>P98</f>
        <v>0</v>
      </c>
      <c r="Q97" s="175"/>
      <c r="R97" s="176">
        <f>R98</f>
        <v>0</v>
      </c>
      <c r="S97" s="175"/>
      <c r="T97" s="177">
        <f>T98</f>
        <v>0</v>
      </c>
      <c r="AR97" s="178" t="s">
        <v>22</v>
      </c>
      <c r="AT97" s="179" t="s">
        <v>72</v>
      </c>
      <c r="AU97" s="179" t="s">
        <v>22</v>
      </c>
      <c r="AY97" s="178" t="s">
        <v>162</v>
      </c>
      <c r="BK97" s="180">
        <f>BK98</f>
        <v>0</v>
      </c>
    </row>
    <row r="98" spans="2:65" s="1" customFormat="1" ht="22.5" customHeight="1">
      <c r="B98" s="36"/>
      <c r="C98" s="184" t="s">
        <v>203</v>
      </c>
      <c r="D98" s="184" t="s">
        <v>164</v>
      </c>
      <c r="E98" s="185" t="s">
        <v>2444</v>
      </c>
      <c r="F98" s="186" t="s">
        <v>2445</v>
      </c>
      <c r="G98" s="187" t="s">
        <v>167</v>
      </c>
      <c r="H98" s="188">
        <v>9</v>
      </c>
      <c r="I98" s="189"/>
      <c r="J98" s="190">
        <f>ROUND(I98*H98,2)</f>
        <v>0</v>
      </c>
      <c r="K98" s="186" t="s">
        <v>20</v>
      </c>
      <c r="L98" s="56"/>
      <c r="M98" s="191" t="s">
        <v>20</v>
      </c>
      <c r="N98" s="192" t="s">
        <v>44</v>
      </c>
      <c r="O98" s="37"/>
      <c r="P98" s="193">
        <f>O98*H98</f>
        <v>0</v>
      </c>
      <c r="Q98" s="193">
        <v>0</v>
      </c>
      <c r="R98" s="193">
        <f>Q98*H98</f>
        <v>0</v>
      </c>
      <c r="S98" s="193">
        <v>0</v>
      </c>
      <c r="T98" s="194">
        <f>S98*H98</f>
        <v>0</v>
      </c>
      <c r="AR98" s="19" t="s">
        <v>168</v>
      </c>
      <c r="AT98" s="19" t="s">
        <v>164</v>
      </c>
      <c r="AU98" s="19" t="s">
        <v>81</v>
      </c>
      <c r="AY98" s="19" t="s">
        <v>162</v>
      </c>
      <c r="BE98" s="195">
        <f>IF(N98="základní",J98,0)</f>
        <v>0</v>
      </c>
      <c r="BF98" s="195">
        <f>IF(N98="snížená",J98,0)</f>
        <v>0</v>
      </c>
      <c r="BG98" s="195">
        <f>IF(N98="zákl. přenesená",J98,0)</f>
        <v>0</v>
      </c>
      <c r="BH98" s="195">
        <f>IF(N98="sníž. přenesená",J98,0)</f>
        <v>0</v>
      </c>
      <c r="BI98" s="195">
        <f>IF(N98="nulová",J98,0)</f>
        <v>0</v>
      </c>
      <c r="BJ98" s="19" t="s">
        <v>22</v>
      </c>
      <c r="BK98" s="195">
        <f>ROUND(I98*H98,2)</f>
        <v>0</v>
      </c>
      <c r="BL98" s="19" t="s">
        <v>168</v>
      </c>
      <c r="BM98" s="19" t="s">
        <v>203</v>
      </c>
    </row>
    <row r="99" spans="2:63" s="10" customFormat="1" ht="37.35" customHeight="1">
      <c r="B99" s="167"/>
      <c r="C99" s="168"/>
      <c r="D99" s="169" t="s">
        <v>72</v>
      </c>
      <c r="E99" s="170" t="s">
        <v>1642</v>
      </c>
      <c r="F99" s="170" t="s">
        <v>1643</v>
      </c>
      <c r="G99" s="168"/>
      <c r="H99" s="168"/>
      <c r="I99" s="171"/>
      <c r="J99" s="172">
        <f>BK99</f>
        <v>0</v>
      </c>
      <c r="K99" s="168"/>
      <c r="L99" s="173"/>
      <c r="M99" s="174"/>
      <c r="N99" s="175"/>
      <c r="O99" s="175"/>
      <c r="P99" s="176">
        <f>P100+P118+P147+P171</f>
        <v>0</v>
      </c>
      <c r="Q99" s="175"/>
      <c r="R99" s="176">
        <f>R100+R118+R147+R171</f>
        <v>0</v>
      </c>
      <c r="S99" s="175"/>
      <c r="T99" s="177">
        <f>T100+T118+T147+T171</f>
        <v>0</v>
      </c>
      <c r="AR99" s="178" t="s">
        <v>81</v>
      </c>
      <c r="AT99" s="179" t="s">
        <v>72</v>
      </c>
      <c r="AU99" s="179" t="s">
        <v>73</v>
      </c>
      <c r="AY99" s="178" t="s">
        <v>162</v>
      </c>
      <c r="BK99" s="180">
        <f>BK100+BK118+BK147+BK171</f>
        <v>0</v>
      </c>
    </row>
    <row r="100" spans="2:63" s="10" customFormat="1" ht="19.9" customHeight="1">
      <c r="B100" s="167"/>
      <c r="C100" s="168"/>
      <c r="D100" s="181" t="s">
        <v>72</v>
      </c>
      <c r="E100" s="182" t="s">
        <v>2446</v>
      </c>
      <c r="F100" s="182" t="s">
        <v>2447</v>
      </c>
      <c r="G100" s="168"/>
      <c r="H100" s="168"/>
      <c r="I100" s="171"/>
      <c r="J100" s="183">
        <f>BK100</f>
        <v>0</v>
      </c>
      <c r="K100" s="168"/>
      <c r="L100" s="173"/>
      <c r="M100" s="174"/>
      <c r="N100" s="175"/>
      <c r="O100" s="175"/>
      <c r="P100" s="176">
        <f>SUM(P101:P117)</f>
        <v>0</v>
      </c>
      <c r="Q100" s="175"/>
      <c r="R100" s="176">
        <f>SUM(R101:R117)</f>
        <v>0</v>
      </c>
      <c r="S100" s="175"/>
      <c r="T100" s="177">
        <f>SUM(T101:T117)</f>
        <v>0</v>
      </c>
      <c r="AR100" s="178" t="s">
        <v>81</v>
      </c>
      <c r="AT100" s="179" t="s">
        <v>72</v>
      </c>
      <c r="AU100" s="179" t="s">
        <v>22</v>
      </c>
      <c r="AY100" s="178" t="s">
        <v>162</v>
      </c>
      <c r="BK100" s="180">
        <f>SUM(BK101:BK117)</f>
        <v>0</v>
      </c>
    </row>
    <row r="101" spans="2:65" s="1" customFormat="1" ht="22.5" customHeight="1">
      <c r="B101" s="36"/>
      <c r="C101" s="184" t="s">
        <v>27</v>
      </c>
      <c r="D101" s="184" t="s">
        <v>164</v>
      </c>
      <c r="E101" s="185" t="s">
        <v>2448</v>
      </c>
      <c r="F101" s="186" t="s">
        <v>2449</v>
      </c>
      <c r="G101" s="187" t="s">
        <v>312</v>
      </c>
      <c r="H101" s="188">
        <v>2</v>
      </c>
      <c r="I101" s="189"/>
      <c r="J101" s="190">
        <f aca="true" t="shared" si="10" ref="J101:J117">ROUND(I101*H101,2)</f>
        <v>0</v>
      </c>
      <c r="K101" s="186" t="s">
        <v>20</v>
      </c>
      <c r="L101" s="56"/>
      <c r="M101" s="191" t="s">
        <v>20</v>
      </c>
      <c r="N101" s="192" t="s">
        <v>44</v>
      </c>
      <c r="O101" s="37"/>
      <c r="P101" s="193">
        <f aca="true" t="shared" si="11" ref="P101:P117">O101*H101</f>
        <v>0</v>
      </c>
      <c r="Q101" s="193">
        <v>0</v>
      </c>
      <c r="R101" s="193">
        <f aca="true" t="shared" si="12" ref="R101:R117">Q101*H101</f>
        <v>0</v>
      </c>
      <c r="S101" s="193">
        <v>0</v>
      </c>
      <c r="T101" s="194">
        <f aca="true" t="shared" si="13" ref="T101:T117">S101*H101</f>
        <v>0</v>
      </c>
      <c r="AR101" s="19" t="s">
        <v>236</v>
      </c>
      <c r="AT101" s="19" t="s">
        <v>164</v>
      </c>
      <c r="AU101" s="19" t="s">
        <v>81</v>
      </c>
      <c r="AY101" s="19" t="s">
        <v>162</v>
      </c>
      <c r="BE101" s="195">
        <f aca="true" t="shared" si="14" ref="BE101:BE117">IF(N101="základní",J101,0)</f>
        <v>0</v>
      </c>
      <c r="BF101" s="195">
        <f aca="true" t="shared" si="15" ref="BF101:BF117">IF(N101="snížená",J101,0)</f>
        <v>0</v>
      </c>
      <c r="BG101" s="195">
        <f aca="true" t="shared" si="16" ref="BG101:BG117">IF(N101="zákl. přenesená",J101,0)</f>
        <v>0</v>
      </c>
      <c r="BH101" s="195">
        <f aca="true" t="shared" si="17" ref="BH101:BH117">IF(N101="sníž. přenesená",J101,0)</f>
        <v>0</v>
      </c>
      <c r="BI101" s="195">
        <f aca="true" t="shared" si="18" ref="BI101:BI117">IF(N101="nulová",J101,0)</f>
        <v>0</v>
      </c>
      <c r="BJ101" s="19" t="s">
        <v>22</v>
      </c>
      <c r="BK101" s="195">
        <f aca="true" t="shared" si="19" ref="BK101:BK117">ROUND(I101*H101,2)</f>
        <v>0</v>
      </c>
      <c r="BL101" s="19" t="s">
        <v>236</v>
      </c>
      <c r="BM101" s="19" t="s">
        <v>27</v>
      </c>
    </row>
    <row r="102" spans="2:65" s="1" customFormat="1" ht="22.5" customHeight="1">
      <c r="B102" s="36"/>
      <c r="C102" s="184" t="s">
        <v>215</v>
      </c>
      <c r="D102" s="184" t="s">
        <v>164</v>
      </c>
      <c r="E102" s="185" t="s">
        <v>2450</v>
      </c>
      <c r="F102" s="186" t="s">
        <v>2451</v>
      </c>
      <c r="G102" s="187" t="s">
        <v>248</v>
      </c>
      <c r="H102" s="188">
        <v>35</v>
      </c>
      <c r="I102" s="189"/>
      <c r="J102" s="190">
        <f t="shared" si="10"/>
        <v>0</v>
      </c>
      <c r="K102" s="186" t="s">
        <v>20</v>
      </c>
      <c r="L102" s="56"/>
      <c r="M102" s="191" t="s">
        <v>20</v>
      </c>
      <c r="N102" s="192" t="s">
        <v>44</v>
      </c>
      <c r="O102" s="37"/>
      <c r="P102" s="193">
        <f t="shared" si="11"/>
        <v>0</v>
      </c>
      <c r="Q102" s="193">
        <v>0</v>
      </c>
      <c r="R102" s="193">
        <f t="shared" si="12"/>
        <v>0</v>
      </c>
      <c r="S102" s="193">
        <v>0</v>
      </c>
      <c r="T102" s="194">
        <f t="shared" si="13"/>
        <v>0</v>
      </c>
      <c r="AR102" s="19" t="s">
        <v>236</v>
      </c>
      <c r="AT102" s="19" t="s">
        <v>164</v>
      </c>
      <c r="AU102" s="19" t="s">
        <v>81</v>
      </c>
      <c r="AY102" s="19" t="s">
        <v>162</v>
      </c>
      <c r="BE102" s="195">
        <f t="shared" si="14"/>
        <v>0</v>
      </c>
      <c r="BF102" s="195">
        <f t="shared" si="15"/>
        <v>0</v>
      </c>
      <c r="BG102" s="195">
        <f t="shared" si="16"/>
        <v>0</v>
      </c>
      <c r="BH102" s="195">
        <f t="shared" si="17"/>
        <v>0</v>
      </c>
      <c r="BI102" s="195">
        <f t="shared" si="18"/>
        <v>0</v>
      </c>
      <c r="BJ102" s="19" t="s">
        <v>22</v>
      </c>
      <c r="BK102" s="195">
        <f t="shared" si="19"/>
        <v>0</v>
      </c>
      <c r="BL102" s="19" t="s">
        <v>236</v>
      </c>
      <c r="BM102" s="19" t="s">
        <v>215</v>
      </c>
    </row>
    <row r="103" spans="2:65" s="1" customFormat="1" ht="22.5" customHeight="1">
      <c r="B103" s="36"/>
      <c r="C103" s="184" t="s">
        <v>221</v>
      </c>
      <c r="D103" s="184" t="s">
        <v>164</v>
      </c>
      <c r="E103" s="185" t="s">
        <v>2452</v>
      </c>
      <c r="F103" s="186" t="s">
        <v>2453</v>
      </c>
      <c r="G103" s="187" t="s">
        <v>248</v>
      </c>
      <c r="H103" s="188">
        <v>30</v>
      </c>
      <c r="I103" s="189"/>
      <c r="J103" s="190">
        <f t="shared" si="10"/>
        <v>0</v>
      </c>
      <c r="K103" s="186" t="s">
        <v>20</v>
      </c>
      <c r="L103" s="56"/>
      <c r="M103" s="191" t="s">
        <v>20</v>
      </c>
      <c r="N103" s="192" t="s">
        <v>44</v>
      </c>
      <c r="O103" s="37"/>
      <c r="P103" s="193">
        <f t="shared" si="11"/>
        <v>0</v>
      </c>
      <c r="Q103" s="193">
        <v>0</v>
      </c>
      <c r="R103" s="193">
        <f t="shared" si="12"/>
        <v>0</v>
      </c>
      <c r="S103" s="193">
        <v>0</v>
      </c>
      <c r="T103" s="194">
        <f t="shared" si="13"/>
        <v>0</v>
      </c>
      <c r="AR103" s="19" t="s">
        <v>236</v>
      </c>
      <c r="AT103" s="19" t="s">
        <v>164</v>
      </c>
      <c r="AU103" s="19" t="s">
        <v>81</v>
      </c>
      <c r="AY103" s="19" t="s">
        <v>162</v>
      </c>
      <c r="BE103" s="195">
        <f t="shared" si="14"/>
        <v>0</v>
      </c>
      <c r="BF103" s="195">
        <f t="shared" si="15"/>
        <v>0</v>
      </c>
      <c r="BG103" s="195">
        <f t="shared" si="16"/>
        <v>0</v>
      </c>
      <c r="BH103" s="195">
        <f t="shared" si="17"/>
        <v>0</v>
      </c>
      <c r="BI103" s="195">
        <f t="shared" si="18"/>
        <v>0</v>
      </c>
      <c r="BJ103" s="19" t="s">
        <v>22</v>
      </c>
      <c r="BK103" s="195">
        <f t="shared" si="19"/>
        <v>0</v>
      </c>
      <c r="BL103" s="19" t="s">
        <v>236</v>
      </c>
      <c r="BM103" s="19" t="s">
        <v>221</v>
      </c>
    </row>
    <row r="104" spans="2:65" s="1" customFormat="1" ht="22.5" customHeight="1">
      <c r="B104" s="36"/>
      <c r="C104" s="184" t="s">
        <v>224</v>
      </c>
      <c r="D104" s="184" t="s">
        <v>164</v>
      </c>
      <c r="E104" s="185" t="s">
        <v>2454</v>
      </c>
      <c r="F104" s="186" t="s">
        <v>2455</v>
      </c>
      <c r="G104" s="187" t="s">
        <v>248</v>
      </c>
      <c r="H104" s="188">
        <v>30</v>
      </c>
      <c r="I104" s="189"/>
      <c r="J104" s="190">
        <f t="shared" si="10"/>
        <v>0</v>
      </c>
      <c r="K104" s="186" t="s">
        <v>20</v>
      </c>
      <c r="L104" s="56"/>
      <c r="M104" s="191" t="s">
        <v>20</v>
      </c>
      <c r="N104" s="192" t="s">
        <v>44</v>
      </c>
      <c r="O104" s="37"/>
      <c r="P104" s="193">
        <f t="shared" si="11"/>
        <v>0</v>
      </c>
      <c r="Q104" s="193">
        <v>0</v>
      </c>
      <c r="R104" s="193">
        <f t="shared" si="12"/>
        <v>0</v>
      </c>
      <c r="S104" s="193">
        <v>0</v>
      </c>
      <c r="T104" s="194">
        <f t="shared" si="13"/>
        <v>0</v>
      </c>
      <c r="AR104" s="19" t="s">
        <v>236</v>
      </c>
      <c r="AT104" s="19" t="s">
        <v>164</v>
      </c>
      <c r="AU104" s="19" t="s">
        <v>81</v>
      </c>
      <c r="AY104" s="19" t="s">
        <v>162</v>
      </c>
      <c r="BE104" s="195">
        <f t="shared" si="14"/>
        <v>0</v>
      </c>
      <c r="BF104" s="195">
        <f t="shared" si="15"/>
        <v>0</v>
      </c>
      <c r="BG104" s="195">
        <f t="shared" si="16"/>
        <v>0</v>
      </c>
      <c r="BH104" s="195">
        <f t="shared" si="17"/>
        <v>0</v>
      </c>
      <c r="BI104" s="195">
        <f t="shared" si="18"/>
        <v>0</v>
      </c>
      <c r="BJ104" s="19" t="s">
        <v>22</v>
      </c>
      <c r="BK104" s="195">
        <f t="shared" si="19"/>
        <v>0</v>
      </c>
      <c r="BL104" s="19" t="s">
        <v>236</v>
      </c>
      <c r="BM104" s="19" t="s">
        <v>224</v>
      </c>
    </row>
    <row r="105" spans="2:65" s="1" customFormat="1" ht="22.5" customHeight="1">
      <c r="B105" s="36"/>
      <c r="C105" s="184" t="s">
        <v>227</v>
      </c>
      <c r="D105" s="184" t="s">
        <v>164</v>
      </c>
      <c r="E105" s="185" t="s">
        <v>2456</v>
      </c>
      <c r="F105" s="186" t="s">
        <v>2457</v>
      </c>
      <c r="G105" s="187" t="s">
        <v>248</v>
      </c>
      <c r="H105" s="188">
        <v>30</v>
      </c>
      <c r="I105" s="189"/>
      <c r="J105" s="190">
        <f t="shared" si="10"/>
        <v>0</v>
      </c>
      <c r="K105" s="186" t="s">
        <v>20</v>
      </c>
      <c r="L105" s="56"/>
      <c r="M105" s="191" t="s">
        <v>20</v>
      </c>
      <c r="N105" s="192" t="s">
        <v>44</v>
      </c>
      <c r="O105" s="37"/>
      <c r="P105" s="193">
        <f t="shared" si="11"/>
        <v>0</v>
      </c>
      <c r="Q105" s="193">
        <v>0</v>
      </c>
      <c r="R105" s="193">
        <f t="shared" si="12"/>
        <v>0</v>
      </c>
      <c r="S105" s="193">
        <v>0</v>
      </c>
      <c r="T105" s="194">
        <f t="shared" si="13"/>
        <v>0</v>
      </c>
      <c r="AR105" s="19" t="s">
        <v>236</v>
      </c>
      <c r="AT105" s="19" t="s">
        <v>164</v>
      </c>
      <c r="AU105" s="19" t="s">
        <v>81</v>
      </c>
      <c r="AY105" s="19" t="s">
        <v>162</v>
      </c>
      <c r="BE105" s="195">
        <f t="shared" si="14"/>
        <v>0</v>
      </c>
      <c r="BF105" s="195">
        <f t="shared" si="15"/>
        <v>0</v>
      </c>
      <c r="BG105" s="195">
        <f t="shared" si="16"/>
        <v>0</v>
      </c>
      <c r="BH105" s="195">
        <f t="shared" si="17"/>
        <v>0</v>
      </c>
      <c r="BI105" s="195">
        <f t="shared" si="18"/>
        <v>0</v>
      </c>
      <c r="BJ105" s="19" t="s">
        <v>22</v>
      </c>
      <c r="BK105" s="195">
        <f t="shared" si="19"/>
        <v>0</v>
      </c>
      <c r="BL105" s="19" t="s">
        <v>236</v>
      </c>
      <c r="BM105" s="19" t="s">
        <v>227</v>
      </c>
    </row>
    <row r="106" spans="2:65" s="1" customFormat="1" ht="22.5" customHeight="1">
      <c r="B106" s="36"/>
      <c r="C106" s="184" t="s">
        <v>8</v>
      </c>
      <c r="D106" s="184" t="s">
        <v>164</v>
      </c>
      <c r="E106" s="185" t="s">
        <v>2458</v>
      </c>
      <c r="F106" s="186" t="s">
        <v>2459</v>
      </c>
      <c r="G106" s="187" t="s">
        <v>248</v>
      </c>
      <c r="H106" s="188">
        <v>15</v>
      </c>
      <c r="I106" s="189"/>
      <c r="J106" s="190">
        <f t="shared" si="10"/>
        <v>0</v>
      </c>
      <c r="K106" s="186" t="s">
        <v>20</v>
      </c>
      <c r="L106" s="56"/>
      <c r="M106" s="191" t="s">
        <v>20</v>
      </c>
      <c r="N106" s="192" t="s">
        <v>44</v>
      </c>
      <c r="O106" s="37"/>
      <c r="P106" s="193">
        <f t="shared" si="11"/>
        <v>0</v>
      </c>
      <c r="Q106" s="193">
        <v>0</v>
      </c>
      <c r="R106" s="193">
        <f t="shared" si="12"/>
        <v>0</v>
      </c>
      <c r="S106" s="193">
        <v>0</v>
      </c>
      <c r="T106" s="194">
        <f t="shared" si="13"/>
        <v>0</v>
      </c>
      <c r="AR106" s="19" t="s">
        <v>236</v>
      </c>
      <c r="AT106" s="19" t="s">
        <v>164</v>
      </c>
      <c r="AU106" s="19" t="s">
        <v>81</v>
      </c>
      <c r="AY106" s="19" t="s">
        <v>162</v>
      </c>
      <c r="BE106" s="195">
        <f t="shared" si="14"/>
        <v>0</v>
      </c>
      <c r="BF106" s="195">
        <f t="shared" si="15"/>
        <v>0</v>
      </c>
      <c r="BG106" s="195">
        <f t="shared" si="16"/>
        <v>0</v>
      </c>
      <c r="BH106" s="195">
        <f t="shared" si="17"/>
        <v>0</v>
      </c>
      <c r="BI106" s="195">
        <f t="shared" si="18"/>
        <v>0</v>
      </c>
      <c r="BJ106" s="19" t="s">
        <v>22</v>
      </c>
      <c r="BK106" s="195">
        <f t="shared" si="19"/>
        <v>0</v>
      </c>
      <c r="BL106" s="19" t="s">
        <v>236</v>
      </c>
      <c r="BM106" s="19" t="s">
        <v>8</v>
      </c>
    </row>
    <row r="107" spans="2:65" s="1" customFormat="1" ht="22.5" customHeight="1">
      <c r="B107" s="36"/>
      <c r="C107" s="184" t="s">
        <v>236</v>
      </c>
      <c r="D107" s="184" t="s">
        <v>164</v>
      </c>
      <c r="E107" s="185" t="s">
        <v>2460</v>
      </c>
      <c r="F107" s="186" t="s">
        <v>2461</v>
      </c>
      <c r="G107" s="187" t="s">
        <v>248</v>
      </c>
      <c r="H107" s="188">
        <v>35</v>
      </c>
      <c r="I107" s="189"/>
      <c r="J107" s="190">
        <f t="shared" si="10"/>
        <v>0</v>
      </c>
      <c r="K107" s="186" t="s">
        <v>20</v>
      </c>
      <c r="L107" s="56"/>
      <c r="M107" s="191" t="s">
        <v>20</v>
      </c>
      <c r="N107" s="192" t="s">
        <v>44</v>
      </c>
      <c r="O107" s="37"/>
      <c r="P107" s="193">
        <f t="shared" si="11"/>
        <v>0</v>
      </c>
      <c r="Q107" s="193">
        <v>0</v>
      </c>
      <c r="R107" s="193">
        <f t="shared" si="12"/>
        <v>0</v>
      </c>
      <c r="S107" s="193">
        <v>0</v>
      </c>
      <c r="T107" s="194">
        <f t="shared" si="13"/>
        <v>0</v>
      </c>
      <c r="AR107" s="19" t="s">
        <v>236</v>
      </c>
      <c r="AT107" s="19" t="s">
        <v>164</v>
      </c>
      <c r="AU107" s="19" t="s">
        <v>81</v>
      </c>
      <c r="AY107" s="19" t="s">
        <v>162</v>
      </c>
      <c r="BE107" s="195">
        <f t="shared" si="14"/>
        <v>0</v>
      </c>
      <c r="BF107" s="195">
        <f t="shared" si="15"/>
        <v>0</v>
      </c>
      <c r="BG107" s="195">
        <f t="shared" si="16"/>
        <v>0</v>
      </c>
      <c r="BH107" s="195">
        <f t="shared" si="17"/>
        <v>0</v>
      </c>
      <c r="BI107" s="195">
        <f t="shared" si="18"/>
        <v>0</v>
      </c>
      <c r="BJ107" s="19" t="s">
        <v>22</v>
      </c>
      <c r="BK107" s="195">
        <f t="shared" si="19"/>
        <v>0</v>
      </c>
      <c r="BL107" s="19" t="s">
        <v>236</v>
      </c>
      <c r="BM107" s="19" t="s">
        <v>236</v>
      </c>
    </row>
    <row r="108" spans="2:65" s="1" customFormat="1" ht="22.5" customHeight="1">
      <c r="B108" s="36"/>
      <c r="C108" s="184" t="s">
        <v>240</v>
      </c>
      <c r="D108" s="184" t="s">
        <v>164</v>
      </c>
      <c r="E108" s="185" t="s">
        <v>2462</v>
      </c>
      <c r="F108" s="186" t="s">
        <v>2463</v>
      </c>
      <c r="G108" s="187" t="s">
        <v>248</v>
      </c>
      <c r="H108" s="188">
        <v>10</v>
      </c>
      <c r="I108" s="189"/>
      <c r="J108" s="190">
        <f t="shared" si="10"/>
        <v>0</v>
      </c>
      <c r="K108" s="186" t="s">
        <v>20</v>
      </c>
      <c r="L108" s="56"/>
      <c r="M108" s="191" t="s">
        <v>20</v>
      </c>
      <c r="N108" s="192" t="s">
        <v>44</v>
      </c>
      <c r="O108" s="37"/>
      <c r="P108" s="193">
        <f t="shared" si="11"/>
        <v>0</v>
      </c>
      <c r="Q108" s="193">
        <v>0</v>
      </c>
      <c r="R108" s="193">
        <f t="shared" si="12"/>
        <v>0</v>
      </c>
      <c r="S108" s="193">
        <v>0</v>
      </c>
      <c r="T108" s="194">
        <f t="shared" si="13"/>
        <v>0</v>
      </c>
      <c r="AR108" s="19" t="s">
        <v>236</v>
      </c>
      <c r="AT108" s="19" t="s">
        <v>164</v>
      </c>
      <c r="AU108" s="19" t="s">
        <v>81</v>
      </c>
      <c r="AY108" s="19" t="s">
        <v>162</v>
      </c>
      <c r="BE108" s="195">
        <f t="shared" si="14"/>
        <v>0</v>
      </c>
      <c r="BF108" s="195">
        <f t="shared" si="15"/>
        <v>0</v>
      </c>
      <c r="BG108" s="195">
        <f t="shared" si="16"/>
        <v>0</v>
      </c>
      <c r="BH108" s="195">
        <f t="shared" si="17"/>
        <v>0</v>
      </c>
      <c r="BI108" s="195">
        <f t="shared" si="18"/>
        <v>0</v>
      </c>
      <c r="BJ108" s="19" t="s">
        <v>22</v>
      </c>
      <c r="BK108" s="195">
        <f t="shared" si="19"/>
        <v>0</v>
      </c>
      <c r="BL108" s="19" t="s">
        <v>236</v>
      </c>
      <c r="BM108" s="19" t="s">
        <v>240</v>
      </c>
    </row>
    <row r="109" spans="2:65" s="1" customFormat="1" ht="22.5" customHeight="1">
      <c r="B109" s="36"/>
      <c r="C109" s="184" t="s">
        <v>245</v>
      </c>
      <c r="D109" s="184" t="s">
        <v>164</v>
      </c>
      <c r="E109" s="185" t="s">
        <v>2464</v>
      </c>
      <c r="F109" s="186" t="s">
        <v>2465</v>
      </c>
      <c r="G109" s="187" t="s">
        <v>312</v>
      </c>
      <c r="H109" s="188">
        <v>15</v>
      </c>
      <c r="I109" s="189"/>
      <c r="J109" s="190">
        <f t="shared" si="10"/>
        <v>0</v>
      </c>
      <c r="K109" s="186" t="s">
        <v>20</v>
      </c>
      <c r="L109" s="56"/>
      <c r="M109" s="191" t="s">
        <v>20</v>
      </c>
      <c r="N109" s="192" t="s">
        <v>44</v>
      </c>
      <c r="O109" s="37"/>
      <c r="P109" s="193">
        <f t="shared" si="11"/>
        <v>0</v>
      </c>
      <c r="Q109" s="193">
        <v>0</v>
      </c>
      <c r="R109" s="193">
        <f t="shared" si="12"/>
        <v>0</v>
      </c>
      <c r="S109" s="193">
        <v>0</v>
      </c>
      <c r="T109" s="194">
        <f t="shared" si="13"/>
        <v>0</v>
      </c>
      <c r="AR109" s="19" t="s">
        <v>236</v>
      </c>
      <c r="AT109" s="19" t="s">
        <v>164</v>
      </c>
      <c r="AU109" s="19" t="s">
        <v>81</v>
      </c>
      <c r="AY109" s="19" t="s">
        <v>162</v>
      </c>
      <c r="BE109" s="195">
        <f t="shared" si="14"/>
        <v>0</v>
      </c>
      <c r="BF109" s="195">
        <f t="shared" si="15"/>
        <v>0</v>
      </c>
      <c r="BG109" s="195">
        <f t="shared" si="16"/>
        <v>0</v>
      </c>
      <c r="BH109" s="195">
        <f t="shared" si="17"/>
        <v>0</v>
      </c>
      <c r="BI109" s="195">
        <f t="shared" si="18"/>
        <v>0</v>
      </c>
      <c r="BJ109" s="19" t="s">
        <v>22</v>
      </c>
      <c r="BK109" s="195">
        <f t="shared" si="19"/>
        <v>0</v>
      </c>
      <c r="BL109" s="19" t="s">
        <v>236</v>
      </c>
      <c r="BM109" s="19" t="s">
        <v>245</v>
      </c>
    </row>
    <row r="110" spans="2:65" s="1" customFormat="1" ht="22.5" customHeight="1">
      <c r="B110" s="36"/>
      <c r="C110" s="184" t="s">
        <v>249</v>
      </c>
      <c r="D110" s="184" t="s">
        <v>164</v>
      </c>
      <c r="E110" s="185" t="s">
        <v>2466</v>
      </c>
      <c r="F110" s="186" t="s">
        <v>2467</v>
      </c>
      <c r="G110" s="187" t="s">
        <v>312</v>
      </c>
      <c r="H110" s="188">
        <v>9</v>
      </c>
      <c r="I110" s="189"/>
      <c r="J110" s="190">
        <f t="shared" si="10"/>
        <v>0</v>
      </c>
      <c r="K110" s="186" t="s">
        <v>20</v>
      </c>
      <c r="L110" s="56"/>
      <c r="M110" s="191" t="s">
        <v>20</v>
      </c>
      <c r="N110" s="192" t="s">
        <v>44</v>
      </c>
      <c r="O110" s="37"/>
      <c r="P110" s="193">
        <f t="shared" si="11"/>
        <v>0</v>
      </c>
      <c r="Q110" s="193">
        <v>0</v>
      </c>
      <c r="R110" s="193">
        <f t="shared" si="12"/>
        <v>0</v>
      </c>
      <c r="S110" s="193">
        <v>0</v>
      </c>
      <c r="T110" s="194">
        <f t="shared" si="13"/>
        <v>0</v>
      </c>
      <c r="AR110" s="19" t="s">
        <v>236</v>
      </c>
      <c r="AT110" s="19" t="s">
        <v>164</v>
      </c>
      <c r="AU110" s="19" t="s">
        <v>81</v>
      </c>
      <c r="AY110" s="19" t="s">
        <v>162</v>
      </c>
      <c r="BE110" s="195">
        <f t="shared" si="14"/>
        <v>0</v>
      </c>
      <c r="BF110" s="195">
        <f t="shared" si="15"/>
        <v>0</v>
      </c>
      <c r="BG110" s="195">
        <f t="shared" si="16"/>
        <v>0</v>
      </c>
      <c r="BH110" s="195">
        <f t="shared" si="17"/>
        <v>0</v>
      </c>
      <c r="BI110" s="195">
        <f t="shared" si="18"/>
        <v>0</v>
      </c>
      <c r="BJ110" s="19" t="s">
        <v>22</v>
      </c>
      <c r="BK110" s="195">
        <f t="shared" si="19"/>
        <v>0</v>
      </c>
      <c r="BL110" s="19" t="s">
        <v>236</v>
      </c>
      <c r="BM110" s="19" t="s">
        <v>249</v>
      </c>
    </row>
    <row r="111" spans="2:65" s="1" customFormat="1" ht="22.5" customHeight="1">
      <c r="B111" s="36"/>
      <c r="C111" s="184" t="s">
        <v>252</v>
      </c>
      <c r="D111" s="184" t="s">
        <v>164</v>
      </c>
      <c r="E111" s="185" t="s">
        <v>2468</v>
      </c>
      <c r="F111" s="186" t="s">
        <v>2469</v>
      </c>
      <c r="G111" s="187" t="s">
        <v>312</v>
      </c>
      <c r="H111" s="188">
        <v>2</v>
      </c>
      <c r="I111" s="189"/>
      <c r="J111" s="190">
        <f t="shared" si="10"/>
        <v>0</v>
      </c>
      <c r="K111" s="186" t="s">
        <v>20</v>
      </c>
      <c r="L111" s="56"/>
      <c r="M111" s="191" t="s">
        <v>20</v>
      </c>
      <c r="N111" s="192" t="s">
        <v>44</v>
      </c>
      <c r="O111" s="37"/>
      <c r="P111" s="193">
        <f t="shared" si="11"/>
        <v>0</v>
      </c>
      <c r="Q111" s="193">
        <v>0</v>
      </c>
      <c r="R111" s="193">
        <f t="shared" si="12"/>
        <v>0</v>
      </c>
      <c r="S111" s="193">
        <v>0</v>
      </c>
      <c r="T111" s="194">
        <f t="shared" si="13"/>
        <v>0</v>
      </c>
      <c r="AR111" s="19" t="s">
        <v>236</v>
      </c>
      <c r="AT111" s="19" t="s">
        <v>164</v>
      </c>
      <c r="AU111" s="19" t="s">
        <v>81</v>
      </c>
      <c r="AY111" s="19" t="s">
        <v>162</v>
      </c>
      <c r="BE111" s="195">
        <f t="shared" si="14"/>
        <v>0</v>
      </c>
      <c r="BF111" s="195">
        <f t="shared" si="15"/>
        <v>0</v>
      </c>
      <c r="BG111" s="195">
        <f t="shared" si="16"/>
        <v>0</v>
      </c>
      <c r="BH111" s="195">
        <f t="shared" si="17"/>
        <v>0</v>
      </c>
      <c r="BI111" s="195">
        <f t="shared" si="18"/>
        <v>0</v>
      </c>
      <c r="BJ111" s="19" t="s">
        <v>22</v>
      </c>
      <c r="BK111" s="195">
        <f t="shared" si="19"/>
        <v>0</v>
      </c>
      <c r="BL111" s="19" t="s">
        <v>236</v>
      </c>
      <c r="BM111" s="19" t="s">
        <v>252</v>
      </c>
    </row>
    <row r="112" spans="2:65" s="1" customFormat="1" ht="22.5" customHeight="1">
      <c r="B112" s="36"/>
      <c r="C112" s="184" t="s">
        <v>7</v>
      </c>
      <c r="D112" s="184" t="s">
        <v>164</v>
      </c>
      <c r="E112" s="185" t="s">
        <v>2470</v>
      </c>
      <c r="F112" s="186" t="s">
        <v>2471</v>
      </c>
      <c r="G112" s="187" t="s">
        <v>312</v>
      </c>
      <c r="H112" s="188">
        <v>1</v>
      </c>
      <c r="I112" s="189"/>
      <c r="J112" s="190">
        <f t="shared" si="10"/>
        <v>0</v>
      </c>
      <c r="K112" s="186" t="s">
        <v>20</v>
      </c>
      <c r="L112" s="56"/>
      <c r="M112" s="191" t="s">
        <v>20</v>
      </c>
      <c r="N112" s="192" t="s">
        <v>44</v>
      </c>
      <c r="O112" s="37"/>
      <c r="P112" s="193">
        <f t="shared" si="11"/>
        <v>0</v>
      </c>
      <c r="Q112" s="193">
        <v>0</v>
      </c>
      <c r="R112" s="193">
        <f t="shared" si="12"/>
        <v>0</v>
      </c>
      <c r="S112" s="193">
        <v>0</v>
      </c>
      <c r="T112" s="194">
        <f t="shared" si="13"/>
        <v>0</v>
      </c>
      <c r="AR112" s="19" t="s">
        <v>236</v>
      </c>
      <c r="AT112" s="19" t="s">
        <v>164</v>
      </c>
      <c r="AU112" s="19" t="s">
        <v>81</v>
      </c>
      <c r="AY112" s="19" t="s">
        <v>162</v>
      </c>
      <c r="BE112" s="195">
        <f t="shared" si="14"/>
        <v>0</v>
      </c>
      <c r="BF112" s="195">
        <f t="shared" si="15"/>
        <v>0</v>
      </c>
      <c r="BG112" s="195">
        <f t="shared" si="16"/>
        <v>0</v>
      </c>
      <c r="BH112" s="195">
        <f t="shared" si="17"/>
        <v>0</v>
      </c>
      <c r="BI112" s="195">
        <f t="shared" si="18"/>
        <v>0</v>
      </c>
      <c r="BJ112" s="19" t="s">
        <v>22</v>
      </c>
      <c r="BK112" s="195">
        <f t="shared" si="19"/>
        <v>0</v>
      </c>
      <c r="BL112" s="19" t="s">
        <v>236</v>
      </c>
      <c r="BM112" s="19" t="s">
        <v>7</v>
      </c>
    </row>
    <row r="113" spans="2:65" s="1" customFormat="1" ht="22.5" customHeight="1">
      <c r="B113" s="36"/>
      <c r="C113" s="184" t="s">
        <v>262</v>
      </c>
      <c r="D113" s="184" t="s">
        <v>164</v>
      </c>
      <c r="E113" s="185" t="s">
        <v>2472</v>
      </c>
      <c r="F113" s="186" t="s">
        <v>2473</v>
      </c>
      <c r="G113" s="187" t="s">
        <v>312</v>
      </c>
      <c r="H113" s="188">
        <v>1</v>
      </c>
      <c r="I113" s="189"/>
      <c r="J113" s="190">
        <f t="shared" si="10"/>
        <v>0</v>
      </c>
      <c r="K113" s="186" t="s">
        <v>20</v>
      </c>
      <c r="L113" s="56"/>
      <c r="M113" s="191" t="s">
        <v>20</v>
      </c>
      <c r="N113" s="192" t="s">
        <v>44</v>
      </c>
      <c r="O113" s="37"/>
      <c r="P113" s="193">
        <f t="shared" si="11"/>
        <v>0</v>
      </c>
      <c r="Q113" s="193">
        <v>0</v>
      </c>
      <c r="R113" s="193">
        <f t="shared" si="12"/>
        <v>0</v>
      </c>
      <c r="S113" s="193">
        <v>0</v>
      </c>
      <c r="T113" s="194">
        <f t="shared" si="13"/>
        <v>0</v>
      </c>
      <c r="AR113" s="19" t="s">
        <v>236</v>
      </c>
      <c r="AT113" s="19" t="s">
        <v>164</v>
      </c>
      <c r="AU113" s="19" t="s">
        <v>81</v>
      </c>
      <c r="AY113" s="19" t="s">
        <v>162</v>
      </c>
      <c r="BE113" s="195">
        <f t="shared" si="14"/>
        <v>0</v>
      </c>
      <c r="BF113" s="195">
        <f t="shared" si="15"/>
        <v>0</v>
      </c>
      <c r="BG113" s="195">
        <f t="shared" si="16"/>
        <v>0</v>
      </c>
      <c r="BH113" s="195">
        <f t="shared" si="17"/>
        <v>0</v>
      </c>
      <c r="BI113" s="195">
        <f t="shared" si="18"/>
        <v>0</v>
      </c>
      <c r="BJ113" s="19" t="s">
        <v>22</v>
      </c>
      <c r="BK113" s="195">
        <f t="shared" si="19"/>
        <v>0</v>
      </c>
      <c r="BL113" s="19" t="s">
        <v>236</v>
      </c>
      <c r="BM113" s="19" t="s">
        <v>262</v>
      </c>
    </row>
    <row r="114" spans="2:65" s="1" customFormat="1" ht="22.5" customHeight="1">
      <c r="B114" s="36"/>
      <c r="C114" s="184" t="s">
        <v>280</v>
      </c>
      <c r="D114" s="184" t="s">
        <v>164</v>
      </c>
      <c r="E114" s="185" t="s">
        <v>2474</v>
      </c>
      <c r="F114" s="186" t="s">
        <v>2475</v>
      </c>
      <c r="G114" s="187" t="s">
        <v>312</v>
      </c>
      <c r="H114" s="188">
        <v>2</v>
      </c>
      <c r="I114" s="189"/>
      <c r="J114" s="190">
        <f t="shared" si="10"/>
        <v>0</v>
      </c>
      <c r="K114" s="186" t="s">
        <v>20</v>
      </c>
      <c r="L114" s="56"/>
      <c r="M114" s="191" t="s">
        <v>20</v>
      </c>
      <c r="N114" s="192" t="s">
        <v>44</v>
      </c>
      <c r="O114" s="37"/>
      <c r="P114" s="193">
        <f t="shared" si="11"/>
        <v>0</v>
      </c>
      <c r="Q114" s="193">
        <v>0</v>
      </c>
      <c r="R114" s="193">
        <f t="shared" si="12"/>
        <v>0</v>
      </c>
      <c r="S114" s="193">
        <v>0</v>
      </c>
      <c r="T114" s="194">
        <f t="shared" si="13"/>
        <v>0</v>
      </c>
      <c r="AR114" s="19" t="s">
        <v>236</v>
      </c>
      <c r="AT114" s="19" t="s">
        <v>164</v>
      </c>
      <c r="AU114" s="19" t="s">
        <v>81</v>
      </c>
      <c r="AY114" s="19" t="s">
        <v>162</v>
      </c>
      <c r="BE114" s="195">
        <f t="shared" si="14"/>
        <v>0</v>
      </c>
      <c r="BF114" s="195">
        <f t="shared" si="15"/>
        <v>0</v>
      </c>
      <c r="BG114" s="195">
        <f t="shared" si="16"/>
        <v>0</v>
      </c>
      <c r="BH114" s="195">
        <f t="shared" si="17"/>
        <v>0</v>
      </c>
      <c r="BI114" s="195">
        <f t="shared" si="18"/>
        <v>0</v>
      </c>
      <c r="BJ114" s="19" t="s">
        <v>22</v>
      </c>
      <c r="BK114" s="195">
        <f t="shared" si="19"/>
        <v>0</v>
      </c>
      <c r="BL114" s="19" t="s">
        <v>236</v>
      </c>
      <c r="BM114" s="19" t="s">
        <v>280</v>
      </c>
    </row>
    <row r="115" spans="2:65" s="1" customFormat="1" ht="22.5" customHeight="1">
      <c r="B115" s="36"/>
      <c r="C115" s="184" t="s">
        <v>288</v>
      </c>
      <c r="D115" s="184" t="s">
        <v>164</v>
      </c>
      <c r="E115" s="185" t="s">
        <v>2476</v>
      </c>
      <c r="F115" s="186" t="s">
        <v>2477</v>
      </c>
      <c r="G115" s="187" t="s">
        <v>248</v>
      </c>
      <c r="H115" s="188">
        <v>120</v>
      </c>
      <c r="I115" s="189"/>
      <c r="J115" s="190">
        <f t="shared" si="10"/>
        <v>0</v>
      </c>
      <c r="K115" s="186" t="s">
        <v>20</v>
      </c>
      <c r="L115" s="56"/>
      <c r="M115" s="191" t="s">
        <v>20</v>
      </c>
      <c r="N115" s="192" t="s">
        <v>44</v>
      </c>
      <c r="O115" s="37"/>
      <c r="P115" s="193">
        <f t="shared" si="11"/>
        <v>0</v>
      </c>
      <c r="Q115" s="193">
        <v>0</v>
      </c>
      <c r="R115" s="193">
        <f t="shared" si="12"/>
        <v>0</v>
      </c>
      <c r="S115" s="193">
        <v>0</v>
      </c>
      <c r="T115" s="194">
        <f t="shared" si="13"/>
        <v>0</v>
      </c>
      <c r="AR115" s="19" t="s">
        <v>236</v>
      </c>
      <c r="AT115" s="19" t="s">
        <v>164</v>
      </c>
      <c r="AU115" s="19" t="s">
        <v>81</v>
      </c>
      <c r="AY115" s="19" t="s">
        <v>162</v>
      </c>
      <c r="BE115" s="195">
        <f t="shared" si="14"/>
        <v>0</v>
      </c>
      <c r="BF115" s="195">
        <f t="shared" si="15"/>
        <v>0</v>
      </c>
      <c r="BG115" s="195">
        <f t="shared" si="16"/>
        <v>0</v>
      </c>
      <c r="BH115" s="195">
        <f t="shared" si="17"/>
        <v>0</v>
      </c>
      <c r="BI115" s="195">
        <f t="shared" si="18"/>
        <v>0</v>
      </c>
      <c r="BJ115" s="19" t="s">
        <v>22</v>
      </c>
      <c r="BK115" s="195">
        <f t="shared" si="19"/>
        <v>0</v>
      </c>
      <c r="BL115" s="19" t="s">
        <v>236</v>
      </c>
      <c r="BM115" s="19" t="s">
        <v>288</v>
      </c>
    </row>
    <row r="116" spans="2:65" s="1" customFormat="1" ht="22.5" customHeight="1">
      <c r="B116" s="36"/>
      <c r="C116" s="184" t="s">
        <v>301</v>
      </c>
      <c r="D116" s="184" t="s">
        <v>164</v>
      </c>
      <c r="E116" s="185" t="s">
        <v>2478</v>
      </c>
      <c r="F116" s="186" t="s">
        <v>2479</v>
      </c>
      <c r="G116" s="187" t="s">
        <v>248</v>
      </c>
      <c r="H116" s="188">
        <v>30</v>
      </c>
      <c r="I116" s="189"/>
      <c r="J116" s="190">
        <f t="shared" si="10"/>
        <v>0</v>
      </c>
      <c r="K116" s="186" t="s">
        <v>20</v>
      </c>
      <c r="L116" s="56"/>
      <c r="M116" s="191" t="s">
        <v>20</v>
      </c>
      <c r="N116" s="192" t="s">
        <v>44</v>
      </c>
      <c r="O116" s="37"/>
      <c r="P116" s="193">
        <f t="shared" si="11"/>
        <v>0</v>
      </c>
      <c r="Q116" s="193">
        <v>0</v>
      </c>
      <c r="R116" s="193">
        <f t="shared" si="12"/>
        <v>0</v>
      </c>
      <c r="S116" s="193">
        <v>0</v>
      </c>
      <c r="T116" s="194">
        <f t="shared" si="13"/>
        <v>0</v>
      </c>
      <c r="AR116" s="19" t="s">
        <v>236</v>
      </c>
      <c r="AT116" s="19" t="s">
        <v>164</v>
      </c>
      <c r="AU116" s="19" t="s">
        <v>81</v>
      </c>
      <c r="AY116" s="19" t="s">
        <v>162</v>
      </c>
      <c r="BE116" s="195">
        <f t="shared" si="14"/>
        <v>0</v>
      </c>
      <c r="BF116" s="195">
        <f t="shared" si="15"/>
        <v>0</v>
      </c>
      <c r="BG116" s="195">
        <f t="shared" si="16"/>
        <v>0</v>
      </c>
      <c r="BH116" s="195">
        <f t="shared" si="17"/>
        <v>0</v>
      </c>
      <c r="BI116" s="195">
        <f t="shared" si="18"/>
        <v>0</v>
      </c>
      <c r="BJ116" s="19" t="s">
        <v>22</v>
      </c>
      <c r="BK116" s="195">
        <f t="shared" si="19"/>
        <v>0</v>
      </c>
      <c r="BL116" s="19" t="s">
        <v>236</v>
      </c>
      <c r="BM116" s="19" t="s">
        <v>301</v>
      </c>
    </row>
    <row r="117" spans="2:65" s="1" customFormat="1" ht="22.5" customHeight="1">
      <c r="B117" s="36"/>
      <c r="C117" s="184" t="s">
        <v>309</v>
      </c>
      <c r="D117" s="184" t="s">
        <v>164</v>
      </c>
      <c r="E117" s="185" t="s">
        <v>2480</v>
      </c>
      <c r="F117" s="186" t="s">
        <v>2481</v>
      </c>
      <c r="G117" s="187" t="s">
        <v>206</v>
      </c>
      <c r="H117" s="188">
        <v>0.257</v>
      </c>
      <c r="I117" s="189"/>
      <c r="J117" s="190">
        <f t="shared" si="10"/>
        <v>0</v>
      </c>
      <c r="K117" s="186" t="s">
        <v>20</v>
      </c>
      <c r="L117" s="56"/>
      <c r="M117" s="191" t="s">
        <v>20</v>
      </c>
      <c r="N117" s="192" t="s">
        <v>44</v>
      </c>
      <c r="O117" s="37"/>
      <c r="P117" s="193">
        <f t="shared" si="11"/>
        <v>0</v>
      </c>
      <c r="Q117" s="193">
        <v>0</v>
      </c>
      <c r="R117" s="193">
        <f t="shared" si="12"/>
        <v>0</v>
      </c>
      <c r="S117" s="193">
        <v>0</v>
      </c>
      <c r="T117" s="194">
        <f t="shared" si="13"/>
        <v>0</v>
      </c>
      <c r="AR117" s="19" t="s">
        <v>236</v>
      </c>
      <c r="AT117" s="19" t="s">
        <v>164</v>
      </c>
      <c r="AU117" s="19" t="s">
        <v>81</v>
      </c>
      <c r="AY117" s="19" t="s">
        <v>162</v>
      </c>
      <c r="BE117" s="195">
        <f t="shared" si="14"/>
        <v>0</v>
      </c>
      <c r="BF117" s="195">
        <f t="shared" si="15"/>
        <v>0</v>
      </c>
      <c r="BG117" s="195">
        <f t="shared" si="16"/>
        <v>0</v>
      </c>
      <c r="BH117" s="195">
        <f t="shared" si="17"/>
        <v>0</v>
      </c>
      <c r="BI117" s="195">
        <f t="shared" si="18"/>
        <v>0</v>
      </c>
      <c r="BJ117" s="19" t="s">
        <v>22</v>
      </c>
      <c r="BK117" s="195">
        <f t="shared" si="19"/>
        <v>0</v>
      </c>
      <c r="BL117" s="19" t="s">
        <v>236</v>
      </c>
      <c r="BM117" s="19" t="s">
        <v>309</v>
      </c>
    </row>
    <row r="118" spans="2:63" s="10" customFormat="1" ht="29.85" customHeight="1">
      <c r="B118" s="167"/>
      <c r="C118" s="168"/>
      <c r="D118" s="181" t="s">
        <v>72</v>
      </c>
      <c r="E118" s="182" t="s">
        <v>2482</v>
      </c>
      <c r="F118" s="182" t="s">
        <v>2483</v>
      </c>
      <c r="G118" s="168"/>
      <c r="H118" s="168"/>
      <c r="I118" s="171"/>
      <c r="J118" s="183">
        <f>BK118</f>
        <v>0</v>
      </c>
      <c r="K118" s="168"/>
      <c r="L118" s="173"/>
      <c r="M118" s="174"/>
      <c r="N118" s="175"/>
      <c r="O118" s="175"/>
      <c r="P118" s="176">
        <f>SUM(P119:P146)</f>
        <v>0</v>
      </c>
      <c r="Q118" s="175"/>
      <c r="R118" s="176">
        <f>SUM(R119:R146)</f>
        <v>0</v>
      </c>
      <c r="S118" s="175"/>
      <c r="T118" s="177">
        <f>SUM(T119:T146)</f>
        <v>0</v>
      </c>
      <c r="AR118" s="178" t="s">
        <v>81</v>
      </c>
      <c r="AT118" s="179" t="s">
        <v>72</v>
      </c>
      <c r="AU118" s="179" t="s">
        <v>22</v>
      </c>
      <c r="AY118" s="178" t="s">
        <v>162</v>
      </c>
      <c r="BK118" s="180">
        <f>SUM(BK119:BK146)</f>
        <v>0</v>
      </c>
    </row>
    <row r="119" spans="2:65" s="1" customFormat="1" ht="22.5" customHeight="1">
      <c r="B119" s="36"/>
      <c r="C119" s="184" t="s">
        <v>196</v>
      </c>
      <c r="D119" s="184" t="s">
        <v>164</v>
      </c>
      <c r="E119" s="185" t="s">
        <v>2484</v>
      </c>
      <c r="F119" s="186" t="s">
        <v>2485</v>
      </c>
      <c r="G119" s="187" t="s">
        <v>248</v>
      </c>
      <c r="H119" s="188">
        <v>10</v>
      </c>
      <c r="I119" s="189"/>
      <c r="J119" s="190">
        <f aca="true" t="shared" si="20" ref="J119:J146">ROUND(I119*H119,2)</f>
        <v>0</v>
      </c>
      <c r="K119" s="186" t="s">
        <v>20</v>
      </c>
      <c r="L119" s="56"/>
      <c r="M119" s="191" t="s">
        <v>20</v>
      </c>
      <c r="N119" s="192" t="s">
        <v>44</v>
      </c>
      <c r="O119" s="37"/>
      <c r="P119" s="193">
        <f aca="true" t="shared" si="21" ref="P119:P146">O119*H119</f>
        <v>0</v>
      </c>
      <c r="Q119" s="193">
        <v>0</v>
      </c>
      <c r="R119" s="193">
        <f aca="true" t="shared" si="22" ref="R119:R146">Q119*H119</f>
        <v>0</v>
      </c>
      <c r="S119" s="193">
        <v>0</v>
      </c>
      <c r="T119" s="194">
        <f aca="true" t="shared" si="23" ref="T119:T146">S119*H119</f>
        <v>0</v>
      </c>
      <c r="AR119" s="19" t="s">
        <v>236</v>
      </c>
      <c r="AT119" s="19" t="s">
        <v>164</v>
      </c>
      <c r="AU119" s="19" t="s">
        <v>81</v>
      </c>
      <c r="AY119" s="19" t="s">
        <v>162</v>
      </c>
      <c r="BE119" s="195">
        <f aca="true" t="shared" si="24" ref="BE119:BE146">IF(N119="základní",J119,0)</f>
        <v>0</v>
      </c>
      <c r="BF119" s="195">
        <f aca="true" t="shared" si="25" ref="BF119:BF146">IF(N119="snížená",J119,0)</f>
        <v>0</v>
      </c>
      <c r="BG119" s="195">
        <f aca="true" t="shared" si="26" ref="BG119:BG146">IF(N119="zákl. přenesená",J119,0)</f>
        <v>0</v>
      </c>
      <c r="BH119" s="195">
        <f aca="true" t="shared" si="27" ref="BH119:BH146">IF(N119="sníž. přenesená",J119,0)</f>
        <v>0</v>
      </c>
      <c r="BI119" s="195">
        <f aca="true" t="shared" si="28" ref="BI119:BI146">IF(N119="nulová",J119,0)</f>
        <v>0</v>
      </c>
      <c r="BJ119" s="19" t="s">
        <v>22</v>
      </c>
      <c r="BK119" s="195">
        <f aca="true" t="shared" si="29" ref="BK119:BK146">ROUND(I119*H119,2)</f>
        <v>0</v>
      </c>
      <c r="BL119" s="19" t="s">
        <v>236</v>
      </c>
      <c r="BM119" s="19" t="s">
        <v>196</v>
      </c>
    </row>
    <row r="120" spans="2:65" s="1" customFormat="1" ht="22.5" customHeight="1">
      <c r="B120" s="36"/>
      <c r="C120" s="184" t="s">
        <v>317</v>
      </c>
      <c r="D120" s="184" t="s">
        <v>164</v>
      </c>
      <c r="E120" s="185" t="s">
        <v>2486</v>
      </c>
      <c r="F120" s="186" t="s">
        <v>2487</v>
      </c>
      <c r="G120" s="187" t="s">
        <v>248</v>
      </c>
      <c r="H120" s="188">
        <v>35</v>
      </c>
      <c r="I120" s="189"/>
      <c r="J120" s="190">
        <f t="shared" si="20"/>
        <v>0</v>
      </c>
      <c r="K120" s="186" t="s">
        <v>20</v>
      </c>
      <c r="L120" s="56"/>
      <c r="M120" s="191" t="s">
        <v>20</v>
      </c>
      <c r="N120" s="192" t="s">
        <v>44</v>
      </c>
      <c r="O120" s="37"/>
      <c r="P120" s="193">
        <f t="shared" si="21"/>
        <v>0</v>
      </c>
      <c r="Q120" s="193">
        <v>0</v>
      </c>
      <c r="R120" s="193">
        <f t="shared" si="22"/>
        <v>0</v>
      </c>
      <c r="S120" s="193">
        <v>0</v>
      </c>
      <c r="T120" s="194">
        <f t="shared" si="23"/>
        <v>0</v>
      </c>
      <c r="AR120" s="19" t="s">
        <v>236</v>
      </c>
      <c r="AT120" s="19" t="s">
        <v>164</v>
      </c>
      <c r="AU120" s="19" t="s">
        <v>81</v>
      </c>
      <c r="AY120" s="19" t="s">
        <v>162</v>
      </c>
      <c r="BE120" s="195">
        <f t="shared" si="24"/>
        <v>0</v>
      </c>
      <c r="BF120" s="195">
        <f t="shared" si="25"/>
        <v>0</v>
      </c>
      <c r="BG120" s="195">
        <f t="shared" si="26"/>
        <v>0</v>
      </c>
      <c r="BH120" s="195">
        <f t="shared" si="27"/>
        <v>0</v>
      </c>
      <c r="BI120" s="195">
        <f t="shared" si="28"/>
        <v>0</v>
      </c>
      <c r="BJ120" s="19" t="s">
        <v>22</v>
      </c>
      <c r="BK120" s="195">
        <f t="shared" si="29"/>
        <v>0</v>
      </c>
      <c r="BL120" s="19" t="s">
        <v>236</v>
      </c>
      <c r="BM120" s="19" t="s">
        <v>317</v>
      </c>
    </row>
    <row r="121" spans="2:65" s="1" customFormat="1" ht="22.5" customHeight="1">
      <c r="B121" s="36"/>
      <c r="C121" s="184" t="s">
        <v>243</v>
      </c>
      <c r="D121" s="184" t="s">
        <v>164</v>
      </c>
      <c r="E121" s="185" t="s">
        <v>2488</v>
      </c>
      <c r="F121" s="186" t="s">
        <v>2489</v>
      </c>
      <c r="G121" s="187" t="s">
        <v>248</v>
      </c>
      <c r="H121" s="188">
        <v>50</v>
      </c>
      <c r="I121" s="189"/>
      <c r="J121" s="190">
        <f t="shared" si="20"/>
        <v>0</v>
      </c>
      <c r="K121" s="186" t="s">
        <v>20</v>
      </c>
      <c r="L121" s="56"/>
      <c r="M121" s="191" t="s">
        <v>20</v>
      </c>
      <c r="N121" s="192" t="s">
        <v>44</v>
      </c>
      <c r="O121" s="37"/>
      <c r="P121" s="193">
        <f t="shared" si="21"/>
        <v>0</v>
      </c>
      <c r="Q121" s="193">
        <v>0</v>
      </c>
      <c r="R121" s="193">
        <f t="shared" si="22"/>
        <v>0</v>
      </c>
      <c r="S121" s="193">
        <v>0</v>
      </c>
      <c r="T121" s="194">
        <f t="shared" si="23"/>
        <v>0</v>
      </c>
      <c r="AR121" s="19" t="s">
        <v>236</v>
      </c>
      <c r="AT121" s="19" t="s">
        <v>164</v>
      </c>
      <c r="AU121" s="19" t="s">
        <v>81</v>
      </c>
      <c r="AY121" s="19" t="s">
        <v>162</v>
      </c>
      <c r="BE121" s="195">
        <f t="shared" si="24"/>
        <v>0</v>
      </c>
      <c r="BF121" s="195">
        <f t="shared" si="25"/>
        <v>0</v>
      </c>
      <c r="BG121" s="195">
        <f t="shared" si="26"/>
        <v>0</v>
      </c>
      <c r="BH121" s="195">
        <f t="shared" si="27"/>
        <v>0</v>
      </c>
      <c r="BI121" s="195">
        <f t="shared" si="28"/>
        <v>0</v>
      </c>
      <c r="BJ121" s="19" t="s">
        <v>22</v>
      </c>
      <c r="BK121" s="195">
        <f t="shared" si="29"/>
        <v>0</v>
      </c>
      <c r="BL121" s="19" t="s">
        <v>236</v>
      </c>
      <c r="BM121" s="19" t="s">
        <v>243</v>
      </c>
    </row>
    <row r="122" spans="2:65" s="1" customFormat="1" ht="22.5" customHeight="1">
      <c r="B122" s="36"/>
      <c r="C122" s="184" t="s">
        <v>324</v>
      </c>
      <c r="D122" s="184" t="s">
        <v>164</v>
      </c>
      <c r="E122" s="185" t="s">
        <v>2490</v>
      </c>
      <c r="F122" s="186" t="s">
        <v>2491</v>
      </c>
      <c r="G122" s="187" t="s">
        <v>312</v>
      </c>
      <c r="H122" s="188">
        <v>9</v>
      </c>
      <c r="I122" s="189"/>
      <c r="J122" s="190">
        <f t="shared" si="20"/>
        <v>0</v>
      </c>
      <c r="K122" s="186" t="s">
        <v>20</v>
      </c>
      <c r="L122" s="56"/>
      <c r="M122" s="191" t="s">
        <v>20</v>
      </c>
      <c r="N122" s="192" t="s">
        <v>44</v>
      </c>
      <c r="O122" s="37"/>
      <c r="P122" s="193">
        <f t="shared" si="21"/>
        <v>0</v>
      </c>
      <c r="Q122" s="193">
        <v>0</v>
      </c>
      <c r="R122" s="193">
        <f t="shared" si="22"/>
        <v>0</v>
      </c>
      <c r="S122" s="193">
        <v>0</v>
      </c>
      <c r="T122" s="194">
        <f t="shared" si="23"/>
        <v>0</v>
      </c>
      <c r="AR122" s="19" t="s">
        <v>236</v>
      </c>
      <c r="AT122" s="19" t="s">
        <v>164</v>
      </c>
      <c r="AU122" s="19" t="s">
        <v>81</v>
      </c>
      <c r="AY122" s="19" t="s">
        <v>162</v>
      </c>
      <c r="BE122" s="195">
        <f t="shared" si="24"/>
        <v>0</v>
      </c>
      <c r="BF122" s="195">
        <f t="shared" si="25"/>
        <v>0</v>
      </c>
      <c r="BG122" s="195">
        <f t="shared" si="26"/>
        <v>0</v>
      </c>
      <c r="BH122" s="195">
        <f t="shared" si="27"/>
        <v>0</v>
      </c>
      <c r="BI122" s="195">
        <f t="shared" si="28"/>
        <v>0</v>
      </c>
      <c r="BJ122" s="19" t="s">
        <v>22</v>
      </c>
      <c r="BK122" s="195">
        <f t="shared" si="29"/>
        <v>0</v>
      </c>
      <c r="BL122" s="19" t="s">
        <v>236</v>
      </c>
      <c r="BM122" s="19" t="s">
        <v>324</v>
      </c>
    </row>
    <row r="123" spans="2:65" s="1" customFormat="1" ht="22.5" customHeight="1">
      <c r="B123" s="36"/>
      <c r="C123" s="184" t="s">
        <v>328</v>
      </c>
      <c r="D123" s="184" t="s">
        <v>164</v>
      </c>
      <c r="E123" s="185" t="s">
        <v>2492</v>
      </c>
      <c r="F123" s="186" t="s">
        <v>2493</v>
      </c>
      <c r="G123" s="187" t="s">
        <v>312</v>
      </c>
      <c r="H123" s="188">
        <v>1</v>
      </c>
      <c r="I123" s="189"/>
      <c r="J123" s="190">
        <f t="shared" si="20"/>
        <v>0</v>
      </c>
      <c r="K123" s="186" t="s">
        <v>20</v>
      </c>
      <c r="L123" s="56"/>
      <c r="M123" s="191" t="s">
        <v>20</v>
      </c>
      <c r="N123" s="192" t="s">
        <v>44</v>
      </c>
      <c r="O123" s="37"/>
      <c r="P123" s="193">
        <f t="shared" si="21"/>
        <v>0</v>
      </c>
      <c r="Q123" s="193">
        <v>0</v>
      </c>
      <c r="R123" s="193">
        <f t="shared" si="22"/>
        <v>0</v>
      </c>
      <c r="S123" s="193">
        <v>0</v>
      </c>
      <c r="T123" s="194">
        <f t="shared" si="23"/>
        <v>0</v>
      </c>
      <c r="AR123" s="19" t="s">
        <v>236</v>
      </c>
      <c r="AT123" s="19" t="s">
        <v>164</v>
      </c>
      <c r="AU123" s="19" t="s">
        <v>81</v>
      </c>
      <c r="AY123" s="19" t="s">
        <v>162</v>
      </c>
      <c r="BE123" s="195">
        <f t="shared" si="24"/>
        <v>0</v>
      </c>
      <c r="BF123" s="195">
        <f t="shared" si="25"/>
        <v>0</v>
      </c>
      <c r="BG123" s="195">
        <f t="shared" si="26"/>
        <v>0</v>
      </c>
      <c r="BH123" s="195">
        <f t="shared" si="27"/>
        <v>0</v>
      </c>
      <c r="BI123" s="195">
        <f t="shared" si="28"/>
        <v>0</v>
      </c>
      <c r="BJ123" s="19" t="s">
        <v>22</v>
      </c>
      <c r="BK123" s="195">
        <f t="shared" si="29"/>
        <v>0</v>
      </c>
      <c r="BL123" s="19" t="s">
        <v>236</v>
      </c>
      <c r="BM123" s="19" t="s">
        <v>328</v>
      </c>
    </row>
    <row r="124" spans="2:65" s="1" customFormat="1" ht="22.5" customHeight="1">
      <c r="B124" s="36"/>
      <c r="C124" s="184" t="s">
        <v>332</v>
      </c>
      <c r="D124" s="184" t="s">
        <v>164</v>
      </c>
      <c r="E124" s="185" t="s">
        <v>2494</v>
      </c>
      <c r="F124" s="186" t="s">
        <v>2495</v>
      </c>
      <c r="G124" s="187" t="s">
        <v>248</v>
      </c>
      <c r="H124" s="188">
        <v>65</v>
      </c>
      <c r="I124" s="189"/>
      <c r="J124" s="190">
        <f t="shared" si="20"/>
        <v>0</v>
      </c>
      <c r="K124" s="186" t="s">
        <v>20</v>
      </c>
      <c r="L124" s="56"/>
      <c r="M124" s="191" t="s">
        <v>20</v>
      </c>
      <c r="N124" s="192" t="s">
        <v>44</v>
      </c>
      <c r="O124" s="37"/>
      <c r="P124" s="193">
        <f t="shared" si="21"/>
        <v>0</v>
      </c>
      <c r="Q124" s="193">
        <v>0</v>
      </c>
      <c r="R124" s="193">
        <f t="shared" si="22"/>
        <v>0</v>
      </c>
      <c r="S124" s="193">
        <v>0</v>
      </c>
      <c r="T124" s="194">
        <f t="shared" si="23"/>
        <v>0</v>
      </c>
      <c r="AR124" s="19" t="s">
        <v>236</v>
      </c>
      <c r="AT124" s="19" t="s">
        <v>164</v>
      </c>
      <c r="AU124" s="19" t="s">
        <v>81</v>
      </c>
      <c r="AY124" s="19" t="s">
        <v>162</v>
      </c>
      <c r="BE124" s="195">
        <f t="shared" si="24"/>
        <v>0</v>
      </c>
      <c r="BF124" s="195">
        <f t="shared" si="25"/>
        <v>0</v>
      </c>
      <c r="BG124" s="195">
        <f t="shared" si="26"/>
        <v>0</v>
      </c>
      <c r="BH124" s="195">
        <f t="shared" si="27"/>
        <v>0</v>
      </c>
      <c r="BI124" s="195">
        <f t="shared" si="28"/>
        <v>0</v>
      </c>
      <c r="BJ124" s="19" t="s">
        <v>22</v>
      </c>
      <c r="BK124" s="195">
        <f t="shared" si="29"/>
        <v>0</v>
      </c>
      <c r="BL124" s="19" t="s">
        <v>236</v>
      </c>
      <c r="BM124" s="19" t="s">
        <v>332</v>
      </c>
    </row>
    <row r="125" spans="2:65" s="1" customFormat="1" ht="22.5" customHeight="1">
      <c r="B125" s="36"/>
      <c r="C125" s="184" t="s">
        <v>337</v>
      </c>
      <c r="D125" s="184" t="s">
        <v>164</v>
      </c>
      <c r="E125" s="185" t="s">
        <v>2496</v>
      </c>
      <c r="F125" s="186" t="s">
        <v>2497</v>
      </c>
      <c r="G125" s="187" t="s">
        <v>248</v>
      </c>
      <c r="H125" s="188">
        <v>105</v>
      </c>
      <c r="I125" s="189"/>
      <c r="J125" s="190">
        <f t="shared" si="20"/>
        <v>0</v>
      </c>
      <c r="K125" s="186" t="s">
        <v>20</v>
      </c>
      <c r="L125" s="56"/>
      <c r="M125" s="191" t="s">
        <v>20</v>
      </c>
      <c r="N125" s="192" t="s">
        <v>44</v>
      </c>
      <c r="O125" s="37"/>
      <c r="P125" s="193">
        <f t="shared" si="21"/>
        <v>0</v>
      </c>
      <c r="Q125" s="193">
        <v>0</v>
      </c>
      <c r="R125" s="193">
        <f t="shared" si="22"/>
        <v>0</v>
      </c>
      <c r="S125" s="193">
        <v>0</v>
      </c>
      <c r="T125" s="194">
        <f t="shared" si="23"/>
        <v>0</v>
      </c>
      <c r="AR125" s="19" t="s">
        <v>236</v>
      </c>
      <c r="AT125" s="19" t="s">
        <v>164</v>
      </c>
      <c r="AU125" s="19" t="s">
        <v>81</v>
      </c>
      <c r="AY125" s="19" t="s">
        <v>162</v>
      </c>
      <c r="BE125" s="195">
        <f t="shared" si="24"/>
        <v>0</v>
      </c>
      <c r="BF125" s="195">
        <f t="shared" si="25"/>
        <v>0</v>
      </c>
      <c r="BG125" s="195">
        <f t="shared" si="26"/>
        <v>0</v>
      </c>
      <c r="BH125" s="195">
        <f t="shared" si="27"/>
        <v>0</v>
      </c>
      <c r="BI125" s="195">
        <f t="shared" si="28"/>
        <v>0</v>
      </c>
      <c r="BJ125" s="19" t="s">
        <v>22</v>
      </c>
      <c r="BK125" s="195">
        <f t="shared" si="29"/>
        <v>0</v>
      </c>
      <c r="BL125" s="19" t="s">
        <v>236</v>
      </c>
      <c r="BM125" s="19" t="s">
        <v>337</v>
      </c>
    </row>
    <row r="126" spans="2:65" s="1" customFormat="1" ht="22.5" customHeight="1">
      <c r="B126" s="36"/>
      <c r="C126" s="184" t="s">
        <v>351</v>
      </c>
      <c r="D126" s="184" t="s">
        <v>164</v>
      </c>
      <c r="E126" s="185" t="s">
        <v>2498</v>
      </c>
      <c r="F126" s="186" t="s">
        <v>2499</v>
      </c>
      <c r="G126" s="187" t="s">
        <v>248</v>
      </c>
      <c r="H126" s="188">
        <v>35</v>
      </c>
      <c r="I126" s="189"/>
      <c r="J126" s="190">
        <f t="shared" si="20"/>
        <v>0</v>
      </c>
      <c r="K126" s="186" t="s">
        <v>20</v>
      </c>
      <c r="L126" s="56"/>
      <c r="M126" s="191" t="s">
        <v>20</v>
      </c>
      <c r="N126" s="192" t="s">
        <v>44</v>
      </c>
      <c r="O126" s="37"/>
      <c r="P126" s="193">
        <f t="shared" si="21"/>
        <v>0</v>
      </c>
      <c r="Q126" s="193">
        <v>0</v>
      </c>
      <c r="R126" s="193">
        <f t="shared" si="22"/>
        <v>0</v>
      </c>
      <c r="S126" s="193">
        <v>0</v>
      </c>
      <c r="T126" s="194">
        <f t="shared" si="23"/>
        <v>0</v>
      </c>
      <c r="AR126" s="19" t="s">
        <v>236</v>
      </c>
      <c r="AT126" s="19" t="s">
        <v>164</v>
      </c>
      <c r="AU126" s="19" t="s">
        <v>81</v>
      </c>
      <c r="AY126" s="19" t="s">
        <v>162</v>
      </c>
      <c r="BE126" s="195">
        <f t="shared" si="24"/>
        <v>0</v>
      </c>
      <c r="BF126" s="195">
        <f t="shared" si="25"/>
        <v>0</v>
      </c>
      <c r="BG126" s="195">
        <f t="shared" si="26"/>
        <v>0</v>
      </c>
      <c r="BH126" s="195">
        <f t="shared" si="27"/>
        <v>0</v>
      </c>
      <c r="BI126" s="195">
        <f t="shared" si="28"/>
        <v>0</v>
      </c>
      <c r="BJ126" s="19" t="s">
        <v>22</v>
      </c>
      <c r="BK126" s="195">
        <f t="shared" si="29"/>
        <v>0</v>
      </c>
      <c r="BL126" s="19" t="s">
        <v>236</v>
      </c>
      <c r="BM126" s="19" t="s">
        <v>351</v>
      </c>
    </row>
    <row r="127" spans="2:65" s="1" customFormat="1" ht="22.5" customHeight="1">
      <c r="B127" s="36"/>
      <c r="C127" s="184" t="s">
        <v>365</v>
      </c>
      <c r="D127" s="184" t="s">
        <v>164</v>
      </c>
      <c r="E127" s="185" t="s">
        <v>2500</v>
      </c>
      <c r="F127" s="186" t="s">
        <v>2501</v>
      </c>
      <c r="G127" s="187" t="s">
        <v>248</v>
      </c>
      <c r="H127" s="188">
        <v>10</v>
      </c>
      <c r="I127" s="189"/>
      <c r="J127" s="190">
        <f t="shared" si="20"/>
        <v>0</v>
      </c>
      <c r="K127" s="186" t="s">
        <v>20</v>
      </c>
      <c r="L127" s="56"/>
      <c r="M127" s="191" t="s">
        <v>20</v>
      </c>
      <c r="N127" s="192" t="s">
        <v>44</v>
      </c>
      <c r="O127" s="37"/>
      <c r="P127" s="193">
        <f t="shared" si="21"/>
        <v>0</v>
      </c>
      <c r="Q127" s="193">
        <v>0</v>
      </c>
      <c r="R127" s="193">
        <f t="shared" si="22"/>
        <v>0</v>
      </c>
      <c r="S127" s="193">
        <v>0</v>
      </c>
      <c r="T127" s="194">
        <f t="shared" si="23"/>
        <v>0</v>
      </c>
      <c r="AR127" s="19" t="s">
        <v>236</v>
      </c>
      <c r="AT127" s="19" t="s">
        <v>164</v>
      </c>
      <c r="AU127" s="19" t="s">
        <v>81</v>
      </c>
      <c r="AY127" s="19" t="s">
        <v>162</v>
      </c>
      <c r="BE127" s="195">
        <f t="shared" si="24"/>
        <v>0</v>
      </c>
      <c r="BF127" s="195">
        <f t="shared" si="25"/>
        <v>0</v>
      </c>
      <c r="BG127" s="195">
        <f t="shared" si="26"/>
        <v>0</v>
      </c>
      <c r="BH127" s="195">
        <f t="shared" si="27"/>
        <v>0</v>
      </c>
      <c r="BI127" s="195">
        <f t="shared" si="28"/>
        <v>0</v>
      </c>
      <c r="BJ127" s="19" t="s">
        <v>22</v>
      </c>
      <c r="BK127" s="195">
        <f t="shared" si="29"/>
        <v>0</v>
      </c>
      <c r="BL127" s="19" t="s">
        <v>236</v>
      </c>
      <c r="BM127" s="19" t="s">
        <v>365</v>
      </c>
    </row>
    <row r="128" spans="2:65" s="1" customFormat="1" ht="22.5" customHeight="1">
      <c r="B128" s="36"/>
      <c r="C128" s="184" t="s">
        <v>373</v>
      </c>
      <c r="D128" s="184" t="s">
        <v>164</v>
      </c>
      <c r="E128" s="185" t="s">
        <v>2502</v>
      </c>
      <c r="F128" s="186" t="s">
        <v>2503</v>
      </c>
      <c r="G128" s="187" t="s">
        <v>248</v>
      </c>
      <c r="H128" s="188">
        <v>10</v>
      </c>
      <c r="I128" s="189"/>
      <c r="J128" s="190">
        <f t="shared" si="20"/>
        <v>0</v>
      </c>
      <c r="K128" s="186" t="s">
        <v>20</v>
      </c>
      <c r="L128" s="56"/>
      <c r="M128" s="191" t="s">
        <v>20</v>
      </c>
      <c r="N128" s="192" t="s">
        <v>44</v>
      </c>
      <c r="O128" s="37"/>
      <c r="P128" s="193">
        <f t="shared" si="21"/>
        <v>0</v>
      </c>
      <c r="Q128" s="193">
        <v>0</v>
      </c>
      <c r="R128" s="193">
        <f t="shared" si="22"/>
        <v>0</v>
      </c>
      <c r="S128" s="193">
        <v>0</v>
      </c>
      <c r="T128" s="194">
        <f t="shared" si="23"/>
        <v>0</v>
      </c>
      <c r="AR128" s="19" t="s">
        <v>236</v>
      </c>
      <c r="AT128" s="19" t="s">
        <v>164</v>
      </c>
      <c r="AU128" s="19" t="s">
        <v>81</v>
      </c>
      <c r="AY128" s="19" t="s">
        <v>162</v>
      </c>
      <c r="BE128" s="195">
        <f t="shared" si="24"/>
        <v>0</v>
      </c>
      <c r="BF128" s="195">
        <f t="shared" si="25"/>
        <v>0</v>
      </c>
      <c r="BG128" s="195">
        <f t="shared" si="26"/>
        <v>0</v>
      </c>
      <c r="BH128" s="195">
        <f t="shared" si="27"/>
        <v>0</v>
      </c>
      <c r="BI128" s="195">
        <f t="shared" si="28"/>
        <v>0</v>
      </c>
      <c r="BJ128" s="19" t="s">
        <v>22</v>
      </c>
      <c r="BK128" s="195">
        <f t="shared" si="29"/>
        <v>0</v>
      </c>
      <c r="BL128" s="19" t="s">
        <v>236</v>
      </c>
      <c r="BM128" s="19" t="s">
        <v>373</v>
      </c>
    </row>
    <row r="129" spans="2:65" s="1" customFormat="1" ht="22.5" customHeight="1">
      <c r="B129" s="36"/>
      <c r="C129" s="184" t="s">
        <v>386</v>
      </c>
      <c r="D129" s="184" t="s">
        <v>164</v>
      </c>
      <c r="E129" s="185" t="s">
        <v>2504</v>
      </c>
      <c r="F129" s="186" t="s">
        <v>2505</v>
      </c>
      <c r="G129" s="187" t="s">
        <v>248</v>
      </c>
      <c r="H129" s="188">
        <v>10</v>
      </c>
      <c r="I129" s="189"/>
      <c r="J129" s="190">
        <f t="shared" si="20"/>
        <v>0</v>
      </c>
      <c r="K129" s="186" t="s">
        <v>20</v>
      </c>
      <c r="L129" s="56"/>
      <c r="M129" s="191" t="s">
        <v>20</v>
      </c>
      <c r="N129" s="192" t="s">
        <v>44</v>
      </c>
      <c r="O129" s="37"/>
      <c r="P129" s="193">
        <f t="shared" si="21"/>
        <v>0</v>
      </c>
      <c r="Q129" s="193">
        <v>0</v>
      </c>
      <c r="R129" s="193">
        <f t="shared" si="22"/>
        <v>0</v>
      </c>
      <c r="S129" s="193">
        <v>0</v>
      </c>
      <c r="T129" s="194">
        <f t="shared" si="23"/>
        <v>0</v>
      </c>
      <c r="AR129" s="19" t="s">
        <v>236</v>
      </c>
      <c r="AT129" s="19" t="s">
        <v>164</v>
      </c>
      <c r="AU129" s="19" t="s">
        <v>81</v>
      </c>
      <c r="AY129" s="19" t="s">
        <v>162</v>
      </c>
      <c r="BE129" s="195">
        <f t="shared" si="24"/>
        <v>0</v>
      </c>
      <c r="BF129" s="195">
        <f t="shared" si="25"/>
        <v>0</v>
      </c>
      <c r="BG129" s="195">
        <f t="shared" si="26"/>
        <v>0</v>
      </c>
      <c r="BH129" s="195">
        <f t="shared" si="27"/>
        <v>0</v>
      </c>
      <c r="BI129" s="195">
        <f t="shared" si="28"/>
        <v>0</v>
      </c>
      <c r="BJ129" s="19" t="s">
        <v>22</v>
      </c>
      <c r="BK129" s="195">
        <f t="shared" si="29"/>
        <v>0</v>
      </c>
      <c r="BL129" s="19" t="s">
        <v>236</v>
      </c>
      <c r="BM129" s="19" t="s">
        <v>386</v>
      </c>
    </row>
    <row r="130" spans="2:65" s="1" customFormat="1" ht="31.5" customHeight="1">
      <c r="B130" s="36"/>
      <c r="C130" s="184" t="s">
        <v>395</v>
      </c>
      <c r="D130" s="184" t="s">
        <v>164</v>
      </c>
      <c r="E130" s="185" t="s">
        <v>2506</v>
      </c>
      <c r="F130" s="186" t="s">
        <v>2507</v>
      </c>
      <c r="G130" s="187" t="s">
        <v>248</v>
      </c>
      <c r="H130" s="188">
        <v>65</v>
      </c>
      <c r="I130" s="189"/>
      <c r="J130" s="190">
        <f t="shared" si="20"/>
        <v>0</v>
      </c>
      <c r="K130" s="186" t="s">
        <v>20</v>
      </c>
      <c r="L130" s="56"/>
      <c r="M130" s="191" t="s">
        <v>20</v>
      </c>
      <c r="N130" s="192" t="s">
        <v>44</v>
      </c>
      <c r="O130" s="37"/>
      <c r="P130" s="193">
        <f t="shared" si="21"/>
        <v>0</v>
      </c>
      <c r="Q130" s="193">
        <v>0</v>
      </c>
      <c r="R130" s="193">
        <f t="shared" si="22"/>
        <v>0</v>
      </c>
      <c r="S130" s="193">
        <v>0</v>
      </c>
      <c r="T130" s="194">
        <f t="shared" si="23"/>
        <v>0</v>
      </c>
      <c r="AR130" s="19" t="s">
        <v>236</v>
      </c>
      <c r="AT130" s="19" t="s">
        <v>164</v>
      </c>
      <c r="AU130" s="19" t="s">
        <v>81</v>
      </c>
      <c r="AY130" s="19" t="s">
        <v>162</v>
      </c>
      <c r="BE130" s="195">
        <f t="shared" si="24"/>
        <v>0</v>
      </c>
      <c r="BF130" s="195">
        <f t="shared" si="25"/>
        <v>0</v>
      </c>
      <c r="BG130" s="195">
        <f t="shared" si="26"/>
        <v>0</v>
      </c>
      <c r="BH130" s="195">
        <f t="shared" si="27"/>
        <v>0</v>
      </c>
      <c r="BI130" s="195">
        <f t="shared" si="28"/>
        <v>0</v>
      </c>
      <c r="BJ130" s="19" t="s">
        <v>22</v>
      </c>
      <c r="BK130" s="195">
        <f t="shared" si="29"/>
        <v>0</v>
      </c>
      <c r="BL130" s="19" t="s">
        <v>236</v>
      </c>
      <c r="BM130" s="19" t="s">
        <v>395</v>
      </c>
    </row>
    <row r="131" spans="2:65" s="1" customFormat="1" ht="31.5" customHeight="1">
      <c r="B131" s="36"/>
      <c r="C131" s="184" t="s">
        <v>410</v>
      </c>
      <c r="D131" s="184" t="s">
        <v>164</v>
      </c>
      <c r="E131" s="185" t="s">
        <v>2508</v>
      </c>
      <c r="F131" s="186" t="s">
        <v>2509</v>
      </c>
      <c r="G131" s="187" t="s">
        <v>248</v>
      </c>
      <c r="H131" s="188">
        <v>150</v>
      </c>
      <c r="I131" s="189"/>
      <c r="J131" s="190">
        <f t="shared" si="20"/>
        <v>0</v>
      </c>
      <c r="K131" s="186" t="s">
        <v>20</v>
      </c>
      <c r="L131" s="56"/>
      <c r="M131" s="191" t="s">
        <v>20</v>
      </c>
      <c r="N131" s="192" t="s">
        <v>44</v>
      </c>
      <c r="O131" s="37"/>
      <c r="P131" s="193">
        <f t="shared" si="21"/>
        <v>0</v>
      </c>
      <c r="Q131" s="193">
        <v>0</v>
      </c>
      <c r="R131" s="193">
        <f t="shared" si="22"/>
        <v>0</v>
      </c>
      <c r="S131" s="193">
        <v>0</v>
      </c>
      <c r="T131" s="194">
        <f t="shared" si="23"/>
        <v>0</v>
      </c>
      <c r="AR131" s="19" t="s">
        <v>236</v>
      </c>
      <c r="AT131" s="19" t="s">
        <v>164</v>
      </c>
      <c r="AU131" s="19" t="s">
        <v>81</v>
      </c>
      <c r="AY131" s="19" t="s">
        <v>162</v>
      </c>
      <c r="BE131" s="195">
        <f t="shared" si="24"/>
        <v>0</v>
      </c>
      <c r="BF131" s="195">
        <f t="shared" si="25"/>
        <v>0</v>
      </c>
      <c r="BG131" s="195">
        <f t="shared" si="26"/>
        <v>0</v>
      </c>
      <c r="BH131" s="195">
        <f t="shared" si="27"/>
        <v>0</v>
      </c>
      <c r="BI131" s="195">
        <f t="shared" si="28"/>
        <v>0</v>
      </c>
      <c r="BJ131" s="19" t="s">
        <v>22</v>
      </c>
      <c r="BK131" s="195">
        <f t="shared" si="29"/>
        <v>0</v>
      </c>
      <c r="BL131" s="19" t="s">
        <v>236</v>
      </c>
      <c r="BM131" s="19" t="s">
        <v>410</v>
      </c>
    </row>
    <row r="132" spans="2:65" s="1" customFormat="1" ht="31.5" customHeight="1">
      <c r="B132" s="36"/>
      <c r="C132" s="184" t="s">
        <v>414</v>
      </c>
      <c r="D132" s="184" t="s">
        <v>164</v>
      </c>
      <c r="E132" s="185" t="s">
        <v>2510</v>
      </c>
      <c r="F132" s="186" t="s">
        <v>2511</v>
      </c>
      <c r="G132" s="187" t="s">
        <v>248</v>
      </c>
      <c r="H132" s="188">
        <v>10</v>
      </c>
      <c r="I132" s="189"/>
      <c r="J132" s="190">
        <f t="shared" si="20"/>
        <v>0</v>
      </c>
      <c r="K132" s="186" t="s">
        <v>20</v>
      </c>
      <c r="L132" s="56"/>
      <c r="M132" s="191" t="s">
        <v>20</v>
      </c>
      <c r="N132" s="192" t="s">
        <v>44</v>
      </c>
      <c r="O132" s="37"/>
      <c r="P132" s="193">
        <f t="shared" si="21"/>
        <v>0</v>
      </c>
      <c r="Q132" s="193">
        <v>0</v>
      </c>
      <c r="R132" s="193">
        <f t="shared" si="22"/>
        <v>0</v>
      </c>
      <c r="S132" s="193">
        <v>0</v>
      </c>
      <c r="T132" s="194">
        <f t="shared" si="23"/>
        <v>0</v>
      </c>
      <c r="AR132" s="19" t="s">
        <v>236</v>
      </c>
      <c r="AT132" s="19" t="s">
        <v>164</v>
      </c>
      <c r="AU132" s="19" t="s">
        <v>81</v>
      </c>
      <c r="AY132" s="19" t="s">
        <v>162</v>
      </c>
      <c r="BE132" s="195">
        <f t="shared" si="24"/>
        <v>0</v>
      </c>
      <c r="BF132" s="195">
        <f t="shared" si="25"/>
        <v>0</v>
      </c>
      <c r="BG132" s="195">
        <f t="shared" si="26"/>
        <v>0</v>
      </c>
      <c r="BH132" s="195">
        <f t="shared" si="27"/>
        <v>0</v>
      </c>
      <c r="BI132" s="195">
        <f t="shared" si="28"/>
        <v>0</v>
      </c>
      <c r="BJ132" s="19" t="s">
        <v>22</v>
      </c>
      <c r="BK132" s="195">
        <f t="shared" si="29"/>
        <v>0</v>
      </c>
      <c r="BL132" s="19" t="s">
        <v>236</v>
      </c>
      <c r="BM132" s="19" t="s">
        <v>414</v>
      </c>
    </row>
    <row r="133" spans="2:65" s="1" customFormat="1" ht="31.5" customHeight="1">
      <c r="B133" s="36"/>
      <c r="C133" s="184" t="s">
        <v>430</v>
      </c>
      <c r="D133" s="184" t="s">
        <v>164</v>
      </c>
      <c r="E133" s="185" t="s">
        <v>2512</v>
      </c>
      <c r="F133" s="186" t="s">
        <v>2513</v>
      </c>
      <c r="G133" s="187" t="s">
        <v>248</v>
      </c>
      <c r="H133" s="188">
        <v>55</v>
      </c>
      <c r="I133" s="189"/>
      <c r="J133" s="190">
        <f t="shared" si="20"/>
        <v>0</v>
      </c>
      <c r="K133" s="186" t="s">
        <v>20</v>
      </c>
      <c r="L133" s="56"/>
      <c r="M133" s="191" t="s">
        <v>20</v>
      </c>
      <c r="N133" s="192" t="s">
        <v>44</v>
      </c>
      <c r="O133" s="37"/>
      <c r="P133" s="193">
        <f t="shared" si="21"/>
        <v>0</v>
      </c>
      <c r="Q133" s="193">
        <v>0</v>
      </c>
      <c r="R133" s="193">
        <f t="shared" si="22"/>
        <v>0</v>
      </c>
      <c r="S133" s="193">
        <v>0</v>
      </c>
      <c r="T133" s="194">
        <f t="shared" si="23"/>
        <v>0</v>
      </c>
      <c r="AR133" s="19" t="s">
        <v>236</v>
      </c>
      <c r="AT133" s="19" t="s">
        <v>164</v>
      </c>
      <c r="AU133" s="19" t="s">
        <v>81</v>
      </c>
      <c r="AY133" s="19" t="s">
        <v>162</v>
      </c>
      <c r="BE133" s="195">
        <f t="shared" si="24"/>
        <v>0</v>
      </c>
      <c r="BF133" s="195">
        <f t="shared" si="25"/>
        <v>0</v>
      </c>
      <c r="BG133" s="195">
        <f t="shared" si="26"/>
        <v>0</v>
      </c>
      <c r="BH133" s="195">
        <f t="shared" si="27"/>
        <v>0</v>
      </c>
      <c r="BI133" s="195">
        <f t="shared" si="28"/>
        <v>0</v>
      </c>
      <c r="BJ133" s="19" t="s">
        <v>22</v>
      </c>
      <c r="BK133" s="195">
        <f t="shared" si="29"/>
        <v>0</v>
      </c>
      <c r="BL133" s="19" t="s">
        <v>236</v>
      </c>
      <c r="BM133" s="19" t="s">
        <v>430</v>
      </c>
    </row>
    <row r="134" spans="2:65" s="1" customFormat="1" ht="22.5" customHeight="1">
      <c r="B134" s="36"/>
      <c r="C134" s="184" t="s">
        <v>435</v>
      </c>
      <c r="D134" s="184" t="s">
        <v>164</v>
      </c>
      <c r="E134" s="185" t="s">
        <v>2514</v>
      </c>
      <c r="F134" s="186" t="s">
        <v>2515</v>
      </c>
      <c r="G134" s="187" t="s">
        <v>312</v>
      </c>
      <c r="H134" s="188">
        <v>33</v>
      </c>
      <c r="I134" s="189"/>
      <c r="J134" s="190">
        <f t="shared" si="20"/>
        <v>0</v>
      </c>
      <c r="K134" s="186" t="s">
        <v>20</v>
      </c>
      <c r="L134" s="56"/>
      <c r="M134" s="191" t="s">
        <v>20</v>
      </c>
      <c r="N134" s="192" t="s">
        <v>44</v>
      </c>
      <c r="O134" s="37"/>
      <c r="P134" s="193">
        <f t="shared" si="21"/>
        <v>0</v>
      </c>
      <c r="Q134" s="193">
        <v>0</v>
      </c>
      <c r="R134" s="193">
        <f t="shared" si="22"/>
        <v>0</v>
      </c>
      <c r="S134" s="193">
        <v>0</v>
      </c>
      <c r="T134" s="194">
        <f t="shared" si="23"/>
        <v>0</v>
      </c>
      <c r="AR134" s="19" t="s">
        <v>236</v>
      </c>
      <c r="AT134" s="19" t="s">
        <v>164</v>
      </c>
      <c r="AU134" s="19" t="s">
        <v>81</v>
      </c>
      <c r="AY134" s="19" t="s">
        <v>162</v>
      </c>
      <c r="BE134" s="195">
        <f t="shared" si="24"/>
        <v>0</v>
      </c>
      <c r="BF134" s="195">
        <f t="shared" si="25"/>
        <v>0</v>
      </c>
      <c r="BG134" s="195">
        <f t="shared" si="26"/>
        <v>0</v>
      </c>
      <c r="BH134" s="195">
        <f t="shared" si="27"/>
        <v>0</v>
      </c>
      <c r="BI134" s="195">
        <f t="shared" si="28"/>
        <v>0</v>
      </c>
      <c r="BJ134" s="19" t="s">
        <v>22</v>
      </c>
      <c r="BK134" s="195">
        <f t="shared" si="29"/>
        <v>0</v>
      </c>
      <c r="BL134" s="19" t="s">
        <v>236</v>
      </c>
      <c r="BM134" s="19" t="s">
        <v>435</v>
      </c>
    </row>
    <row r="135" spans="2:65" s="1" customFormat="1" ht="22.5" customHeight="1">
      <c r="B135" s="36"/>
      <c r="C135" s="184" t="s">
        <v>439</v>
      </c>
      <c r="D135" s="184" t="s">
        <v>164</v>
      </c>
      <c r="E135" s="185" t="s">
        <v>2516</v>
      </c>
      <c r="F135" s="186" t="s">
        <v>2517</v>
      </c>
      <c r="G135" s="187" t="s">
        <v>312</v>
      </c>
      <c r="H135" s="188">
        <v>3</v>
      </c>
      <c r="I135" s="189"/>
      <c r="J135" s="190">
        <f t="shared" si="20"/>
        <v>0</v>
      </c>
      <c r="K135" s="186" t="s">
        <v>20</v>
      </c>
      <c r="L135" s="56"/>
      <c r="M135" s="191" t="s">
        <v>20</v>
      </c>
      <c r="N135" s="192" t="s">
        <v>44</v>
      </c>
      <c r="O135" s="37"/>
      <c r="P135" s="193">
        <f t="shared" si="21"/>
        <v>0</v>
      </c>
      <c r="Q135" s="193">
        <v>0</v>
      </c>
      <c r="R135" s="193">
        <f t="shared" si="22"/>
        <v>0</v>
      </c>
      <c r="S135" s="193">
        <v>0</v>
      </c>
      <c r="T135" s="194">
        <f t="shared" si="23"/>
        <v>0</v>
      </c>
      <c r="AR135" s="19" t="s">
        <v>236</v>
      </c>
      <c r="AT135" s="19" t="s">
        <v>164</v>
      </c>
      <c r="AU135" s="19" t="s">
        <v>81</v>
      </c>
      <c r="AY135" s="19" t="s">
        <v>162</v>
      </c>
      <c r="BE135" s="195">
        <f t="shared" si="24"/>
        <v>0</v>
      </c>
      <c r="BF135" s="195">
        <f t="shared" si="25"/>
        <v>0</v>
      </c>
      <c r="BG135" s="195">
        <f t="shared" si="26"/>
        <v>0</v>
      </c>
      <c r="BH135" s="195">
        <f t="shared" si="27"/>
        <v>0</v>
      </c>
      <c r="BI135" s="195">
        <f t="shared" si="28"/>
        <v>0</v>
      </c>
      <c r="BJ135" s="19" t="s">
        <v>22</v>
      </c>
      <c r="BK135" s="195">
        <f t="shared" si="29"/>
        <v>0</v>
      </c>
      <c r="BL135" s="19" t="s">
        <v>236</v>
      </c>
      <c r="BM135" s="19" t="s">
        <v>439</v>
      </c>
    </row>
    <row r="136" spans="2:65" s="1" customFormat="1" ht="22.5" customHeight="1">
      <c r="B136" s="36"/>
      <c r="C136" s="184" t="s">
        <v>443</v>
      </c>
      <c r="D136" s="184" t="s">
        <v>164</v>
      </c>
      <c r="E136" s="185" t="s">
        <v>2518</v>
      </c>
      <c r="F136" s="186" t="s">
        <v>2519</v>
      </c>
      <c r="G136" s="187" t="s">
        <v>312</v>
      </c>
      <c r="H136" s="188">
        <v>3</v>
      </c>
      <c r="I136" s="189"/>
      <c r="J136" s="190">
        <f t="shared" si="20"/>
        <v>0</v>
      </c>
      <c r="K136" s="186" t="s">
        <v>20</v>
      </c>
      <c r="L136" s="56"/>
      <c r="M136" s="191" t="s">
        <v>20</v>
      </c>
      <c r="N136" s="192" t="s">
        <v>44</v>
      </c>
      <c r="O136" s="37"/>
      <c r="P136" s="193">
        <f t="shared" si="21"/>
        <v>0</v>
      </c>
      <c r="Q136" s="193">
        <v>0</v>
      </c>
      <c r="R136" s="193">
        <f t="shared" si="22"/>
        <v>0</v>
      </c>
      <c r="S136" s="193">
        <v>0</v>
      </c>
      <c r="T136" s="194">
        <f t="shared" si="23"/>
        <v>0</v>
      </c>
      <c r="AR136" s="19" t="s">
        <v>236</v>
      </c>
      <c r="AT136" s="19" t="s">
        <v>164</v>
      </c>
      <c r="AU136" s="19" t="s">
        <v>81</v>
      </c>
      <c r="AY136" s="19" t="s">
        <v>162</v>
      </c>
      <c r="BE136" s="195">
        <f t="shared" si="24"/>
        <v>0</v>
      </c>
      <c r="BF136" s="195">
        <f t="shared" si="25"/>
        <v>0</v>
      </c>
      <c r="BG136" s="195">
        <f t="shared" si="26"/>
        <v>0</v>
      </c>
      <c r="BH136" s="195">
        <f t="shared" si="27"/>
        <v>0</v>
      </c>
      <c r="BI136" s="195">
        <f t="shared" si="28"/>
        <v>0</v>
      </c>
      <c r="BJ136" s="19" t="s">
        <v>22</v>
      </c>
      <c r="BK136" s="195">
        <f t="shared" si="29"/>
        <v>0</v>
      </c>
      <c r="BL136" s="19" t="s">
        <v>236</v>
      </c>
      <c r="BM136" s="19" t="s">
        <v>443</v>
      </c>
    </row>
    <row r="137" spans="2:65" s="1" customFormat="1" ht="22.5" customHeight="1">
      <c r="B137" s="36"/>
      <c r="C137" s="184" t="s">
        <v>451</v>
      </c>
      <c r="D137" s="184" t="s">
        <v>164</v>
      </c>
      <c r="E137" s="185" t="s">
        <v>2520</v>
      </c>
      <c r="F137" s="186" t="s">
        <v>2521</v>
      </c>
      <c r="G137" s="187" t="s">
        <v>312</v>
      </c>
      <c r="H137" s="188">
        <v>7</v>
      </c>
      <c r="I137" s="189"/>
      <c r="J137" s="190">
        <f t="shared" si="20"/>
        <v>0</v>
      </c>
      <c r="K137" s="186" t="s">
        <v>20</v>
      </c>
      <c r="L137" s="56"/>
      <c r="M137" s="191" t="s">
        <v>20</v>
      </c>
      <c r="N137" s="192" t="s">
        <v>44</v>
      </c>
      <c r="O137" s="37"/>
      <c r="P137" s="193">
        <f t="shared" si="21"/>
        <v>0</v>
      </c>
      <c r="Q137" s="193">
        <v>0</v>
      </c>
      <c r="R137" s="193">
        <f t="shared" si="22"/>
        <v>0</v>
      </c>
      <c r="S137" s="193">
        <v>0</v>
      </c>
      <c r="T137" s="194">
        <f t="shared" si="23"/>
        <v>0</v>
      </c>
      <c r="AR137" s="19" t="s">
        <v>236</v>
      </c>
      <c r="AT137" s="19" t="s">
        <v>164</v>
      </c>
      <c r="AU137" s="19" t="s">
        <v>81</v>
      </c>
      <c r="AY137" s="19" t="s">
        <v>162</v>
      </c>
      <c r="BE137" s="195">
        <f t="shared" si="24"/>
        <v>0</v>
      </c>
      <c r="BF137" s="195">
        <f t="shared" si="25"/>
        <v>0</v>
      </c>
      <c r="BG137" s="195">
        <f t="shared" si="26"/>
        <v>0</v>
      </c>
      <c r="BH137" s="195">
        <f t="shared" si="27"/>
        <v>0</v>
      </c>
      <c r="BI137" s="195">
        <f t="shared" si="28"/>
        <v>0</v>
      </c>
      <c r="BJ137" s="19" t="s">
        <v>22</v>
      </c>
      <c r="BK137" s="195">
        <f t="shared" si="29"/>
        <v>0</v>
      </c>
      <c r="BL137" s="19" t="s">
        <v>236</v>
      </c>
      <c r="BM137" s="19" t="s">
        <v>451</v>
      </c>
    </row>
    <row r="138" spans="2:65" s="1" customFormat="1" ht="22.5" customHeight="1">
      <c r="B138" s="36"/>
      <c r="C138" s="184" t="s">
        <v>455</v>
      </c>
      <c r="D138" s="184" t="s">
        <v>164</v>
      </c>
      <c r="E138" s="185" t="s">
        <v>2522</v>
      </c>
      <c r="F138" s="186" t="s">
        <v>2523</v>
      </c>
      <c r="G138" s="187" t="s">
        <v>312</v>
      </c>
      <c r="H138" s="188">
        <v>2</v>
      </c>
      <c r="I138" s="189"/>
      <c r="J138" s="190">
        <f t="shared" si="20"/>
        <v>0</v>
      </c>
      <c r="K138" s="186" t="s">
        <v>20</v>
      </c>
      <c r="L138" s="56"/>
      <c r="M138" s="191" t="s">
        <v>20</v>
      </c>
      <c r="N138" s="192" t="s">
        <v>44</v>
      </c>
      <c r="O138" s="37"/>
      <c r="P138" s="193">
        <f t="shared" si="21"/>
        <v>0</v>
      </c>
      <c r="Q138" s="193">
        <v>0</v>
      </c>
      <c r="R138" s="193">
        <f t="shared" si="22"/>
        <v>0</v>
      </c>
      <c r="S138" s="193">
        <v>0</v>
      </c>
      <c r="T138" s="194">
        <f t="shared" si="23"/>
        <v>0</v>
      </c>
      <c r="AR138" s="19" t="s">
        <v>236</v>
      </c>
      <c r="AT138" s="19" t="s">
        <v>164</v>
      </c>
      <c r="AU138" s="19" t="s">
        <v>81</v>
      </c>
      <c r="AY138" s="19" t="s">
        <v>162</v>
      </c>
      <c r="BE138" s="195">
        <f t="shared" si="24"/>
        <v>0</v>
      </c>
      <c r="BF138" s="195">
        <f t="shared" si="25"/>
        <v>0</v>
      </c>
      <c r="BG138" s="195">
        <f t="shared" si="26"/>
        <v>0</v>
      </c>
      <c r="BH138" s="195">
        <f t="shared" si="27"/>
        <v>0</v>
      </c>
      <c r="BI138" s="195">
        <f t="shared" si="28"/>
        <v>0</v>
      </c>
      <c r="BJ138" s="19" t="s">
        <v>22</v>
      </c>
      <c r="BK138" s="195">
        <f t="shared" si="29"/>
        <v>0</v>
      </c>
      <c r="BL138" s="19" t="s">
        <v>236</v>
      </c>
      <c r="BM138" s="19" t="s">
        <v>455</v>
      </c>
    </row>
    <row r="139" spans="2:65" s="1" customFormat="1" ht="22.5" customHeight="1">
      <c r="B139" s="36"/>
      <c r="C139" s="184" t="s">
        <v>460</v>
      </c>
      <c r="D139" s="184" t="s">
        <v>164</v>
      </c>
      <c r="E139" s="185" t="s">
        <v>2524</v>
      </c>
      <c r="F139" s="186" t="s">
        <v>2525</v>
      </c>
      <c r="G139" s="187" t="s">
        <v>312</v>
      </c>
      <c r="H139" s="188">
        <v>5</v>
      </c>
      <c r="I139" s="189"/>
      <c r="J139" s="190">
        <f t="shared" si="20"/>
        <v>0</v>
      </c>
      <c r="K139" s="186" t="s">
        <v>20</v>
      </c>
      <c r="L139" s="56"/>
      <c r="M139" s="191" t="s">
        <v>20</v>
      </c>
      <c r="N139" s="192" t="s">
        <v>44</v>
      </c>
      <c r="O139" s="37"/>
      <c r="P139" s="193">
        <f t="shared" si="21"/>
        <v>0</v>
      </c>
      <c r="Q139" s="193">
        <v>0</v>
      </c>
      <c r="R139" s="193">
        <f t="shared" si="22"/>
        <v>0</v>
      </c>
      <c r="S139" s="193">
        <v>0</v>
      </c>
      <c r="T139" s="194">
        <f t="shared" si="23"/>
        <v>0</v>
      </c>
      <c r="AR139" s="19" t="s">
        <v>236</v>
      </c>
      <c r="AT139" s="19" t="s">
        <v>164</v>
      </c>
      <c r="AU139" s="19" t="s">
        <v>81</v>
      </c>
      <c r="AY139" s="19" t="s">
        <v>162</v>
      </c>
      <c r="BE139" s="195">
        <f t="shared" si="24"/>
        <v>0</v>
      </c>
      <c r="BF139" s="195">
        <f t="shared" si="25"/>
        <v>0</v>
      </c>
      <c r="BG139" s="195">
        <f t="shared" si="26"/>
        <v>0</v>
      </c>
      <c r="BH139" s="195">
        <f t="shared" si="27"/>
        <v>0</v>
      </c>
      <c r="BI139" s="195">
        <f t="shared" si="28"/>
        <v>0</v>
      </c>
      <c r="BJ139" s="19" t="s">
        <v>22</v>
      </c>
      <c r="BK139" s="195">
        <f t="shared" si="29"/>
        <v>0</v>
      </c>
      <c r="BL139" s="19" t="s">
        <v>236</v>
      </c>
      <c r="BM139" s="19" t="s">
        <v>460</v>
      </c>
    </row>
    <row r="140" spans="2:65" s="1" customFormat="1" ht="22.5" customHeight="1">
      <c r="B140" s="36"/>
      <c r="C140" s="184" t="s">
        <v>467</v>
      </c>
      <c r="D140" s="184" t="s">
        <v>164</v>
      </c>
      <c r="E140" s="185" t="s">
        <v>2526</v>
      </c>
      <c r="F140" s="186" t="s">
        <v>2527</v>
      </c>
      <c r="G140" s="187" t="s">
        <v>312</v>
      </c>
      <c r="H140" s="188">
        <v>2</v>
      </c>
      <c r="I140" s="189"/>
      <c r="J140" s="190">
        <f t="shared" si="20"/>
        <v>0</v>
      </c>
      <c r="K140" s="186" t="s">
        <v>20</v>
      </c>
      <c r="L140" s="56"/>
      <c r="M140" s="191" t="s">
        <v>20</v>
      </c>
      <c r="N140" s="192" t="s">
        <v>44</v>
      </c>
      <c r="O140" s="37"/>
      <c r="P140" s="193">
        <f t="shared" si="21"/>
        <v>0</v>
      </c>
      <c r="Q140" s="193">
        <v>0</v>
      </c>
      <c r="R140" s="193">
        <f t="shared" si="22"/>
        <v>0</v>
      </c>
      <c r="S140" s="193">
        <v>0</v>
      </c>
      <c r="T140" s="194">
        <f t="shared" si="23"/>
        <v>0</v>
      </c>
      <c r="AR140" s="19" t="s">
        <v>236</v>
      </c>
      <c r="AT140" s="19" t="s">
        <v>164</v>
      </c>
      <c r="AU140" s="19" t="s">
        <v>81</v>
      </c>
      <c r="AY140" s="19" t="s">
        <v>162</v>
      </c>
      <c r="BE140" s="195">
        <f t="shared" si="24"/>
        <v>0</v>
      </c>
      <c r="BF140" s="195">
        <f t="shared" si="25"/>
        <v>0</v>
      </c>
      <c r="BG140" s="195">
        <f t="shared" si="26"/>
        <v>0</v>
      </c>
      <c r="BH140" s="195">
        <f t="shared" si="27"/>
        <v>0</v>
      </c>
      <c r="BI140" s="195">
        <f t="shared" si="28"/>
        <v>0</v>
      </c>
      <c r="BJ140" s="19" t="s">
        <v>22</v>
      </c>
      <c r="BK140" s="195">
        <f t="shared" si="29"/>
        <v>0</v>
      </c>
      <c r="BL140" s="19" t="s">
        <v>236</v>
      </c>
      <c r="BM140" s="19" t="s">
        <v>467</v>
      </c>
    </row>
    <row r="141" spans="2:65" s="1" customFormat="1" ht="22.5" customHeight="1">
      <c r="B141" s="36"/>
      <c r="C141" s="184" t="s">
        <v>473</v>
      </c>
      <c r="D141" s="184" t="s">
        <v>164</v>
      </c>
      <c r="E141" s="185" t="s">
        <v>2528</v>
      </c>
      <c r="F141" s="186" t="s">
        <v>2529</v>
      </c>
      <c r="G141" s="187" t="s">
        <v>1900</v>
      </c>
      <c r="H141" s="188">
        <v>1</v>
      </c>
      <c r="I141" s="189"/>
      <c r="J141" s="190">
        <f t="shared" si="20"/>
        <v>0</v>
      </c>
      <c r="K141" s="186" t="s">
        <v>20</v>
      </c>
      <c r="L141" s="56"/>
      <c r="M141" s="191" t="s">
        <v>20</v>
      </c>
      <c r="N141" s="192" t="s">
        <v>44</v>
      </c>
      <c r="O141" s="37"/>
      <c r="P141" s="193">
        <f t="shared" si="21"/>
        <v>0</v>
      </c>
      <c r="Q141" s="193">
        <v>0</v>
      </c>
      <c r="R141" s="193">
        <f t="shared" si="22"/>
        <v>0</v>
      </c>
      <c r="S141" s="193">
        <v>0</v>
      </c>
      <c r="T141" s="194">
        <f t="shared" si="23"/>
        <v>0</v>
      </c>
      <c r="AR141" s="19" t="s">
        <v>236</v>
      </c>
      <c r="AT141" s="19" t="s">
        <v>164</v>
      </c>
      <c r="AU141" s="19" t="s">
        <v>81</v>
      </c>
      <c r="AY141" s="19" t="s">
        <v>162</v>
      </c>
      <c r="BE141" s="195">
        <f t="shared" si="24"/>
        <v>0</v>
      </c>
      <c r="BF141" s="195">
        <f t="shared" si="25"/>
        <v>0</v>
      </c>
      <c r="BG141" s="195">
        <f t="shared" si="26"/>
        <v>0</v>
      </c>
      <c r="BH141" s="195">
        <f t="shared" si="27"/>
        <v>0</v>
      </c>
      <c r="BI141" s="195">
        <f t="shared" si="28"/>
        <v>0</v>
      </c>
      <c r="BJ141" s="19" t="s">
        <v>22</v>
      </c>
      <c r="BK141" s="195">
        <f t="shared" si="29"/>
        <v>0</v>
      </c>
      <c r="BL141" s="19" t="s">
        <v>236</v>
      </c>
      <c r="BM141" s="19" t="s">
        <v>473</v>
      </c>
    </row>
    <row r="142" spans="2:65" s="1" customFormat="1" ht="22.5" customHeight="1">
      <c r="B142" s="36"/>
      <c r="C142" s="184" t="s">
        <v>490</v>
      </c>
      <c r="D142" s="184" t="s">
        <v>164</v>
      </c>
      <c r="E142" s="185" t="s">
        <v>2530</v>
      </c>
      <c r="F142" s="186" t="s">
        <v>2531</v>
      </c>
      <c r="G142" s="187" t="s">
        <v>1900</v>
      </c>
      <c r="H142" s="188">
        <v>2</v>
      </c>
      <c r="I142" s="189"/>
      <c r="J142" s="190">
        <f t="shared" si="20"/>
        <v>0</v>
      </c>
      <c r="K142" s="186" t="s">
        <v>20</v>
      </c>
      <c r="L142" s="56"/>
      <c r="M142" s="191" t="s">
        <v>20</v>
      </c>
      <c r="N142" s="192" t="s">
        <v>44</v>
      </c>
      <c r="O142" s="37"/>
      <c r="P142" s="193">
        <f t="shared" si="21"/>
        <v>0</v>
      </c>
      <c r="Q142" s="193">
        <v>0</v>
      </c>
      <c r="R142" s="193">
        <f t="shared" si="22"/>
        <v>0</v>
      </c>
      <c r="S142" s="193">
        <v>0</v>
      </c>
      <c r="T142" s="194">
        <f t="shared" si="23"/>
        <v>0</v>
      </c>
      <c r="AR142" s="19" t="s">
        <v>236</v>
      </c>
      <c r="AT142" s="19" t="s">
        <v>164</v>
      </c>
      <c r="AU142" s="19" t="s">
        <v>81</v>
      </c>
      <c r="AY142" s="19" t="s">
        <v>162</v>
      </c>
      <c r="BE142" s="195">
        <f t="shared" si="24"/>
        <v>0</v>
      </c>
      <c r="BF142" s="195">
        <f t="shared" si="25"/>
        <v>0</v>
      </c>
      <c r="BG142" s="195">
        <f t="shared" si="26"/>
        <v>0</v>
      </c>
      <c r="BH142" s="195">
        <f t="shared" si="27"/>
        <v>0</v>
      </c>
      <c r="BI142" s="195">
        <f t="shared" si="28"/>
        <v>0</v>
      </c>
      <c r="BJ142" s="19" t="s">
        <v>22</v>
      </c>
      <c r="BK142" s="195">
        <f t="shared" si="29"/>
        <v>0</v>
      </c>
      <c r="BL142" s="19" t="s">
        <v>236</v>
      </c>
      <c r="BM142" s="19" t="s">
        <v>490</v>
      </c>
    </row>
    <row r="143" spans="2:65" s="1" customFormat="1" ht="22.5" customHeight="1">
      <c r="B143" s="36"/>
      <c r="C143" s="184" t="s">
        <v>497</v>
      </c>
      <c r="D143" s="184" t="s">
        <v>164</v>
      </c>
      <c r="E143" s="185" t="s">
        <v>2532</v>
      </c>
      <c r="F143" s="186" t="s">
        <v>2533</v>
      </c>
      <c r="G143" s="187" t="s">
        <v>248</v>
      </c>
      <c r="H143" s="188">
        <v>235</v>
      </c>
      <c r="I143" s="189"/>
      <c r="J143" s="190">
        <f t="shared" si="20"/>
        <v>0</v>
      </c>
      <c r="K143" s="186" t="s">
        <v>20</v>
      </c>
      <c r="L143" s="56"/>
      <c r="M143" s="191" t="s">
        <v>20</v>
      </c>
      <c r="N143" s="192" t="s">
        <v>44</v>
      </c>
      <c r="O143" s="37"/>
      <c r="P143" s="193">
        <f t="shared" si="21"/>
        <v>0</v>
      </c>
      <c r="Q143" s="193">
        <v>0</v>
      </c>
      <c r="R143" s="193">
        <f t="shared" si="22"/>
        <v>0</v>
      </c>
      <c r="S143" s="193">
        <v>0</v>
      </c>
      <c r="T143" s="194">
        <f t="shared" si="23"/>
        <v>0</v>
      </c>
      <c r="AR143" s="19" t="s">
        <v>236</v>
      </c>
      <c r="AT143" s="19" t="s">
        <v>164</v>
      </c>
      <c r="AU143" s="19" t="s">
        <v>81</v>
      </c>
      <c r="AY143" s="19" t="s">
        <v>162</v>
      </c>
      <c r="BE143" s="195">
        <f t="shared" si="24"/>
        <v>0</v>
      </c>
      <c r="BF143" s="195">
        <f t="shared" si="25"/>
        <v>0</v>
      </c>
      <c r="BG143" s="195">
        <f t="shared" si="26"/>
        <v>0</v>
      </c>
      <c r="BH143" s="195">
        <f t="shared" si="27"/>
        <v>0</v>
      </c>
      <c r="BI143" s="195">
        <f t="shared" si="28"/>
        <v>0</v>
      </c>
      <c r="BJ143" s="19" t="s">
        <v>22</v>
      </c>
      <c r="BK143" s="195">
        <f t="shared" si="29"/>
        <v>0</v>
      </c>
      <c r="BL143" s="19" t="s">
        <v>236</v>
      </c>
      <c r="BM143" s="19" t="s">
        <v>497</v>
      </c>
    </row>
    <row r="144" spans="2:65" s="1" customFormat="1" ht="22.5" customHeight="1">
      <c r="B144" s="36"/>
      <c r="C144" s="184" t="s">
        <v>503</v>
      </c>
      <c r="D144" s="184" t="s">
        <v>164</v>
      </c>
      <c r="E144" s="185" t="s">
        <v>2534</v>
      </c>
      <c r="F144" s="186" t="s">
        <v>2535</v>
      </c>
      <c r="G144" s="187" t="s">
        <v>248</v>
      </c>
      <c r="H144" s="188">
        <v>45</v>
      </c>
      <c r="I144" s="189"/>
      <c r="J144" s="190">
        <f t="shared" si="20"/>
        <v>0</v>
      </c>
      <c r="K144" s="186" t="s">
        <v>20</v>
      </c>
      <c r="L144" s="56"/>
      <c r="M144" s="191" t="s">
        <v>20</v>
      </c>
      <c r="N144" s="192" t="s">
        <v>44</v>
      </c>
      <c r="O144" s="37"/>
      <c r="P144" s="193">
        <f t="shared" si="21"/>
        <v>0</v>
      </c>
      <c r="Q144" s="193">
        <v>0</v>
      </c>
      <c r="R144" s="193">
        <f t="shared" si="22"/>
        <v>0</v>
      </c>
      <c r="S144" s="193">
        <v>0</v>
      </c>
      <c r="T144" s="194">
        <f t="shared" si="23"/>
        <v>0</v>
      </c>
      <c r="AR144" s="19" t="s">
        <v>236</v>
      </c>
      <c r="AT144" s="19" t="s">
        <v>164</v>
      </c>
      <c r="AU144" s="19" t="s">
        <v>81</v>
      </c>
      <c r="AY144" s="19" t="s">
        <v>162</v>
      </c>
      <c r="BE144" s="195">
        <f t="shared" si="24"/>
        <v>0</v>
      </c>
      <c r="BF144" s="195">
        <f t="shared" si="25"/>
        <v>0</v>
      </c>
      <c r="BG144" s="195">
        <f t="shared" si="26"/>
        <v>0</v>
      </c>
      <c r="BH144" s="195">
        <f t="shared" si="27"/>
        <v>0</v>
      </c>
      <c r="BI144" s="195">
        <f t="shared" si="28"/>
        <v>0</v>
      </c>
      <c r="BJ144" s="19" t="s">
        <v>22</v>
      </c>
      <c r="BK144" s="195">
        <f t="shared" si="29"/>
        <v>0</v>
      </c>
      <c r="BL144" s="19" t="s">
        <v>236</v>
      </c>
      <c r="BM144" s="19" t="s">
        <v>503</v>
      </c>
    </row>
    <row r="145" spans="2:65" s="1" customFormat="1" ht="22.5" customHeight="1">
      <c r="B145" s="36"/>
      <c r="C145" s="184" t="s">
        <v>509</v>
      </c>
      <c r="D145" s="184" t="s">
        <v>164</v>
      </c>
      <c r="E145" s="185" t="s">
        <v>2536</v>
      </c>
      <c r="F145" s="186" t="s">
        <v>2537</v>
      </c>
      <c r="G145" s="187" t="s">
        <v>248</v>
      </c>
      <c r="H145" s="188">
        <v>280</v>
      </c>
      <c r="I145" s="189"/>
      <c r="J145" s="190">
        <f t="shared" si="20"/>
        <v>0</v>
      </c>
      <c r="K145" s="186" t="s">
        <v>20</v>
      </c>
      <c r="L145" s="56"/>
      <c r="M145" s="191" t="s">
        <v>20</v>
      </c>
      <c r="N145" s="192" t="s">
        <v>44</v>
      </c>
      <c r="O145" s="37"/>
      <c r="P145" s="193">
        <f t="shared" si="21"/>
        <v>0</v>
      </c>
      <c r="Q145" s="193">
        <v>0</v>
      </c>
      <c r="R145" s="193">
        <f t="shared" si="22"/>
        <v>0</v>
      </c>
      <c r="S145" s="193">
        <v>0</v>
      </c>
      <c r="T145" s="194">
        <f t="shared" si="23"/>
        <v>0</v>
      </c>
      <c r="AR145" s="19" t="s">
        <v>236</v>
      </c>
      <c r="AT145" s="19" t="s">
        <v>164</v>
      </c>
      <c r="AU145" s="19" t="s">
        <v>81</v>
      </c>
      <c r="AY145" s="19" t="s">
        <v>162</v>
      </c>
      <c r="BE145" s="195">
        <f t="shared" si="24"/>
        <v>0</v>
      </c>
      <c r="BF145" s="195">
        <f t="shared" si="25"/>
        <v>0</v>
      </c>
      <c r="BG145" s="195">
        <f t="shared" si="26"/>
        <v>0</v>
      </c>
      <c r="BH145" s="195">
        <f t="shared" si="27"/>
        <v>0</v>
      </c>
      <c r="BI145" s="195">
        <f t="shared" si="28"/>
        <v>0</v>
      </c>
      <c r="BJ145" s="19" t="s">
        <v>22</v>
      </c>
      <c r="BK145" s="195">
        <f t="shared" si="29"/>
        <v>0</v>
      </c>
      <c r="BL145" s="19" t="s">
        <v>236</v>
      </c>
      <c r="BM145" s="19" t="s">
        <v>509</v>
      </c>
    </row>
    <row r="146" spans="2:65" s="1" customFormat="1" ht="22.5" customHeight="1">
      <c r="B146" s="36"/>
      <c r="C146" s="184" t="s">
        <v>513</v>
      </c>
      <c r="D146" s="184" t="s">
        <v>164</v>
      </c>
      <c r="E146" s="185" t="s">
        <v>2538</v>
      </c>
      <c r="F146" s="186" t="s">
        <v>2539</v>
      </c>
      <c r="G146" s="187" t="s">
        <v>206</v>
      </c>
      <c r="H146" s="188">
        <v>0.827</v>
      </c>
      <c r="I146" s="189"/>
      <c r="J146" s="190">
        <f t="shared" si="20"/>
        <v>0</v>
      </c>
      <c r="K146" s="186" t="s">
        <v>20</v>
      </c>
      <c r="L146" s="56"/>
      <c r="M146" s="191" t="s">
        <v>20</v>
      </c>
      <c r="N146" s="192" t="s">
        <v>44</v>
      </c>
      <c r="O146" s="37"/>
      <c r="P146" s="193">
        <f t="shared" si="21"/>
        <v>0</v>
      </c>
      <c r="Q146" s="193">
        <v>0</v>
      </c>
      <c r="R146" s="193">
        <f t="shared" si="22"/>
        <v>0</v>
      </c>
      <c r="S146" s="193">
        <v>0</v>
      </c>
      <c r="T146" s="194">
        <f t="shared" si="23"/>
        <v>0</v>
      </c>
      <c r="AR146" s="19" t="s">
        <v>236</v>
      </c>
      <c r="AT146" s="19" t="s">
        <v>164</v>
      </c>
      <c r="AU146" s="19" t="s">
        <v>81</v>
      </c>
      <c r="AY146" s="19" t="s">
        <v>162</v>
      </c>
      <c r="BE146" s="195">
        <f t="shared" si="24"/>
        <v>0</v>
      </c>
      <c r="BF146" s="195">
        <f t="shared" si="25"/>
        <v>0</v>
      </c>
      <c r="BG146" s="195">
        <f t="shared" si="26"/>
        <v>0</v>
      </c>
      <c r="BH146" s="195">
        <f t="shared" si="27"/>
        <v>0</v>
      </c>
      <c r="BI146" s="195">
        <f t="shared" si="28"/>
        <v>0</v>
      </c>
      <c r="BJ146" s="19" t="s">
        <v>22</v>
      </c>
      <c r="BK146" s="195">
        <f t="shared" si="29"/>
        <v>0</v>
      </c>
      <c r="BL146" s="19" t="s">
        <v>236</v>
      </c>
      <c r="BM146" s="19" t="s">
        <v>513</v>
      </c>
    </row>
    <row r="147" spans="2:63" s="10" customFormat="1" ht="29.85" customHeight="1">
      <c r="B147" s="167"/>
      <c r="C147" s="168"/>
      <c r="D147" s="181" t="s">
        <v>72</v>
      </c>
      <c r="E147" s="182" t="s">
        <v>2540</v>
      </c>
      <c r="F147" s="182" t="s">
        <v>2541</v>
      </c>
      <c r="G147" s="168"/>
      <c r="H147" s="168"/>
      <c r="I147" s="171"/>
      <c r="J147" s="183">
        <f>BK147</f>
        <v>0</v>
      </c>
      <c r="K147" s="168"/>
      <c r="L147" s="173"/>
      <c r="M147" s="174"/>
      <c r="N147" s="175"/>
      <c r="O147" s="175"/>
      <c r="P147" s="176">
        <f>SUM(P148:P170)</f>
        <v>0</v>
      </c>
      <c r="Q147" s="175"/>
      <c r="R147" s="176">
        <f>SUM(R148:R170)</f>
        <v>0</v>
      </c>
      <c r="S147" s="175"/>
      <c r="T147" s="177">
        <f>SUM(T148:T170)</f>
        <v>0</v>
      </c>
      <c r="AR147" s="178" t="s">
        <v>81</v>
      </c>
      <c r="AT147" s="179" t="s">
        <v>72</v>
      </c>
      <c r="AU147" s="179" t="s">
        <v>22</v>
      </c>
      <c r="AY147" s="178" t="s">
        <v>162</v>
      </c>
      <c r="BK147" s="180">
        <f>SUM(BK148:BK170)</f>
        <v>0</v>
      </c>
    </row>
    <row r="148" spans="2:65" s="1" customFormat="1" ht="22.5" customHeight="1">
      <c r="B148" s="36"/>
      <c r="C148" s="184" t="s">
        <v>518</v>
      </c>
      <c r="D148" s="184" t="s">
        <v>164</v>
      </c>
      <c r="E148" s="185" t="s">
        <v>2542</v>
      </c>
      <c r="F148" s="186" t="s">
        <v>2543</v>
      </c>
      <c r="G148" s="187" t="s">
        <v>1900</v>
      </c>
      <c r="H148" s="188">
        <v>1</v>
      </c>
      <c r="I148" s="189"/>
      <c r="J148" s="190">
        <f aca="true" t="shared" si="30" ref="J148:J170">ROUND(I148*H148,2)</f>
        <v>0</v>
      </c>
      <c r="K148" s="186" t="s">
        <v>20</v>
      </c>
      <c r="L148" s="56"/>
      <c r="M148" s="191" t="s">
        <v>20</v>
      </c>
      <c r="N148" s="192" t="s">
        <v>44</v>
      </c>
      <c r="O148" s="37"/>
      <c r="P148" s="193">
        <f aca="true" t="shared" si="31" ref="P148:P170">O148*H148</f>
        <v>0</v>
      </c>
      <c r="Q148" s="193">
        <v>0</v>
      </c>
      <c r="R148" s="193">
        <f aca="true" t="shared" si="32" ref="R148:R170">Q148*H148</f>
        <v>0</v>
      </c>
      <c r="S148" s="193">
        <v>0</v>
      </c>
      <c r="T148" s="194">
        <f aca="true" t="shared" si="33" ref="T148:T170">S148*H148</f>
        <v>0</v>
      </c>
      <c r="AR148" s="19" t="s">
        <v>236</v>
      </c>
      <c r="AT148" s="19" t="s">
        <v>164</v>
      </c>
      <c r="AU148" s="19" t="s">
        <v>81</v>
      </c>
      <c r="AY148" s="19" t="s">
        <v>162</v>
      </c>
      <c r="BE148" s="195">
        <f aca="true" t="shared" si="34" ref="BE148:BE170">IF(N148="základní",J148,0)</f>
        <v>0</v>
      </c>
      <c r="BF148" s="195">
        <f aca="true" t="shared" si="35" ref="BF148:BF170">IF(N148="snížená",J148,0)</f>
        <v>0</v>
      </c>
      <c r="BG148" s="195">
        <f aca="true" t="shared" si="36" ref="BG148:BG170">IF(N148="zákl. přenesená",J148,0)</f>
        <v>0</v>
      </c>
      <c r="BH148" s="195">
        <f aca="true" t="shared" si="37" ref="BH148:BH170">IF(N148="sníž. přenesená",J148,0)</f>
        <v>0</v>
      </c>
      <c r="BI148" s="195">
        <f aca="true" t="shared" si="38" ref="BI148:BI170">IF(N148="nulová",J148,0)</f>
        <v>0</v>
      </c>
      <c r="BJ148" s="19" t="s">
        <v>22</v>
      </c>
      <c r="BK148" s="195">
        <f aca="true" t="shared" si="39" ref="BK148:BK170">ROUND(I148*H148,2)</f>
        <v>0</v>
      </c>
      <c r="BL148" s="19" t="s">
        <v>236</v>
      </c>
      <c r="BM148" s="19" t="s">
        <v>518</v>
      </c>
    </row>
    <row r="149" spans="2:65" s="1" customFormat="1" ht="22.5" customHeight="1">
      <c r="B149" s="36"/>
      <c r="C149" s="184" t="s">
        <v>534</v>
      </c>
      <c r="D149" s="184" t="s">
        <v>164</v>
      </c>
      <c r="E149" s="185" t="s">
        <v>2544</v>
      </c>
      <c r="F149" s="186" t="s">
        <v>2545</v>
      </c>
      <c r="G149" s="187" t="s">
        <v>1900</v>
      </c>
      <c r="H149" s="188">
        <v>7</v>
      </c>
      <c r="I149" s="189"/>
      <c r="J149" s="190">
        <f t="shared" si="30"/>
        <v>0</v>
      </c>
      <c r="K149" s="186" t="s">
        <v>20</v>
      </c>
      <c r="L149" s="56"/>
      <c r="M149" s="191" t="s">
        <v>20</v>
      </c>
      <c r="N149" s="192" t="s">
        <v>44</v>
      </c>
      <c r="O149" s="37"/>
      <c r="P149" s="193">
        <f t="shared" si="31"/>
        <v>0</v>
      </c>
      <c r="Q149" s="193">
        <v>0</v>
      </c>
      <c r="R149" s="193">
        <f t="shared" si="32"/>
        <v>0</v>
      </c>
      <c r="S149" s="193">
        <v>0</v>
      </c>
      <c r="T149" s="194">
        <f t="shared" si="33"/>
        <v>0</v>
      </c>
      <c r="AR149" s="19" t="s">
        <v>236</v>
      </c>
      <c r="AT149" s="19" t="s">
        <v>164</v>
      </c>
      <c r="AU149" s="19" t="s">
        <v>81</v>
      </c>
      <c r="AY149" s="19" t="s">
        <v>162</v>
      </c>
      <c r="BE149" s="195">
        <f t="shared" si="34"/>
        <v>0</v>
      </c>
      <c r="BF149" s="195">
        <f t="shared" si="35"/>
        <v>0</v>
      </c>
      <c r="BG149" s="195">
        <f t="shared" si="36"/>
        <v>0</v>
      </c>
      <c r="BH149" s="195">
        <f t="shared" si="37"/>
        <v>0</v>
      </c>
      <c r="BI149" s="195">
        <f t="shared" si="38"/>
        <v>0</v>
      </c>
      <c r="BJ149" s="19" t="s">
        <v>22</v>
      </c>
      <c r="BK149" s="195">
        <f t="shared" si="39"/>
        <v>0</v>
      </c>
      <c r="BL149" s="19" t="s">
        <v>236</v>
      </c>
      <c r="BM149" s="19" t="s">
        <v>534</v>
      </c>
    </row>
    <row r="150" spans="2:65" s="1" customFormat="1" ht="31.5" customHeight="1">
      <c r="B150" s="36"/>
      <c r="C150" s="184" t="s">
        <v>540</v>
      </c>
      <c r="D150" s="184" t="s">
        <v>164</v>
      </c>
      <c r="E150" s="185" t="s">
        <v>2546</v>
      </c>
      <c r="F150" s="186" t="s">
        <v>2547</v>
      </c>
      <c r="G150" s="187" t="s">
        <v>1900</v>
      </c>
      <c r="H150" s="188">
        <v>1</v>
      </c>
      <c r="I150" s="189"/>
      <c r="J150" s="190">
        <f t="shared" si="30"/>
        <v>0</v>
      </c>
      <c r="K150" s="186" t="s">
        <v>20</v>
      </c>
      <c r="L150" s="56"/>
      <c r="M150" s="191" t="s">
        <v>20</v>
      </c>
      <c r="N150" s="192" t="s">
        <v>44</v>
      </c>
      <c r="O150" s="37"/>
      <c r="P150" s="193">
        <f t="shared" si="31"/>
        <v>0</v>
      </c>
      <c r="Q150" s="193">
        <v>0</v>
      </c>
      <c r="R150" s="193">
        <f t="shared" si="32"/>
        <v>0</v>
      </c>
      <c r="S150" s="193">
        <v>0</v>
      </c>
      <c r="T150" s="194">
        <f t="shared" si="33"/>
        <v>0</v>
      </c>
      <c r="AR150" s="19" t="s">
        <v>236</v>
      </c>
      <c r="AT150" s="19" t="s">
        <v>164</v>
      </c>
      <c r="AU150" s="19" t="s">
        <v>81</v>
      </c>
      <c r="AY150" s="19" t="s">
        <v>162</v>
      </c>
      <c r="BE150" s="195">
        <f t="shared" si="34"/>
        <v>0</v>
      </c>
      <c r="BF150" s="195">
        <f t="shared" si="35"/>
        <v>0</v>
      </c>
      <c r="BG150" s="195">
        <f t="shared" si="36"/>
        <v>0</v>
      </c>
      <c r="BH150" s="195">
        <f t="shared" si="37"/>
        <v>0</v>
      </c>
      <c r="BI150" s="195">
        <f t="shared" si="38"/>
        <v>0</v>
      </c>
      <c r="BJ150" s="19" t="s">
        <v>22</v>
      </c>
      <c r="BK150" s="195">
        <f t="shared" si="39"/>
        <v>0</v>
      </c>
      <c r="BL150" s="19" t="s">
        <v>236</v>
      </c>
      <c r="BM150" s="19" t="s">
        <v>540</v>
      </c>
    </row>
    <row r="151" spans="2:65" s="1" customFormat="1" ht="22.5" customHeight="1">
      <c r="B151" s="36"/>
      <c r="C151" s="184" t="s">
        <v>544</v>
      </c>
      <c r="D151" s="184" t="s">
        <v>164</v>
      </c>
      <c r="E151" s="185" t="s">
        <v>2548</v>
      </c>
      <c r="F151" s="186" t="s">
        <v>2549</v>
      </c>
      <c r="G151" s="187" t="s">
        <v>1900</v>
      </c>
      <c r="H151" s="188">
        <v>3</v>
      </c>
      <c r="I151" s="189"/>
      <c r="J151" s="190">
        <f t="shared" si="30"/>
        <v>0</v>
      </c>
      <c r="K151" s="186" t="s">
        <v>20</v>
      </c>
      <c r="L151" s="56"/>
      <c r="M151" s="191" t="s">
        <v>20</v>
      </c>
      <c r="N151" s="192" t="s">
        <v>44</v>
      </c>
      <c r="O151" s="37"/>
      <c r="P151" s="193">
        <f t="shared" si="31"/>
        <v>0</v>
      </c>
      <c r="Q151" s="193">
        <v>0</v>
      </c>
      <c r="R151" s="193">
        <f t="shared" si="32"/>
        <v>0</v>
      </c>
      <c r="S151" s="193">
        <v>0</v>
      </c>
      <c r="T151" s="194">
        <f t="shared" si="33"/>
        <v>0</v>
      </c>
      <c r="AR151" s="19" t="s">
        <v>236</v>
      </c>
      <c r="AT151" s="19" t="s">
        <v>164</v>
      </c>
      <c r="AU151" s="19" t="s">
        <v>81</v>
      </c>
      <c r="AY151" s="19" t="s">
        <v>162</v>
      </c>
      <c r="BE151" s="195">
        <f t="shared" si="34"/>
        <v>0</v>
      </c>
      <c r="BF151" s="195">
        <f t="shared" si="35"/>
        <v>0</v>
      </c>
      <c r="BG151" s="195">
        <f t="shared" si="36"/>
        <v>0</v>
      </c>
      <c r="BH151" s="195">
        <f t="shared" si="37"/>
        <v>0</v>
      </c>
      <c r="BI151" s="195">
        <f t="shared" si="38"/>
        <v>0</v>
      </c>
      <c r="BJ151" s="19" t="s">
        <v>22</v>
      </c>
      <c r="BK151" s="195">
        <f t="shared" si="39"/>
        <v>0</v>
      </c>
      <c r="BL151" s="19" t="s">
        <v>236</v>
      </c>
      <c r="BM151" s="19" t="s">
        <v>544</v>
      </c>
    </row>
    <row r="152" spans="2:65" s="1" customFormat="1" ht="22.5" customHeight="1">
      <c r="B152" s="36"/>
      <c r="C152" s="184" t="s">
        <v>551</v>
      </c>
      <c r="D152" s="184" t="s">
        <v>164</v>
      </c>
      <c r="E152" s="185" t="s">
        <v>2550</v>
      </c>
      <c r="F152" s="186" t="s">
        <v>2551</v>
      </c>
      <c r="G152" s="187" t="s">
        <v>1900</v>
      </c>
      <c r="H152" s="188">
        <v>7</v>
      </c>
      <c r="I152" s="189"/>
      <c r="J152" s="190">
        <f t="shared" si="30"/>
        <v>0</v>
      </c>
      <c r="K152" s="186" t="s">
        <v>20</v>
      </c>
      <c r="L152" s="56"/>
      <c r="M152" s="191" t="s">
        <v>20</v>
      </c>
      <c r="N152" s="192" t="s">
        <v>44</v>
      </c>
      <c r="O152" s="37"/>
      <c r="P152" s="193">
        <f t="shared" si="31"/>
        <v>0</v>
      </c>
      <c r="Q152" s="193">
        <v>0</v>
      </c>
      <c r="R152" s="193">
        <f t="shared" si="32"/>
        <v>0</v>
      </c>
      <c r="S152" s="193">
        <v>0</v>
      </c>
      <c r="T152" s="194">
        <f t="shared" si="33"/>
        <v>0</v>
      </c>
      <c r="AR152" s="19" t="s">
        <v>236</v>
      </c>
      <c r="AT152" s="19" t="s">
        <v>164</v>
      </c>
      <c r="AU152" s="19" t="s">
        <v>81</v>
      </c>
      <c r="AY152" s="19" t="s">
        <v>162</v>
      </c>
      <c r="BE152" s="195">
        <f t="shared" si="34"/>
        <v>0</v>
      </c>
      <c r="BF152" s="195">
        <f t="shared" si="35"/>
        <v>0</v>
      </c>
      <c r="BG152" s="195">
        <f t="shared" si="36"/>
        <v>0</v>
      </c>
      <c r="BH152" s="195">
        <f t="shared" si="37"/>
        <v>0</v>
      </c>
      <c r="BI152" s="195">
        <f t="shared" si="38"/>
        <v>0</v>
      </c>
      <c r="BJ152" s="19" t="s">
        <v>22</v>
      </c>
      <c r="BK152" s="195">
        <f t="shared" si="39"/>
        <v>0</v>
      </c>
      <c r="BL152" s="19" t="s">
        <v>236</v>
      </c>
      <c r="BM152" s="19" t="s">
        <v>551</v>
      </c>
    </row>
    <row r="153" spans="2:65" s="1" customFormat="1" ht="22.5" customHeight="1">
      <c r="B153" s="36"/>
      <c r="C153" s="184" t="s">
        <v>555</v>
      </c>
      <c r="D153" s="184" t="s">
        <v>164</v>
      </c>
      <c r="E153" s="185" t="s">
        <v>2552</v>
      </c>
      <c r="F153" s="186" t="s">
        <v>2553</v>
      </c>
      <c r="G153" s="187" t="s">
        <v>1900</v>
      </c>
      <c r="H153" s="188">
        <v>1</v>
      </c>
      <c r="I153" s="189"/>
      <c r="J153" s="190">
        <f t="shared" si="30"/>
        <v>0</v>
      </c>
      <c r="K153" s="186" t="s">
        <v>20</v>
      </c>
      <c r="L153" s="56"/>
      <c r="M153" s="191" t="s">
        <v>20</v>
      </c>
      <c r="N153" s="192" t="s">
        <v>44</v>
      </c>
      <c r="O153" s="37"/>
      <c r="P153" s="193">
        <f t="shared" si="31"/>
        <v>0</v>
      </c>
      <c r="Q153" s="193">
        <v>0</v>
      </c>
      <c r="R153" s="193">
        <f t="shared" si="32"/>
        <v>0</v>
      </c>
      <c r="S153" s="193">
        <v>0</v>
      </c>
      <c r="T153" s="194">
        <f t="shared" si="33"/>
        <v>0</v>
      </c>
      <c r="AR153" s="19" t="s">
        <v>236</v>
      </c>
      <c r="AT153" s="19" t="s">
        <v>164</v>
      </c>
      <c r="AU153" s="19" t="s">
        <v>81</v>
      </c>
      <c r="AY153" s="19" t="s">
        <v>162</v>
      </c>
      <c r="BE153" s="195">
        <f t="shared" si="34"/>
        <v>0</v>
      </c>
      <c r="BF153" s="195">
        <f t="shared" si="35"/>
        <v>0</v>
      </c>
      <c r="BG153" s="195">
        <f t="shared" si="36"/>
        <v>0</v>
      </c>
      <c r="BH153" s="195">
        <f t="shared" si="37"/>
        <v>0</v>
      </c>
      <c r="BI153" s="195">
        <f t="shared" si="38"/>
        <v>0</v>
      </c>
      <c r="BJ153" s="19" t="s">
        <v>22</v>
      </c>
      <c r="BK153" s="195">
        <f t="shared" si="39"/>
        <v>0</v>
      </c>
      <c r="BL153" s="19" t="s">
        <v>236</v>
      </c>
      <c r="BM153" s="19" t="s">
        <v>555</v>
      </c>
    </row>
    <row r="154" spans="2:65" s="1" customFormat="1" ht="31.5" customHeight="1">
      <c r="B154" s="36"/>
      <c r="C154" s="184" t="s">
        <v>559</v>
      </c>
      <c r="D154" s="184" t="s">
        <v>164</v>
      </c>
      <c r="E154" s="185" t="s">
        <v>2554</v>
      </c>
      <c r="F154" s="186" t="s">
        <v>2555</v>
      </c>
      <c r="G154" s="187" t="s">
        <v>1900</v>
      </c>
      <c r="H154" s="188">
        <v>1</v>
      </c>
      <c r="I154" s="189"/>
      <c r="J154" s="190">
        <f t="shared" si="30"/>
        <v>0</v>
      </c>
      <c r="K154" s="186" t="s">
        <v>20</v>
      </c>
      <c r="L154" s="56"/>
      <c r="M154" s="191" t="s">
        <v>20</v>
      </c>
      <c r="N154" s="192" t="s">
        <v>44</v>
      </c>
      <c r="O154" s="37"/>
      <c r="P154" s="193">
        <f t="shared" si="31"/>
        <v>0</v>
      </c>
      <c r="Q154" s="193">
        <v>0</v>
      </c>
      <c r="R154" s="193">
        <f t="shared" si="32"/>
        <v>0</v>
      </c>
      <c r="S154" s="193">
        <v>0</v>
      </c>
      <c r="T154" s="194">
        <f t="shared" si="33"/>
        <v>0</v>
      </c>
      <c r="AR154" s="19" t="s">
        <v>236</v>
      </c>
      <c r="AT154" s="19" t="s">
        <v>164</v>
      </c>
      <c r="AU154" s="19" t="s">
        <v>81</v>
      </c>
      <c r="AY154" s="19" t="s">
        <v>162</v>
      </c>
      <c r="BE154" s="195">
        <f t="shared" si="34"/>
        <v>0</v>
      </c>
      <c r="BF154" s="195">
        <f t="shared" si="35"/>
        <v>0</v>
      </c>
      <c r="BG154" s="195">
        <f t="shared" si="36"/>
        <v>0</v>
      </c>
      <c r="BH154" s="195">
        <f t="shared" si="37"/>
        <v>0</v>
      </c>
      <c r="BI154" s="195">
        <f t="shared" si="38"/>
        <v>0</v>
      </c>
      <c r="BJ154" s="19" t="s">
        <v>22</v>
      </c>
      <c r="BK154" s="195">
        <f t="shared" si="39"/>
        <v>0</v>
      </c>
      <c r="BL154" s="19" t="s">
        <v>236</v>
      </c>
      <c r="BM154" s="19" t="s">
        <v>559</v>
      </c>
    </row>
    <row r="155" spans="2:65" s="1" customFormat="1" ht="22.5" customHeight="1">
      <c r="B155" s="36"/>
      <c r="C155" s="184" t="s">
        <v>562</v>
      </c>
      <c r="D155" s="184" t="s">
        <v>164</v>
      </c>
      <c r="E155" s="185" t="s">
        <v>2556</v>
      </c>
      <c r="F155" s="186" t="s">
        <v>2557</v>
      </c>
      <c r="G155" s="187" t="s">
        <v>1900</v>
      </c>
      <c r="H155" s="188">
        <v>1</v>
      </c>
      <c r="I155" s="189"/>
      <c r="J155" s="190">
        <f t="shared" si="30"/>
        <v>0</v>
      </c>
      <c r="K155" s="186" t="s">
        <v>20</v>
      </c>
      <c r="L155" s="56"/>
      <c r="M155" s="191" t="s">
        <v>20</v>
      </c>
      <c r="N155" s="192" t="s">
        <v>44</v>
      </c>
      <c r="O155" s="37"/>
      <c r="P155" s="193">
        <f t="shared" si="31"/>
        <v>0</v>
      </c>
      <c r="Q155" s="193">
        <v>0</v>
      </c>
      <c r="R155" s="193">
        <f t="shared" si="32"/>
        <v>0</v>
      </c>
      <c r="S155" s="193">
        <v>0</v>
      </c>
      <c r="T155" s="194">
        <f t="shared" si="33"/>
        <v>0</v>
      </c>
      <c r="AR155" s="19" t="s">
        <v>236</v>
      </c>
      <c r="AT155" s="19" t="s">
        <v>164</v>
      </c>
      <c r="AU155" s="19" t="s">
        <v>81</v>
      </c>
      <c r="AY155" s="19" t="s">
        <v>162</v>
      </c>
      <c r="BE155" s="195">
        <f t="shared" si="34"/>
        <v>0</v>
      </c>
      <c r="BF155" s="195">
        <f t="shared" si="35"/>
        <v>0</v>
      </c>
      <c r="BG155" s="195">
        <f t="shared" si="36"/>
        <v>0</v>
      </c>
      <c r="BH155" s="195">
        <f t="shared" si="37"/>
        <v>0</v>
      </c>
      <c r="BI155" s="195">
        <f t="shared" si="38"/>
        <v>0</v>
      </c>
      <c r="BJ155" s="19" t="s">
        <v>22</v>
      </c>
      <c r="BK155" s="195">
        <f t="shared" si="39"/>
        <v>0</v>
      </c>
      <c r="BL155" s="19" t="s">
        <v>236</v>
      </c>
      <c r="BM155" s="19" t="s">
        <v>562</v>
      </c>
    </row>
    <row r="156" spans="2:65" s="1" customFormat="1" ht="22.5" customHeight="1">
      <c r="B156" s="36"/>
      <c r="C156" s="184" t="s">
        <v>566</v>
      </c>
      <c r="D156" s="184" t="s">
        <v>164</v>
      </c>
      <c r="E156" s="185" t="s">
        <v>2558</v>
      </c>
      <c r="F156" s="186" t="s">
        <v>2559</v>
      </c>
      <c r="G156" s="187" t="s">
        <v>1900</v>
      </c>
      <c r="H156" s="188">
        <v>1</v>
      </c>
      <c r="I156" s="189"/>
      <c r="J156" s="190">
        <f t="shared" si="30"/>
        <v>0</v>
      </c>
      <c r="K156" s="186" t="s">
        <v>20</v>
      </c>
      <c r="L156" s="56"/>
      <c r="M156" s="191" t="s">
        <v>20</v>
      </c>
      <c r="N156" s="192" t="s">
        <v>44</v>
      </c>
      <c r="O156" s="37"/>
      <c r="P156" s="193">
        <f t="shared" si="31"/>
        <v>0</v>
      </c>
      <c r="Q156" s="193">
        <v>0</v>
      </c>
      <c r="R156" s="193">
        <f t="shared" si="32"/>
        <v>0</v>
      </c>
      <c r="S156" s="193">
        <v>0</v>
      </c>
      <c r="T156" s="194">
        <f t="shared" si="33"/>
        <v>0</v>
      </c>
      <c r="AR156" s="19" t="s">
        <v>236</v>
      </c>
      <c r="AT156" s="19" t="s">
        <v>164</v>
      </c>
      <c r="AU156" s="19" t="s">
        <v>81</v>
      </c>
      <c r="AY156" s="19" t="s">
        <v>162</v>
      </c>
      <c r="BE156" s="195">
        <f t="shared" si="34"/>
        <v>0</v>
      </c>
      <c r="BF156" s="195">
        <f t="shared" si="35"/>
        <v>0</v>
      </c>
      <c r="BG156" s="195">
        <f t="shared" si="36"/>
        <v>0</v>
      </c>
      <c r="BH156" s="195">
        <f t="shared" si="37"/>
        <v>0</v>
      </c>
      <c r="BI156" s="195">
        <f t="shared" si="38"/>
        <v>0</v>
      </c>
      <c r="BJ156" s="19" t="s">
        <v>22</v>
      </c>
      <c r="BK156" s="195">
        <f t="shared" si="39"/>
        <v>0</v>
      </c>
      <c r="BL156" s="19" t="s">
        <v>236</v>
      </c>
      <c r="BM156" s="19" t="s">
        <v>566</v>
      </c>
    </row>
    <row r="157" spans="2:65" s="1" customFormat="1" ht="22.5" customHeight="1">
      <c r="B157" s="36"/>
      <c r="C157" s="184" t="s">
        <v>573</v>
      </c>
      <c r="D157" s="184" t="s">
        <v>164</v>
      </c>
      <c r="E157" s="185" t="s">
        <v>2560</v>
      </c>
      <c r="F157" s="186" t="s">
        <v>2561</v>
      </c>
      <c r="G157" s="187" t="s">
        <v>1900</v>
      </c>
      <c r="H157" s="188">
        <v>1</v>
      </c>
      <c r="I157" s="189"/>
      <c r="J157" s="190">
        <f t="shared" si="30"/>
        <v>0</v>
      </c>
      <c r="K157" s="186" t="s">
        <v>20</v>
      </c>
      <c r="L157" s="56"/>
      <c r="M157" s="191" t="s">
        <v>20</v>
      </c>
      <c r="N157" s="192" t="s">
        <v>44</v>
      </c>
      <c r="O157" s="37"/>
      <c r="P157" s="193">
        <f t="shared" si="31"/>
        <v>0</v>
      </c>
      <c r="Q157" s="193">
        <v>0</v>
      </c>
      <c r="R157" s="193">
        <f t="shared" si="32"/>
        <v>0</v>
      </c>
      <c r="S157" s="193">
        <v>0</v>
      </c>
      <c r="T157" s="194">
        <f t="shared" si="33"/>
        <v>0</v>
      </c>
      <c r="AR157" s="19" t="s">
        <v>236</v>
      </c>
      <c r="AT157" s="19" t="s">
        <v>164</v>
      </c>
      <c r="AU157" s="19" t="s">
        <v>81</v>
      </c>
      <c r="AY157" s="19" t="s">
        <v>162</v>
      </c>
      <c r="BE157" s="195">
        <f t="shared" si="34"/>
        <v>0</v>
      </c>
      <c r="BF157" s="195">
        <f t="shared" si="35"/>
        <v>0</v>
      </c>
      <c r="BG157" s="195">
        <f t="shared" si="36"/>
        <v>0</v>
      </c>
      <c r="BH157" s="195">
        <f t="shared" si="37"/>
        <v>0</v>
      </c>
      <c r="BI157" s="195">
        <f t="shared" si="38"/>
        <v>0</v>
      </c>
      <c r="BJ157" s="19" t="s">
        <v>22</v>
      </c>
      <c r="BK157" s="195">
        <f t="shared" si="39"/>
        <v>0</v>
      </c>
      <c r="BL157" s="19" t="s">
        <v>236</v>
      </c>
      <c r="BM157" s="19" t="s">
        <v>573</v>
      </c>
    </row>
    <row r="158" spans="2:65" s="1" customFormat="1" ht="22.5" customHeight="1">
      <c r="B158" s="36"/>
      <c r="C158" s="184" t="s">
        <v>578</v>
      </c>
      <c r="D158" s="184" t="s">
        <v>164</v>
      </c>
      <c r="E158" s="185" t="s">
        <v>2562</v>
      </c>
      <c r="F158" s="186" t="s">
        <v>2563</v>
      </c>
      <c r="G158" s="187" t="s">
        <v>1900</v>
      </c>
      <c r="H158" s="188">
        <v>1</v>
      </c>
      <c r="I158" s="189"/>
      <c r="J158" s="190">
        <f t="shared" si="30"/>
        <v>0</v>
      </c>
      <c r="K158" s="186" t="s">
        <v>20</v>
      </c>
      <c r="L158" s="56"/>
      <c r="M158" s="191" t="s">
        <v>20</v>
      </c>
      <c r="N158" s="192" t="s">
        <v>44</v>
      </c>
      <c r="O158" s="37"/>
      <c r="P158" s="193">
        <f t="shared" si="31"/>
        <v>0</v>
      </c>
      <c r="Q158" s="193">
        <v>0</v>
      </c>
      <c r="R158" s="193">
        <f t="shared" si="32"/>
        <v>0</v>
      </c>
      <c r="S158" s="193">
        <v>0</v>
      </c>
      <c r="T158" s="194">
        <f t="shared" si="33"/>
        <v>0</v>
      </c>
      <c r="AR158" s="19" t="s">
        <v>236</v>
      </c>
      <c r="AT158" s="19" t="s">
        <v>164</v>
      </c>
      <c r="AU158" s="19" t="s">
        <v>81</v>
      </c>
      <c r="AY158" s="19" t="s">
        <v>162</v>
      </c>
      <c r="BE158" s="195">
        <f t="shared" si="34"/>
        <v>0</v>
      </c>
      <c r="BF158" s="195">
        <f t="shared" si="35"/>
        <v>0</v>
      </c>
      <c r="BG158" s="195">
        <f t="shared" si="36"/>
        <v>0</v>
      </c>
      <c r="BH158" s="195">
        <f t="shared" si="37"/>
        <v>0</v>
      </c>
      <c r="BI158" s="195">
        <f t="shared" si="38"/>
        <v>0</v>
      </c>
      <c r="BJ158" s="19" t="s">
        <v>22</v>
      </c>
      <c r="BK158" s="195">
        <f t="shared" si="39"/>
        <v>0</v>
      </c>
      <c r="BL158" s="19" t="s">
        <v>236</v>
      </c>
      <c r="BM158" s="19" t="s">
        <v>578</v>
      </c>
    </row>
    <row r="159" spans="2:65" s="1" customFormat="1" ht="22.5" customHeight="1">
      <c r="B159" s="36"/>
      <c r="C159" s="184" t="s">
        <v>581</v>
      </c>
      <c r="D159" s="184" t="s">
        <v>164</v>
      </c>
      <c r="E159" s="185" t="s">
        <v>2564</v>
      </c>
      <c r="F159" s="186" t="s">
        <v>2565</v>
      </c>
      <c r="G159" s="187" t="s">
        <v>1900</v>
      </c>
      <c r="H159" s="188">
        <v>1</v>
      </c>
      <c r="I159" s="189"/>
      <c r="J159" s="190">
        <f t="shared" si="30"/>
        <v>0</v>
      </c>
      <c r="K159" s="186" t="s">
        <v>20</v>
      </c>
      <c r="L159" s="56"/>
      <c r="M159" s="191" t="s">
        <v>20</v>
      </c>
      <c r="N159" s="192" t="s">
        <v>44</v>
      </c>
      <c r="O159" s="37"/>
      <c r="P159" s="193">
        <f t="shared" si="31"/>
        <v>0</v>
      </c>
      <c r="Q159" s="193">
        <v>0</v>
      </c>
      <c r="R159" s="193">
        <f t="shared" si="32"/>
        <v>0</v>
      </c>
      <c r="S159" s="193">
        <v>0</v>
      </c>
      <c r="T159" s="194">
        <f t="shared" si="33"/>
        <v>0</v>
      </c>
      <c r="AR159" s="19" t="s">
        <v>236</v>
      </c>
      <c r="AT159" s="19" t="s">
        <v>164</v>
      </c>
      <c r="AU159" s="19" t="s">
        <v>81</v>
      </c>
      <c r="AY159" s="19" t="s">
        <v>162</v>
      </c>
      <c r="BE159" s="195">
        <f t="shared" si="34"/>
        <v>0</v>
      </c>
      <c r="BF159" s="195">
        <f t="shared" si="35"/>
        <v>0</v>
      </c>
      <c r="BG159" s="195">
        <f t="shared" si="36"/>
        <v>0</v>
      </c>
      <c r="BH159" s="195">
        <f t="shared" si="37"/>
        <v>0</v>
      </c>
      <c r="BI159" s="195">
        <f t="shared" si="38"/>
        <v>0</v>
      </c>
      <c r="BJ159" s="19" t="s">
        <v>22</v>
      </c>
      <c r="BK159" s="195">
        <f t="shared" si="39"/>
        <v>0</v>
      </c>
      <c r="BL159" s="19" t="s">
        <v>236</v>
      </c>
      <c r="BM159" s="19" t="s">
        <v>581</v>
      </c>
    </row>
    <row r="160" spans="2:65" s="1" customFormat="1" ht="22.5" customHeight="1">
      <c r="B160" s="36"/>
      <c r="C160" s="184" t="s">
        <v>586</v>
      </c>
      <c r="D160" s="184" t="s">
        <v>164</v>
      </c>
      <c r="E160" s="185" t="s">
        <v>2566</v>
      </c>
      <c r="F160" s="186" t="s">
        <v>2567</v>
      </c>
      <c r="G160" s="187" t="s">
        <v>1900</v>
      </c>
      <c r="H160" s="188">
        <v>1</v>
      </c>
      <c r="I160" s="189"/>
      <c r="J160" s="190">
        <f t="shared" si="30"/>
        <v>0</v>
      </c>
      <c r="K160" s="186" t="s">
        <v>20</v>
      </c>
      <c r="L160" s="56"/>
      <c r="M160" s="191" t="s">
        <v>20</v>
      </c>
      <c r="N160" s="192" t="s">
        <v>44</v>
      </c>
      <c r="O160" s="37"/>
      <c r="P160" s="193">
        <f t="shared" si="31"/>
        <v>0</v>
      </c>
      <c r="Q160" s="193">
        <v>0</v>
      </c>
      <c r="R160" s="193">
        <f t="shared" si="32"/>
        <v>0</v>
      </c>
      <c r="S160" s="193">
        <v>0</v>
      </c>
      <c r="T160" s="194">
        <f t="shared" si="33"/>
        <v>0</v>
      </c>
      <c r="AR160" s="19" t="s">
        <v>236</v>
      </c>
      <c r="AT160" s="19" t="s">
        <v>164</v>
      </c>
      <c r="AU160" s="19" t="s">
        <v>81</v>
      </c>
      <c r="AY160" s="19" t="s">
        <v>162</v>
      </c>
      <c r="BE160" s="195">
        <f t="shared" si="34"/>
        <v>0</v>
      </c>
      <c r="BF160" s="195">
        <f t="shared" si="35"/>
        <v>0</v>
      </c>
      <c r="BG160" s="195">
        <f t="shared" si="36"/>
        <v>0</v>
      </c>
      <c r="BH160" s="195">
        <f t="shared" si="37"/>
        <v>0</v>
      </c>
      <c r="BI160" s="195">
        <f t="shared" si="38"/>
        <v>0</v>
      </c>
      <c r="BJ160" s="19" t="s">
        <v>22</v>
      </c>
      <c r="BK160" s="195">
        <f t="shared" si="39"/>
        <v>0</v>
      </c>
      <c r="BL160" s="19" t="s">
        <v>236</v>
      </c>
      <c r="BM160" s="19" t="s">
        <v>586</v>
      </c>
    </row>
    <row r="161" spans="2:65" s="1" customFormat="1" ht="22.5" customHeight="1">
      <c r="B161" s="36"/>
      <c r="C161" s="184" t="s">
        <v>591</v>
      </c>
      <c r="D161" s="184" t="s">
        <v>164</v>
      </c>
      <c r="E161" s="185" t="s">
        <v>2568</v>
      </c>
      <c r="F161" s="186" t="s">
        <v>2569</v>
      </c>
      <c r="G161" s="187" t="s">
        <v>1900</v>
      </c>
      <c r="H161" s="188">
        <v>1</v>
      </c>
      <c r="I161" s="189"/>
      <c r="J161" s="190">
        <f t="shared" si="30"/>
        <v>0</v>
      </c>
      <c r="K161" s="186" t="s">
        <v>20</v>
      </c>
      <c r="L161" s="56"/>
      <c r="M161" s="191" t="s">
        <v>20</v>
      </c>
      <c r="N161" s="192" t="s">
        <v>44</v>
      </c>
      <c r="O161" s="37"/>
      <c r="P161" s="193">
        <f t="shared" si="31"/>
        <v>0</v>
      </c>
      <c r="Q161" s="193">
        <v>0</v>
      </c>
      <c r="R161" s="193">
        <f t="shared" si="32"/>
        <v>0</v>
      </c>
      <c r="S161" s="193">
        <v>0</v>
      </c>
      <c r="T161" s="194">
        <f t="shared" si="33"/>
        <v>0</v>
      </c>
      <c r="AR161" s="19" t="s">
        <v>236</v>
      </c>
      <c r="AT161" s="19" t="s">
        <v>164</v>
      </c>
      <c r="AU161" s="19" t="s">
        <v>81</v>
      </c>
      <c r="AY161" s="19" t="s">
        <v>162</v>
      </c>
      <c r="BE161" s="195">
        <f t="shared" si="34"/>
        <v>0</v>
      </c>
      <c r="BF161" s="195">
        <f t="shared" si="35"/>
        <v>0</v>
      </c>
      <c r="BG161" s="195">
        <f t="shared" si="36"/>
        <v>0</v>
      </c>
      <c r="BH161" s="195">
        <f t="shared" si="37"/>
        <v>0</v>
      </c>
      <c r="BI161" s="195">
        <f t="shared" si="38"/>
        <v>0</v>
      </c>
      <c r="BJ161" s="19" t="s">
        <v>22</v>
      </c>
      <c r="BK161" s="195">
        <f t="shared" si="39"/>
        <v>0</v>
      </c>
      <c r="BL161" s="19" t="s">
        <v>236</v>
      </c>
      <c r="BM161" s="19" t="s">
        <v>591</v>
      </c>
    </row>
    <row r="162" spans="2:65" s="1" customFormat="1" ht="22.5" customHeight="1">
      <c r="B162" s="36"/>
      <c r="C162" s="184" t="s">
        <v>596</v>
      </c>
      <c r="D162" s="184" t="s">
        <v>164</v>
      </c>
      <c r="E162" s="185" t="s">
        <v>2570</v>
      </c>
      <c r="F162" s="186" t="s">
        <v>2571</v>
      </c>
      <c r="G162" s="187" t="s">
        <v>1900</v>
      </c>
      <c r="H162" s="188">
        <v>1</v>
      </c>
      <c r="I162" s="189"/>
      <c r="J162" s="190">
        <f t="shared" si="30"/>
        <v>0</v>
      </c>
      <c r="K162" s="186" t="s">
        <v>20</v>
      </c>
      <c r="L162" s="56"/>
      <c r="M162" s="191" t="s">
        <v>20</v>
      </c>
      <c r="N162" s="192" t="s">
        <v>44</v>
      </c>
      <c r="O162" s="37"/>
      <c r="P162" s="193">
        <f t="shared" si="31"/>
        <v>0</v>
      </c>
      <c r="Q162" s="193">
        <v>0</v>
      </c>
      <c r="R162" s="193">
        <f t="shared" si="32"/>
        <v>0</v>
      </c>
      <c r="S162" s="193">
        <v>0</v>
      </c>
      <c r="T162" s="194">
        <f t="shared" si="33"/>
        <v>0</v>
      </c>
      <c r="AR162" s="19" t="s">
        <v>236</v>
      </c>
      <c r="AT162" s="19" t="s">
        <v>164</v>
      </c>
      <c r="AU162" s="19" t="s">
        <v>81</v>
      </c>
      <c r="AY162" s="19" t="s">
        <v>162</v>
      </c>
      <c r="BE162" s="195">
        <f t="shared" si="34"/>
        <v>0</v>
      </c>
      <c r="BF162" s="195">
        <f t="shared" si="35"/>
        <v>0</v>
      </c>
      <c r="BG162" s="195">
        <f t="shared" si="36"/>
        <v>0</v>
      </c>
      <c r="BH162" s="195">
        <f t="shared" si="37"/>
        <v>0</v>
      </c>
      <c r="BI162" s="195">
        <f t="shared" si="38"/>
        <v>0</v>
      </c>
      <c r="BJ162" s="19" t="s">
        <v>22</v>
      </c>
      <c r="BK162" s="195">
        <f t="shared" si="39"/>
        <v>0</v>
      </c>
      <c r="BL162" s="19" t="s">
        <v>236</v>
      </c>
      <c r="BM162" s="19" t="s">
        <v>596</v>
      </c>
    </row>
    <row r="163" spans="2:65" s="1" customFormat="1" ht="22.5" customHeight="1">
      <c r="B163" s="36"/>
      <c r="C163" s="184" t="s">
        <v>601</v>
      </c>
      <c r="D163" s="184" t="s">
        <v>164</v>
      </c>
      <c r="E163" s="185" t="s">
        <v>2572</v>
      </c>
      <c r="F163" s="186" t="s">
        <v>2573</v>
      </c>
      <c r="G163" s="187" t="s">
        <v>1900</v>
      </c>
      <c r="H163" s="188">
        <v>3</v>
      </c>
      <c r="I163" s="189"/>
      <c r="J163" s="190">
        <f t="shared" si="30"/>
        <v>0</v>
      </c>
      <c r="K163" s="186" t="s">
        <v>20</v>
      </c>
      <c r="L163" s="56"/>
      <c r="M163" s="191" t="s">
        <v>20</v>
      </c>
      <c r="N163" s="192" t="s">
        <v>44</v>
      </c>
      <c r="O163" s="37"/>
      <c r="P163" s="193">
        <f t="shared" si="31"/>
        <v>0</v>
      </c>
      <c r="Q163" s="193">
        <v>0</v>
      </c>
      <c r="R163" s="193">
        <f t="shared" si="32"/>
        <v>0</v>
      </c>
      <c r="S163" s="193">
        <v>0</v>
      </c>
      <c r="T163" s="194">
        <f t="shared" si="33"/>
        <v>0</v>
      </c>
      <c r="AR163" s="19" t="s">
        <v>236</v>
      </c>
      <c r="AT163" s="19" t="s">
        <v>164</v>
      </c>
      <c r="AU163" s="19" t="s">
        <v>81</v>
      </c>
      <c r="AY163" s="19" t="s">
        <v>162</v>
      </c>
      <c r="BE163" s="195">
        <f t="shared" si="34"/>
        <v>0</v>
      </c>
      <c r="BF163" s="195">
        <f t="shared" si="35"/>
        <v>0</v>
      </c>
      <c r="BG163" s="195">
        <f t="shared" si="36"/>
        <v>0</v>
      </c>
      <c r="BH163" s="195">
        <f t="shared" si="37"/>
        <v>0</v>
      </c>
      <c r="BI163" s="195">
        <f t="shared" si="38"/>
        <v>0</v>
      </c>
      <c r="BJ163" s="19" t="s">
        <v>22</v>
      </c>
      <c r="BK163" s="195">
        <f t="shared" si="39"/>
        <v>0</v>
      </c>
      <c r="BL163" s="19" t="s">
        <v>236</v>
      </c>
      <c r="BM163" s="19" t="s">
        <v>601</v>
      </c>
    </row>
    <row r="164" spans="2:65" s="1" customFormat="1" ht="22.5" customHeight="1">
      <c r="B164" s="36"/>
      <c r="C164" s="184" t="s">
        <v>604</v>
      </c>
      <c r="D164" s="184" t="s">
        <v>164</v>
      </c>
      <c r="E164" s="185" t="s">
        <v>2574</v>
      </c>
      <c r="F164" s="186" t="s">
        <v>2575</v>
      </c>
      <c r="G164" s="187" t="s">
        <v>1900</v>
      </c>
      <c r="H164" s="188">
        <v>2</v>
      </c>
      <c r="I164" s="189"/>
      <c r="J164" s="190">
        <f t="shared" si="30"/>
        <v>0</v>
      </c>
      <c r="K164" s="186" t="s">
        <v>20</v>
      </c>
      <c r="L164" s="56"/>
      <c r="M164" s="191" t="s">
        <v>20</v>
      </c>
      <c r="N164" s="192" t="s">
        <v>44</v>
      </c>
      <c r="O164" s="37"/>
      <c r="P164" s="193">
        <f t="shared" si="31"/>
        <v>0</v>
      </c>
      <c r="Q164" s="193">
        <v>0</v>
      </c>
      <c r="R164" s="193">
        <f t="shared" si="32"/>
        <v>0</v>
      </c>
      <c r="S164" s="193">
        <v>0</v>
      </c>
      <c r="T164" s="194">
        <f t="shared" si="33"/>
        <v>0</v>
      </c>
      <c r="AR164" s="19" t="s">
        <v>236</v>
      </c>
      <c r="AT164" s="19" t="s">
        <v>164</v>
      </c>
      <c r="AU164" s="19" t="s">
        <v>81</v>
      </c>
      <c r="AY164" s="19" t="s">
        <v>162</v>
      </c>
      <c r="BE164" s="195">
        <f t="shared" si="34"/>
        <v>0</v>
      </c>
      <c r="BF164" s="195">
        <f t="shared" si="35"/>
        <v>0</v>
      </c>
      <c r="BG164" s="195">
        <f t="shared" si="36"/>
        <v>0</v>
      </c>
      <c r="BH164" s="195">
        <f t="shared" si="37"/>
        <v>0</v>
      </c>
      <c r="BI164" s="195">
        <f t="shared" si="38"/>
        <v>0</v>
      </c>
      <c r="BJ164" s="19" t="s">
        <v>22</v>
      </c>
      <c r="BK164" s="195">
        <f t="shared" si="39"/>
        <v>0</v>
      </c>
      <c r="BL164" s="19" t="s">
        <v>236</v>
      </c>
      <c r="BM164" s="19" t="s">
        <v>604</v>
      </c>
    </row>
    <row r="165" spans="2:65" s="1" customFormat="1" ht="22.5" customHeight="1">
      <c r="B165" s="36"/>
      <c r="C165" s="184" t="s">
        <v>607</v>
      </c>
      <c r="D165" s="184" t="s">
        <v>164</v>
      </c>
      <c r="E165" s="185" t="s">
        <v>2576</v>
      </c>
      <c r="F165" s="186" t="s">
        <v>2577</v>
      </c>
      <c r="G165" s="187" t="s">
        <v>1900</v>
      </c>
      <c r="H165" s="188">
        <v>1</v>
      </c>
      <c r="I165" s="189"/>
      <c r="J165" s="190">
        <f t="shared" si="30"/>
        <v>0</v>
      </c>
      <c r="K165" s="186" t="s">
        <v>20</v>
      </c>
      <c r="L165" s="56"/>
      <c r="M165" s="191" t="s">
        <v>20</v>
      </c>
      <c r="N165" s="192" t="s">
        <v>44</v>
      </c>
      <c r="O165" s="37"/>
      <c r="P165" s="193">
        <f t="shared" si="31"/>
        <v>0</v>
      </c>
      <c r="Q165" s="193">
        <v>0</v>
      </c>
      <c r="R165" s="193">
        <f t="shared" si="32"/>
        <v>0</v>
      </c>
      <c r="S165" s="193">
        <v>0</v>
      </c>
      <c r="T165" s="194">
        <f t="shared" si="33"/>
        <v>0</v>
      </c>
      <c r="AR165" s="19" t="s">
        <v>236</v>
      </c>
      <c r="AT165" s="19" t="s">
        <v>164</v>
      </c>
      <c r="AU165" s="19" t="s">
        <v>81</v>
      </c>
      <c r="AY165" s="19" t="s">
        <v>162</v>
      </c>
      <c r="BE165" s="195">
        <f t="shared" si="34"/>
        <v>0</v>
      </c>
      <c r="BF165" s="195">
        <f t="shared" si="35"/>
        <v>0</v>
      </c>
      <c r="BG165" s="195">
        <f t="shared" si="36"/>
        <v>0</v>
      </c>
      <c r="BH165" s="195">
        <f t="shared" si="37"/>
        <v>0</v>
      </c>
      <c r="BI165" s="195">
        <f t="shared" si="38"/>
        <v>0</v>
      </c>
      <c r="BJ165" s="19" t="s">
        <v>22</v>
      </c>
      <c r="BK165" s="195">
        <f t="shared" si="39"/>
        <v>0</v>
      </c>
      <c r="BL165" s="19" t="s">
        <v>236</v>
      </c>
      <c r="BM165" s="19" t="s">
        <v>607</v>
      </c>
    </row>
    <row r="166" spans="2:65" s="1" customFormat="1" ht="22.5" customHeight="1">
      <c r="B166" s="36"/>
      <c r="C166" s="184" t="s">
        <v>611</v>
      </c>
      <c r="D166" s="184" t="s">
        <v>164</v>
      </c>
      <c r="E166" s="185" t="s">
        <v>2576</v>
      </c>
      <c r="F166" s="186" t="s">
        <v>2577</v>
      </c>
      <c r="G166" s="187" t="s">
        <v>1900</v>
      </c>
      <c r="H166" s="188">
        <v>1</v>
      </c>
      <c r="I166" s="189"/>
      <c r="J166" s="190">
        <f t="shared" si="30"/>
        <v>0</v>
      </c>
      <c r="K166" s="186" t="s">
        <v>20</v>
      </c>
      <c r="L166" s="56"/>
      <c r="M166" s="191" t="s">
        <v>20</v>
      </c>
      <c r="N166" s="192" t="s">
        <v>44</v>
      </c>
      <c r="O166" s="37"/>
      <c r="P166" s="193">
        <f t="shared" si="31"/>
        <v>0</v>
      </c>
      <c r="Q166" s="193">
        <v>0</v>
      </c>
      <c r="R166" s="193">
        <f t="shared" si="32"/>
        <v>0</v>
      </c>
      <c r="S166" s="193">
        <v>0</v>
      </c>
      <c r="T166" s="194">
        <f t="shared" si="33"/>
        <v>0</v>
      </c>
      <c r="AR166" s="19" t="s">
        <v>236</v>
      </c>
      <c r="AT166" s="19" t="s">
        <v>164</v>
      </c>
      <c r="AU166" s="19" t="s">
        <v>81</v>
      </c>
      <c r="AY166" s="19" t="s">
        <v>162</v>
      </c>
      <c r="BE166" s="195">
        <f t="shared" si="34"/>
        <v>0</v>
      </c>
      <c r="BF166" s="195">
        <f t="shared" si="35"/>
        <v>0</v>
      </c>
      <c r="BG166" s="195">
        <f t="shared" si="36"/>
        <v>0</v>
      </c>
      <c r="BH166" s="195">
        <f t="shared" si="37"/>
        <v>0</v>
      </c>
      <c r="BI166" s="195">
        <f t="shared" si="38"/>
        <v>0</v>
      </c>
      <c r="BJ166" s="19" t="s">
        <v>22</v>
      </c>
      <c r="BK166" s="195">
        <f t="shared" si="39"/>
        <v>0</v>
      </c>
      <c r="BL166" s="19" t="s">
        <v>236</v>
      </c>
      <c r="BM166" s="19" t="s">
        <v>611</v>
      </c>
    </row>
    <row r="167" spans="2:65" s="1" customFormat="1" ht="22.5" customHeight="1">
      <c r="B167" s="36"/>
      <c r="C167" s="184" t="s">
        <v>615</v>
      </c>
      <c r="D167" s="184" t="s">
        <v>164</v>
      </c>
      <c r="E167" s="185" t="s">
        <v>2578</v>
      </c>
      <c r="F167" s="186" t="s">
        <v>2579</v>
      </c>
      <c r="G167" s="187" t="s">
        <v>1900</v>
      </c>
      <c r="H167" s="188">
        <v>6</v>
      </c>
      <c r="I167" s="189"/>
      <c r="J167" s="190">
        <f t="shared" si="30"/>
        <v>0</v>
      </c>
      <c r="K167" s="186" t="s">
        <v>20</v>
      </c>
      <c r="L167" s="56"/>
      <c r="M167" s="191" t="s">
        <v>20</v>
      </c>
      <c r="N167" s="192" t="s">
        <v>44</v>
      </c>
      <c r="O167" s="37"/>
      <c r="P167" s="193">
        <f t="shared" si="31"/>
        <v>0</v>
      </c>
      <c r="Q167" s="193">
        <v>0</v>
      </c>
      <c r="R167" s="193">
        <f t="shared" si="32"/>
        <v>0</v>
      </c>
      <c r="S167" s="193">
        <v>0</v>
      </c>
      <c r="T167" s="194">
        <f t="shared" si="33"/>
        <v>0</v>
      </c>
      <c r="AR167" s="19" t="s">
        <v>236</v>
      </c>
      <c r="AT167" s="19" t="s">
        <v>164</v>
      </c>
      <c r="AU167" s="19" t="s">
        <v>81</v>
      </c>
      <c r="AY167" s="19" t="s">
        <v>162</v>
      </c>
      <c r="BE167" s="195">
        <f t="shared" si="34"/>
        <v>0</v>
      </c>
      <c r="BF167" s="195">
        <f t="shared" si="35"/>
        <v>0</v>
      </c>
      <c r="BG167" s="195">
        <f t="shared" si="36"/>
        <v>0</v>
      </c>
      <c r="BH167" s="195">
        <f t="shared" si="37"/>
        <v>0</v>
      </c>
      <c r="BI167" s="195">
        <f t="shared" si="38"/>
        <v>0</v>
      </c>
      <c r="BJ167" s="19" t="s">
        <v>22</v>
      </c>
      <c r="BK167" s="195">
        <f t="shared" si="39"/>
        <v>0</v>
      </c>
      <c r="BL167" s="19" t="s">
        <v>236</v>
      </c>
      <c r="BM167" s="19" t="s">
        <v>615</v>
      </c>
    </row>
    <row r="168" spans="2:65" s="1" customFormat="1" ht="22.5" customHeight="1">
      <c r="B168" s="36"/>
      <c r="C168" s="184" t="s">
        <v>618</v>
      </c>
      <c r="D168" s="184" t="s">
        <v>164</v>
      </c>
      <c r="E168" s="185" t="s">
        <v>2580</v>
      </c>
      <c r="F168" s="186" t="s">
        <v>2581</v>
      </c>
      <c r="G168" s="187" t="s">
        <v>1900</v>
      </c>
      <c r="H168" s="188">
        <v>1</v>
      </c>
      <c r="I168" s="189"/>
      <c r="J168" s="190">
        <f t="shared" si="30"/>
        <v>0</v>
      </c>
      <c r="K168" s="186" t="s">
        <v>20</v>
      </c>
      <c r="L168" s="56"/>
      <c r="M168" s="191" t="s">
        <v>20</v>
      </c>
      <c r="N168" s="192" t="s">
        <v>44</v>
      </c>
      <c r="O168" s="37"/>
      <c r="P168" s="193">
        <f t="shared" si="31"/>
        <v>0</v>
      </c>
      <c r="Q168" s="193">
        <v>0</v>
      </c>
      <c r="R168" s="193">
        <f t="shared" si="32"/>
        <v>0</v>
      </c>
      <c r="S168" s="193">
        <v>0</v>
      </c>
      <c r="T168" s="194">
        <f t="shared" si="33"/>
        <v>0</v>
      </c>
      <c r="AR168" s="19" t="s">
        <v>236</v>
      </c>
      <c r="AT168" s="19" t="s">
        <v>164</v>
      </c>
      <c r="AU168" s="19" t="s">
        <v>81</v>
      </c>
      <c r="AY168" s="19" t="s">
        <v>162</v>
      </c>
      <c r="BE168" s="195">
        <f t="shared" si="34"/>
        <v>0</v>
      </c>
      <c r="BF168" s="195">
        <f t="shared" si="35"/>
        <v>0</v>
      </c>
      <c r="BG168" s="195">
        <f t="shared" si="36"/>
        <v>0</v>
      </c>
      <c r="BH168" s="195">
        <f t="shared" si="37"/>
        <v>0</v>
      </c>
      <c r="BI168" s="195">
        <f t="shared" si="38"/>
        <v>0</v>
      </c>
      <c r="BJ168" s="19" t="s">
        <v>22</v>
      </c>
      <c r="BK168" s="195">
        <f t="shared" si="39"/>
        <v>0</v>
      </c>
      <c r="BL168" s="19" t="s">
        <v>236</v>
      </c>
      <c r="BM168" s="19" t="s">
        <v>618</v>
      </c>
    </row>
    <row r="169" spans="2:65" s="1" customFormat="1" ht="22.5" customHeight="1">
      <c r="B169" s="36"/>
      <c r="C169" s="184" t="s">
        <v>621</v>
      </c>
      <c r="D169" s="184" t="s">
        <v>164</v>
      </c>
      <c r="E169" s="185" t="s">
        <v>2582</v>
      </c>
      <c r="F169" s="186" t="s">
        <v>2583</v>
      </c>
      <c r="G169" s="187" t="s">
        <v>312</v>
      </c>
      <c r="H169" s="188">
        <v>1</v>
      </c>
      <c r="I169" s="189"/>
      <c r="J169" s="190">
        <f t="shared" si="30"/>
        <v>0</v>
      </c>
      <c r="K169" s="186" t="s">
        <v>20</v>
      </c>
      <c r="L169" s="56"/>
      <c r="M169" s="191" t="s">
        <v>20</v>
      </c>
      <c r="N169" s="192" t="s">
        <v>44</v>
      </c>
      <c r="O169" s="37"/>
      <c r="P169" s="193">
        <f t="shared" si="31"/>
        <v>0</v>
      </c>
      <c r="Q169" s="193">
        <v>0</v>
      </c>
      <c r="R169" s="193">
        <f t="shared" si="32"/>
        <v>0</v>
      </c>
      <c r="S169" s="193">
        <v>0</v>
      </c>
      <c r="T169" s="194">
        <f t="shared" si="33"/>
        <v>0</v>
      </c>
      <c r="AR169" s="19" t="s">
        <v>236</v>
      </c>
      <c r="AT169" s="19" t="s">
        <v>164</v>
      </c>
      <c r="AU169" s="19" t="s">
        <v>81</v>
      </c>
      <c r="AY169" s="19" t="s">
        <v>162</v>
      </c>
      <c r="BE169" s="195">
        <f t="shared" si="34"/>
        <v>0</v>
      </c>
      <c r="BF169" s="195">
        <f t="shared" si="35"/>
        <v>0</v>
      </c>
      <c r="BG169" s="195">
        <f t="shared" si="36"/>
        <v>0</v>
      </c>
      <c r="BH169" s="195">
        <f t="shared" si="37"/>
        <v>0</v>
      </c>
      <c r="BI169" s="195">
        <f t="shared" si="38"/>
        <v>0</v>
      </c>
      <c r="BJ169" s="19" t="s">
        <v>22</v>
      </c>
      <c r="BK169" s="195">
        <f t="shared" si="39"/>
        <v>0</v>
      </c>
      <c r="BL169" s="19" t="s">
        <v>236</v>
      </c>
      <c r="BM169" s="19" t="s">
        <v>621</v>
      </c>
    </row>
    <row r="170" spans="2:65" s="1" customFormat="1" ht="22.5" customHeight="1">
      <c r="B170" s="36"/>
      <c r="C170" s="184" t="s">
        <v>624</v>
      </c>
      <c r="D170" s="184" t="s">
        <v>164</v>
      </c>
      <c r="E170" s="185" t="s">
        <v>2584</v>
      </c>
      <c r="F170" s="186" t="s">
        <v>2585</v>
      </c>
      <c r="G170" s="187" t="s">
        <v>206</v>
      </c>
      <c r="H170" s="188">
        <v>0.659</v>
      </c>
      <c r="I170" s="189"/>
      <c r="J170" s="190">
        <f t="shared" si="30"/>
        <v>0</v>
      </c>
      <c r="K170" s="186" t="s">
        <v>20</v>
      </c>
      <c r="L170" s="56"/>
      <c r="M170" s="191" t="s">
        <v>20</v>
      </c>
      <c r="N170" s="192" t="s">
        <v>44</v>
      </c>
      <c r="O170" s="37"/>
      <c r="P170" s="193">
        <f t="shared" si="31"/>
        <v>0</v>
      </c>
      <c r="Q170" s="193">
        <v>0</v>
      </c>
      <c r="R170" s="193">
        <f t="shared" si="32"/>
        <v>0</v>
      </c>
      <c r="S170" s="193">
        <v>0</v>
      </c>
      <c r="T170" s="194">
        <f t="shared" si="33"/>
        <v>0</v>
      </c>
      <c r="AR170" s="19" t="s">
        <v>236</v>
      </c>
      <c r="AT170" s="19" t="s">
        <v>164</v>
      </c>
      <c r="AU170" s="19" t="s">
        <v>81</v>
      </c>
      <c r="AY170" s="19" t="s">
        <v>162</v>
      </c>
      <c r="BE170" s="195">
        <f t="shared" si="34"/>
        <v>0</v>
      </c>
      <c r="BF170" s="195">
        <f t="shared" si="35"/>
        <v>0</v>
      </c>
      <c r="BG170" s="195">
        <f t="shared" si="36"/>
        <v>0</v>
      </c>
      <c r="BH170" s="195">
        <f t="shared" si="37"/>
        <v>0</v>
      </c>
      <c r="BI170" s="195">
        <f t="shared" si="38"/>
        <v>0</v>
      </c>
      <c r="BJ170" s="19" t="s">
        <v>22</v>
      </c>
      <c r="BK170" s="195">
        <f t="shared" si="39"/>
        <v>0</v>
      </c>
      <c r="BL170" s="19" t="s">
        <v>236</v>
      </c>
      <c r="BM170" s="19" t="s">
        <v>624</v>
      </c>
    </row>
    <row r="171" spans="2:63" s="10" customFormat="1" ht="29.85" customHeight="1">
      <c r="B171" s="167"/>
      <c r="C171" s="168"/>
      <c r="D171" s="181" t="s">
        <v>72</v>
      </c>
      <c r="E171" s="182" t="s">
        <v>2586</v>
      </c>
      <c r="F171" s="182" t="s">
        <v>2587</v>
      </c>
      <c r="G171" s="168"/>
      <c r="H171" s="168"/>
      <c r="I171" s="171"/>
      <c r="J171" s="183">
        <f>BK171</f>
        <v>0</v>
      </c>
      <c r="K171" s="168"/>
      <c r="L171" s="173"/>
      <c r="M171" s="174"/>
      <c r="N171" s="175"/>
      <c r="O171" s="175"/>
      <c r="P171" s="176">
        <f>SUM(P172:P175)</f>
        <v>0</v>
      </c>
      <c r="Q171" s="175"/>
      <c r="R171" s="176">
        <f>SUM(R172:R175)</f>
        <v>0</v>
      </c>
      <c r="S171" s="175"/>
      <c r="T171" s="177">
        <f>SUM(T172:T175)</f>
        <v>0</v>
      </c>
      <c r="AR171" s="178" t="s">
        <v>81</v>
      </c>
      <c r="AT171" s="179" t="s">
        <v>72</v>
      </c>
      <c r="AU171" s="179" t="s">
        <v>22</v>
      </c>
      <c r="AY171" s="178" t="s">
        <v>162</v>
      </c>
      <c r="BK171" s="180">
        <f>SUM(BK172:BK175)</f>
        <v>0</v>
      </c>
    </row>
    <row r="172" spans="2:65" s="1" customFormat="1" ht="22.5" customHeight="1">
      <c r="B172" s="36"/>
      <c r="C172" s="184" t="s">
        <v>628</v>
      </c>
      <c r="D172" s="184" t="s">
        <v>164</v>
      </c>
      <c r="E172" s="185" t="s">
        <v>2588</v>
      </c>
      <c r="F172" s="186" t="s">
        <v>2589</v>
      </c>
      <c r="G172" s="187" t="s">
        <v>1900</v>
      </c>
      <c r="H172" s="188">
        <v>3</v>
      </c>
      <c r="I172" s="189"/>
      <c r="J172" s="190">
        <f>ROUND(I172*H172,2)</f>
        <v>0</v>
      </c>
      <c r="K172" s="186" t="s">
        <v>20</v>
      </c>
      <c r="L172" s="56"/>
      <c r="M172" s="191" t="s">
        <v>20</v>
      </c>
      <c r="N172" s="192" t="s">
        <v>44</v>
      </c>
      <c r="O172" s="37"/>
      <c r="P172" s="193">
        <f>O172*H172</f>
        <v>0</v>
      </c>
      <c r="Q172" s="193">
        <v>0</v>
      </c>
      <c r="R172" s="193">
        <f>Q172*H172</f>
        <v>0</v>
      </c>
      <c r="S172" s="193">
        <v>0</v>
      </c>
      <c r="T172" s="194">
        <f>S172*H172</f>
        <v>0</v>
      </c>
      <c r="AR172" s="19" t="s">
        <v>236</v>
      </c>
      <c r="AT172" s="19" t="s">
        <v>164</v>
      </c>
      <c r="AU172" s="19" t="s">
        <v>81</v>
      </c>
      <c r="AY172" s="19" t="s">
        <v>162</v>
      </c>
      <c r="BE172" s="195">
        <f>IF(N172="základní",J172,0)</f>
        <v>0</v>
      </c>
      <c r="BF172" s="195">
        <f>IF(N172="snížená",J172,0)</f>
        <v>0</v>
      </c>
      <c r="BG172" s="195">
        <f>IF(N172="zákl. přenesená",J172,0)</f>
        <v>0</v>
      </c>
      <c r="BH172" s="195">
        <f>IF(N172="sníž. přenesená",J172,0)</f>
        <v>0</v>
      </c>
      <c r="BI172" s="195">
        <f>IF(N172="nulová",J172,0)</f>
        <v>0</v>
      </c>
      <c r="BJ172" s="19" t="s">
        <v>22</v>
      </c>
      <c r="BK172" s="195">
        <f>ROUND(I172*H172,2)</f>
        <v>0</v>
      </c>
      <c r="BL172" s="19" t="s">
        <v>236</v>
      </c>
      <c r="BM172" s="19" t="s">
        <v>628</v>
      </c>
    </row>
    <row r="173" spans="2:65" s="1" customFormat="1" ht="31.5" customHeight="1">
      <c r="B173" s="36"/>
      <c r="C173" s="184" t="s">
        <v>635</v>
      </c>
      <c r="D173" s="184" t="s">
        <v>164</v>
      </c>
      <c r="E173" s="185" t="s">
        <v>2590</v>
      </c>
      <c r="F173" s="186" t="s">
        <v>2591</v>
      </c>
      <c r="G173" s="187" t="s">
        <v>1900</v>
      </c>
      <c r="H173" s="188">
        <v>7</v>
      </c>
      <c r="I173" s="189"/>
      <c r="J173" s="190">
        <f>ROUND(I173*H173,2)</f>
        <v>0</v>
      </c>
      <c r="K173" s="186" t="s">
        <v>20</v>
      </c>
      <c r="L173" s="56"/>
      <c r="M173" s="191" t="s">
        <v>20</v>
      </c>
      <c r="N173" s="192" t="s">
        <v>44</v>
      </c>
      <c r="O173" s="37"/>
      <c r="P173" s="193">
        <f>O173*H173</f>
        <v>0</v>
      </c>
      <c r="Q173" s="193">
        <v>0</v>
      </c>
      <c r="R173" s="193">
        <f>Q173*H173</f>
        <v>0</v>
      </c>
      <c r="S173" s="193">
        <v>0</v>
      </c>
      <c r="T173" s="194">
        <f>S173*H173</f>
        <v>0</v>
      </c>
      <c r="AR173" s="19" t="s">
        <v>236</v>
      </c>
      <c r="AT173" s="19" t="s">
        <v>164</v>
      </c>
      <c r="AU173" s="19" t="s">
        <v>81</v>
      </c>
      <c r="AY173" s="19" t="s">
        <v>162</v>
      </c>
      <c r="BE173" s="195">
        <f>IF(N173="základní",J173,0)</f>
        <v>0</v>
      </c>
      <c r="BF173" s="195">
        <f>IF(N173="snížená",J173,0)</f>
        <v>0</v>
      </c>
      <c r="BG173" s="195">
        <f>IF(N173="zákl. přenesená",J173,0)</f>
        <v>0</v>
      </c>
      <c r="BH173" s="195">
        <f>IF(N173="sníž. přenesená",J173,0)</f>
        <v>0</v>
      </c>
      <c r="BI173" s="195">
        <f>IF(N173="nulová",J173,0)</f>
        <v>0</v>
      </c>
      <c r="BJ173" s="19" t="s">
        <v>22</v>
      </c>
      <c r="BK173" s="195">
        <f>ROUND(I173*H173,2)</f>
        <v>0</v>
      </c>
      <c r="BL173" s="19" t="s">
        <v>236</v>
      </c>
      <c r="BM173" s="19" t="s">
        <v>635</v>
      </c>
    </row>
    <row r="174" spans="2:65" s="1" customFormat="1" ht="31.5" customHeight="1">
      <c r="B174" s="36"/>
      <c r="C174" s="184" t="s">
        <v>638</v>
      </c>
      <c r="D174" s="184" t="s">
        <v>164</v>
      </c>
      <c r="E174" s="185" t="s">
        <v>2592</v>
      </c>
      <c r="F174" s="186" t="s">
        <v>2593</v>
      </c>
      <c r="G174" s="187" t="s">
        <v>1900</v>
      </c>
      <c r="H174" s="188">
        <v>1</v>
      </c>
      <c r="I174" s="189"/>
      <c r="J174" s="190">
        <f>ROUND(I174*H174,2)</f>
        <v>0</v>
      </c>
      <c r="K174" s="186" t="s">
        <v>20</v>
      </c>
      <c r="L174" s="56"/>
      <c r="M174" s="191" t="s">
        <v>20</v>
      </c>
      <c r="N174" s="192" t="s">
        <v>44</v>
      </c>
      <c r="O174" s="37"/>
      <c r="P174" s="193">
        <f>O174*H174</f>
        <v>0</v>
      </c>
      <c r="Q174" s="193">
        <v>0</v>
      </c>
      <c r="R174" s="193">
        <f>Q174*H174</f>
        <v>0</v>
      </c>
      <c r="S174" s="193">
        <v>0</v>
      </c>
      <c r="T174" s="194">
        <f>S174*H174</f>
        <v>0</v>
      </c>
      <c r="AR174" s="19" t="s">
        <v>236</v>
      </c>
      <c r="AT174" s="19" t="s">
        <v>164</v>
      </c>
      <c r="AU174" s="19" t="s">
        <v>81</v>
      </c>
      <c r="AY174" s="19" t="s">
        <v>162</v>
      </c>
      <c r="BE174" s="195">
        <f>IF(N174="základní",J174,0)</f>
        <v>0</v>
      </c>
      <c r="BF174" s="195">
        <f>IF(N174="snížená",J174,0)</f>
        <v>0</v>
      </c>
      <c r="BG174" s="195">
        <f>IF(N174="zákl. přenesená",J174,0)</f>
        <v>0</v>
      </c>
      <c r="BH174" s="195">
        <f>IF(N174="sníž. přenesená",J174,0)</f>
        <v>0</v>
      </c>
      <c r="BI174" s="195">
        <f>IF(N174="nulová",J174,0)</f>
        <v>0</v>
      </c>
      <c r="BJ174" s="19" t="s">
        <v>22</v>
      </c>
      <c r="BK174" s="195">
        <f>ROUND(I174*H174,2)</f>
        <v>0</v>
      </c>
      <c r="BL174" s="19" t="s">
        <v>236</v>
      </c>
      <c r="BM174" s="19" t="s">
        <v>638</v>
      </c>
    </row>
    <row r="175" spans="2:65" s="1" customFormat="1" ht="22.5" customHeight="1">
      <c r="B175" s="36"/>
      <c r="C175" s="184" t="s">
        <v>641</v>
      </c>
      <c r="D175" s="184" t="s">
        <v>164</v>
      </c>
      <c r="E175" s="185" t="s">
        <v>2594</v>
      </c>
      <c r="F175" s="186" t="s">
        <v>2595</v>
      </c>
      <c r="G175" s="187" t="s">
        <v>206</v>
      </c>
      <c r="H175" s="188">
        <v>0.195</v>
      </c>
      <c r="I175" s="189"/>
      <c r="J175" s="190">
        <f>ROUND(I175*H175,2)</f>
        <v>0</v>
      </c>
      <c r="K175" s="186" t="s">
        <v>20</v>
      </c>
      <c r="L175" s="56"/>
      <c r="M175" s="191" t="s">
        <v>20</v>
      </c>
      <c r="N175" s="262" t="s">
        <v>44</v>
      </c>
      <c r="O175" s="263"/>
      <c r="P175" s="264">
        <f>O175*H175</f>
        <v>0</v>
      </c>
      <c r="Q175" s="264">
        <v>0</v>
      </c>
      <c r="R175" s="264">
        <f>Q175*H175</f>
        <v>0</v>
      </c>
      <c r="S175" s="264">
        <v>0</v>
      </c>
      <c r="T175" s="265">
        <f>S175*H175</f>
        <v>0</v>
      </c>
      <c r="AR175" s="19" t="s">
        <v>236</v>
      </c>
      <c r="AT175" s="19" t="s">
        <v>164</v>
      </c>
      <c r="AU175" s="19" t="s">
        <v>81</v>
      </c>
      <c r="AY175" s="19" t="s">
        <v>162</v>
      </c>
      <c r="BE175" s="195">
        <f>IF(N175="základní",J175,0)</f>
        <v>0</v>
      </c>
      <c r="BF175" s="195">
        <f>IF(N175="snížená",J175,0)</f>
        <v>0</v>
      </c>
      <c r="BG175" s="195">
        <f>IF(N175="zákl. přenesená",J175,0)</f>
        <v>0</v>
      </c>
      <c r="BH175" s="195">
        <f>IF(N175="sníž. přenesená",J175,0)</f>
        <v>0</v>
      </c>
      <c r="BI175" s="195">
        <f>IF(N175="nulová",J175,0)</f>
        <v>0</v>
      </c>
      <c r="BJ175" s="19" t="s">
        <v>22</v>
      </c>
      <c r="BK175" s="195">
        <f>ROUND(I175*H175,2)</f>
        <v>0</v>
      </c>
      <c r="BL175" s="19" t="s">
        <v>236</v>
      </c>
      <c r="BM175" s="19" t="s">
        <v>641</v>
      </c>
    </row>
    <row r="176" spans="2:12" s="1" customFormat="1" ht="6.95" customHeight="1">
      <c r="B176" s="51"/>
      <c r="C176" s="52"/>
      <c r="D176" s="52"/>
      <c r="E176" s="52"/>
      <c r="F176" s="52"/>
      <c r="G176" s="52"/>
      <c r="H176" s="52"/>
      <c r="I176" s="130"/>
      <c r="J176" s="52"/>
      <c r="K176" s="52"/>
      <c r="L176" s="56"/>
    </row>
  </sheetData>
  <sheetProtection password="CC35" sheet="1" objects="1" scenarios="1" formatColumns="0" formatRows="0" sort="0" autoFilter="0"/>
  <autoFilter ref="C84:K84"/>
  <mergeCells count="9">
    <mergeCell ref="E75:H75"/>
    <mergeCell ref="E77:H7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0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87</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2596</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408" customHeight="1">
      <c r="B24" s="112"/>
      <c r="C24" s="113"/>
      <c r="D24" s="113"/>
      <c r="E24" s="332" t="s">
        <v>2597</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ROUND(J83,2)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ROUND(SUM(BE83:BE304),2)</f>
        <v>0</v>
      </c>
      <c r="G30" s="37"/>
      <c r="H30" s="37"/>
      <c r="I30" s="122">
        <v>0.21</v>
      </c>
      <c r="J30" s="121">
        <f>ROUND(ROUND((SUM(BE83:BE304)),2)*I30,2)</f>
        <v>0</v>
      </c>
      <c r="K30" s="40"/>
    </row>
    <row r="31" spans="2:11" s="1" customFormat="1" ht="14.45" customHeight="1">
      <c r="B31" s="36"/>
      <c r="C31" s="37"/>
      <c r="D31" s="37"/>
      <c r="E31" s="44" t="s">
        <v>45</v>
      </c>
      <c r="F31" s="121">
        <f>ROUND(SUM(BF83:BF304),2)</f>
        <v>0</v>
      </c>
      <c r="G31" s="37"/>
      <c r="H31" s="37"/>
      <c r="I31" s="122">
        <v>0.15</v>
      </c>
      <c r="J31" s="121">
        <f>ROUND(ROUND((SUM(BF83:BF304)),2)*I31,2)</f>
        <v>0</v>
      </c>
      <c r="K31" s="40"/>
    </row>
    <row r="32" spans="2:11" s="1" customFormat="1" ht="14.45" customHeight="1" hidden="1">
      <c r="B32" s="36"/>
      <c r="C32" s="37"/>
      <c r="D32" s="37"/>
      <c r="E32" s="44" t="s">
        <v>46</v>
      </c>
      <c r="F32" s="121">
        <f>ROUND(SUM(BG83:BG304),2)</f>
        <v>0</v>
      </c>
      <c r="G32" s="37"/>
      <c r="H32" s="37"/>
      <c r="I32" s="122">
        <v>0.21</v>
      </c>
      <c r="J32" s="121">
        <v>0</v>
      </c>
      <c r="K32" s="40"/>
    </row>
    <row r="33" spans="2:11" s="1" customFormat="1" ht="14.45" customHeight="1" hidden="1">
      <c r="B33" s="36"/>
      <c r="C33" s="37"/>
      <c r="D33" s="37"/>
      <c r="E33" s="44" t="s">
        <v>47</v>
      </c>
      <c r="F33" s="121">
        <f>ROUND(SUM(BH83:BH304),2)</f>
        <v>0</v>
      </c>
      <c r="G33" s="37"/>
      <c r="H33" s="37"/>
      <c r="I33" s="122">
        <v>0.15</v>
      </c>
      <c r="J33" s="121">
        <v>0</v>
      </c>
      <c r="K33" s="40"/>
    </row>
    <row r="34" spans="2:11" s="1" customFormat="1" ht="14.45" customHeight="1" hidden="1">
      <c r="B34" s="36"/>
      <c r="C34" s="37"/>
      <c r="D34" s="37"/>
      <c r="E34" s="44" t="s">
        <v>48</v>
      </c>
      <c r="F34" s="121">
        <f>ROUND(SUM(BI83:BI304),2)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VZT - Vzduchotechnika</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J83</f>
        <v>0</v>
      </c>
      <c r="K56" s="40"/>
      <c r="AU56" s="19" t="s">
        <v>108</v>
      </c>
    </row>
    <row r="57" spans="2:11" s="7" customFormat="1" ht="24.95" customHeight="1">
      <c r="B57" s="140"/>
      <c r="C57" s="141"/>
      <c r="D57" s="142" t="s">
        <v>2596</v>
      </c>
      <c r="E57" s="143"/>
      <c r="F57" s="143"/>
      <c r="G57" s="143"/>
      <c r="H57" s="143"/>
      <c r="I57" s="144"/>
      <c r="J57" s="145">
        <f>J84</f>
        <v>0</v>
      </c>
      <c r="K57" s="146"/>
    </row>
    <row r="58" spans="2:11" s="8" customFormat="1" ht="19.9" customHeight="1">
      <c r="B58" s="147"/>
      <c r="C58" s="148"/>
      <c r="D58" s="149" t="s">
        <v>2598</v>
      </c>
      <c r="E58" s="150"/>
      <c r="F58" s="150"/>
      <c r="G58" s="150"/>
      <c r="H58" s="150"/>
      <c r="I58" s="151"/>
      <c r="J58" s="152">
        <f>J85</f>
        <v>0</v>
      </c>
      <c r="K58" s="153"/>
    </row>
    <row r="59" spans="2:11" s="8" customFormat="1" ht="19.9" customHeight="1">
      <c r="B59" s="147"/>
      <c r="C59" s="148"/>
      <c r="D59" s="149" t="s">
        <v>2599</v>
      </c>
      <c r="E59" s="150"/>
      <c r="F59" s="150"/>
      <c r="G59" s="150"/>
      <c r="H59" s="150"/>
      <c r="I59" s="151"/>
      <c r="J59" s="152">
        <f>J181</f>
        <v>0</v>
      </c>
      <c r="K59" s="153"/>
    </row>
    <row r="60" spans="2:11" s="8" customFormat="1" ht="19.9" customHeight="1">
      <c r="B60" s="147"/>
      <c r="C60" s="148"/>
      <c r="D60" s="149" t="s">
        <v>2600</v>
      </c>
      <c r="E60" s="150"/>
      <c r="F60" s="150"/>
      <c r="G60" s="150"/>
      <c r="H60" s="150"/>
      <c r="I60" s="151"/>
      <c r="J60" s="152">
        <f>J245</f>
        <v>0</v>
      </c>
      <c r="K60" s="153"/>
    </row>
    <row r="61" spans="2:11" s="8" customFormat="1" ht="19.9" customHeight="1">
      <c r="B61" s="147"/>
      <c r="C61" s="148"/>
      <c r="D61" s="149" t="s">
        <v>2601</v>
      </c>
      <c r="E61" s="150"/>
      <c r="F61" s="150"/>
      <c r="G61" s="150"/>
      <c r="H61" s="150"/>
      <c r="I61" s="151"/>
      <c r="J61" s="152">
        <f>J266</f>
        <v>0</v>
      </c>
      <c r="K61" s="153"/>
    </row>
    <row r="62" spans="2:11" s="8" customFormat="1" ht="19.9" customHeight="1">
      <c r="B62" s="147"/>
      <c r="C62" s="148"/>
      <c r="D62" s="149" t="s">
        <v>2602</v>
      </c>
      <c r="E62" s="150"/>
      <c r="F62" s="150"/>
      <c r="G62" s="150"/>
      <c r="H62" s="150"/>
      <c r="I62" s="151"/>
      <c r="J62" s="152">
        <f>J288</f>
        <v>0</v>
      </c>
      <c r="K62" s="153"/>
    </row>
    <row r="63" spans="2:11" s="8" customFormat="1" ht="19.9" customHeight="1">
      <c r="B63" s="147"/>
      <c r="C63" s="148"/>
      <c r="D63" s="149" t="s">
        <v>2603</v>
      </c>
      <c r="E63" s="150"/>
      <c r="F63" s="150"/>
      <c r="G63" s="150"/>
      <c r="H63" s="150"/>
      <c r="I63" s="151"/>
      <c r="J63" s="152">
        <f>J297</f>
        <v>0</v>
      </c>
      <c r="K63" s="153"/>
    </row>
    <row r="64" spans="2:11" s="1" customFormat="1" ht="21.75" customHeight="1">
      <c r="B64" s="36"/>
      <c r="C64" s="37"/>
      <c r="D64" s="37"/>
      <c r="E64" s="37"/>
      <c r="F64" s="37"/>
      <c r="G64" s="37"/>
      <c r="H64" s="37"/>
      <c r="I64" s="109"/>
      <c r="J64" s="37"/>
      <c r="K64" s="40"/>
    </row>
    <row r="65" spans="2:11" s="1" customFormat="1" ht="6.95" customHeight="1">
      <c r="B65" s="51"/>
      <c r="C65" s="52"/>
      <c r="D65" s="52"/>
      <c r="E65" s="52"/>
      <c r="F65" s="52"/>
      <c r="G65" s="52"/>
      <c r="H65" s="52"/>
      <c r="I65" s="130"/>
      <c r="J65" s="52"/>
      <c r="K65" s="53"/>
    </row>
    <row r="69" spans="2:12" s="1" customFormat="1" ht="6.95" customHeight="1">
      <c r="B69" s="54"/>
      <c r="C69" s="55"/>
      <c r="D69" s="55"/>
      <c r="E69" s="55"/>
      <c r="F69" s="55"/>
      <c r="G69" s="55"/>
      <c r="H69" s="55"/>
      <c r="I69" s="133"/>
      <c r="J69" s="55"/>
      <c r="K69" s="55"/>
      <c r="L69" s="56"/>
    </row>
    <row r="70" spans="2:12" s="1" customFormat="1" ht="36.95" customHeight="1">
      <c r="B70" s="36"/>
      <c r="C70" s="57" t="s">
        <v>146</v>
      </c>
      <c r="D70" s="58"/>
      <c r="E70" s="58"/>
      <c r="F70" s="58"/>
      <c r="G70" s="58"/>
      <c r="H70" s="58"/>
      <c r="I70" s="154"/>
      <c r="J70" s="58"/>
      <c r="K70" s="58"/>
      <c r="L70" s="56"/>
    </row>
    <row r="71" spans="2:12" s="1" customFormat="1" ht="6.95" customHeight="1">
      <c r="B71" s="36"/>
      <c r="C71" s="58"/>
      <c r="D71" s="58"/>
      <c r="E71" s="58"/>
      <c r="F71" s="58"/>
      <c r="G71" s="58"/>
      <c r="H71" s="58"/>
      <c r="I71" s="154"/>
      <c r="J71" s="58"/>
      <c r="K71" s="58"/>
      <c r="L71" s="56"/>
    </row>
    <row r="72" spans="2:12" s="1" customFormat="1" ht="14.45" customHeight="1">
      <c r="B72" s="36"/>
      <c r="C72" s="60" t="s">
        <v>16</v>
      </c>
      <c r="D72" s="58"/>
      <c r="E72" s="58"/>
      <c r="F72" s="58"/>
      <c r="G72" s="58"/>
      <c r="H72" s="58"/>
      <c r="I72" s="154"/>
      <c r="J72" s="58"/>
      <c r="K72" s="58"/>
      <c r="L72" s="56"/>
    </row>
    <row r="73" spans="2:12" s="1" customFormat="1" ht="22.5" customHeight="1">
      <c r="B73" s="36"/>
      <c r="C73" s="58"/>
      <c r="D73" s="58"/>
      <c r="E73" s="331" t="str">
        <f>E7</f>
        <v>Stavební úpravy pro rozšíření univerzitní infrastruktury ÚVIS MENDELU</v>
      </c>
      <c r="F73" s="312"/>
      <c r="G73" s="312"/>
      <c r="H73" s="312"/>
      <c r="I73" s="154"/>
      <c r="J73" s="58"/>
      <c r="K73" s="58"/>
      <c r="L73" s="56"/>
    </row>
    <row r="74" spans="2:12" s="1" customFormat="1" ht="14.45" customHeight="1">
      <c r="B74" s="36"/>
      <c r="C74" s="60" t="s">
        <v>102</v>
      </c>
      <c r="D74" s="58"/>
      <c r="E74" s="58"/>
      <c r="F74" s="58"/>
      <c r="G74" s="58"/>
      <c r="H74" s="58"/>
      <c r="I74" s="154"/>
      <c r="J74" s="58"/>
      <c r="K74" s="58"/>
      <c r="L74" s="56"/>
    </row>
    <row r="75" spans="2:12" s="1" customFormat="1" ht="23.25" customHeight="1">
      <c r="B75" s="36"/>
      <c r="C75" s="58"/>
      <c r="D75" s="58"/>
      <c r="E75" s="309" t="str">
        <f>E9</f>
        <v>VZT - Vzduchotechnika</v>
      </c>
      <c r="F75" s="312"/>
      <c r="G75" s="312"/>
      <c r="H75" s="312"/>
      <c r="I75" s="154"/>
      <c r="J75" s="58"/>
      <c r="K75" s="58"/>
      <c r="L75" s="56"/>
    </row>
    <row r="76" spans="2:12" s="1" customFormat="1" ht="6.95" customHeight="1">
      <c r="B76" s="36"/>
      <c r="C76" s="58"/>
      <c r="D76" s="58"/>
      <c r="E76" s="58"/>
      <c r="F76" s="58"/>
      <c r="G76" s="58"/>
      <c r="H76" s="58"/>
      <c r="I76" s="154"/>
      <c r="J76" s="58"/>
      <c r="K76" s="58"/>
      <c r="L76" s="56"/>
    </row>
    <row r="77" spans="2:12" s="1" customFormat="1" ht="18" customHeight="1">
      <c r="B77" s="36"/>
      <c r="C77" s="60" t="s">
        <v>23</v>
      </c>
      <c r="D77" s="58"/>
      <c r="E77" s="58"/>
      <c r="F77" s="155" t="str">
        <f>F12</f>
        <v>Brno</v>
      </c>
      <c r="G77" s="58"/>
      <c r="H77" s="58"/>
      <c r="I77" s="156" t="s">
        <v>25</v>
      </c>
      <c r="J77" s="68" t="str">
        <f>IF(J12="","",J12)</f>
        <v>1.7.2016</v>
      </c>
      <c r="K77" s="58"/>
      <c r="L77" s="56"/>
    </row>
    <row r="78" spans="2:12" s="1" customFormat="1" ht="6.95" customHeight="1">
      <c r="B78" s="36"/>
      <c r="C78" s="58"/>
      <c r="D78" s="58"/>
      <c r="E78" s="58"/>
      <c r="F78" s="58"/>
      <c r="G78" s="58"/>
      <c r="H78" s="58"/>
      <c r="I78" s="154"/>
      <c r="J78" s="58"/>
      <c r="K78" s="58"/>
      <c r="L78" s="56"/>
    </row>
    <row r="79" spans="2:12" s="1" customFormat="1" ht="13.5">
      <c r="B79" s="36"/>
      <c r="C79" s="60" t="s">
        <v>29</v>
      </c>
      <c r="D79" s="58"/>
      <c r="E79" s="58"/>
      <c r="F79" s="155" t="str">
        <f>E15</f>
        <v>Mendelova univerzita v Brně</v>
      </c>
      <c r="G79" s="58"/>
      <c r="H79" s="58"/>
      <c r="I79" s="156" t="s">
        <v>35</v>
      </c>
      <c r="J79" s="155" t="str">
        <f>E21</f>
        <v xml:space="preserve"> </v>
      </c>
      <c r="K79" s="58"/>
      <c r="L79" s="56"/>
    </row>
    <row r="80" spans="2:12" s="1" customFormat="1" ht="14.45" customHeight="1">
      <c r="B80" s="36"/>
      <c r="C80" s="60" t="s">
        <v>33</v>
      </c>
      <c r="D80" s="58"/>
      <c r="E80" s="58"/>
      <c r="F80" s="155" t="str">
        <f>IF(E18="","",E18)</f>
        <v/>
      </c>
      <c r="G80" s="58"/>
      <c r="H80" s="58"/>
      <c r="I80" s="154"/>
      <c r="J80" s="58"/>
      <c r="K80" s="58"/>
      <c r="L80" s="56"/>
    </row>
    <row r="81" spans="2:12" s="1" customFormat="1" ht="10.35" customHeight="1">
      <c r="B81" s="36"/>
      <c r="C81" s="58"/>
      <c r="D81" s="58"/>
      <c r="E81" s="58"/>
      <c r="F81" s="58"/>
      <c r="G81" s="58"/>
      <c r="H81" s="58"/>
      <c r="I81" s="154"/>
      <c r="J81" s="58"/>
      <c r="K81" s="58"/>
      <c r="L81" s="56"/>
    </row>
    <row r="82" spans="2:20" s="9" customFormat="1" ht="29.25" customHeight="1">
      <c r="B82" s="157"/>
      <c r="C82" s="158" t="s">
        <v>147</v>
      </c>
      <c r="D82" s="159" t="s">
        <v>58</v>
      </c>
      <c r="E82" s="159" t="s">
        <v>54</v>
      </c>
      <c r="F82" s="159" t="s">
        <v>148</v>
      </c>
      <c r="G82" s="159" t="s">
        <v>149</v>
      </c>
      <c r="H82" s="159" t="s">
        <v>150</v>
      </c>
      <c r="I82" s="160" t="s">
        <v>151</v>
      </c>
      <c r="J82" s="159" t="s">
        <v>106</v>
      </c>
      <c r="K82" s="161" t="s">
        <v>152</v>
      </c>
      <c r="L82" s="162"/>
      <c r="M82" s="77" t="s">
        <v>153</v>
      </c>
      <c r="N82" s="78" t="s">
        <v>43</v>
      </c>
      <c r="O82" s="78" t="s">
        <v>154</v>
      </c>
      <c r="P82" s="78" t="s">
        <v>155</v>
      </c>
      <c r="Q82" s="78" t="s">
        <v>156</v>
      </c>
      <c r="R82" s="78" t="s">
        <v>157</v>
      </c>
      <c r="S82" s="78" t="s">
        <v>158</v>
      </c>
      <c r="T82" s="79" t="s">
        <v>159</v>
      </c>
    </row>
    <row r="83" spans="2:63" s="1" customFormat="1" ht="29.25" customHeight="1">
      <c r="B83" s="36"/>
      <c r="C83" s="83" t="s">
        <v>107</v>
      </c>
      <c r="D83" s="58"/>
      <c r="E83" s="58"/>
      <c r="F83" s="58"/>
      <c r="G83" s="58"/>
      <c r="H83" s="58"/>
      <c r="I83" s="154"/>
      <c r="J83" s="163">
        <f>BK83</f>
        <v>0</v>
      </c>
      <c r="K83" s="58"/>
      <c r="L83" s="56"/>
      <c r="M83" s="80"/>
      <c r="N83" s="81"/>
      <c r="O83" s="81"/>
      <c r="P83" s="164">
        <f>P84</f>
        <v>0</v>
      </c>
      <c r="Q83" s="81"/>
      <c r="R83" s="164">
        <f>R84</f>
        <v>0</v>
      </c>
      <c r="S83" s="81"/>
      <c r="T83" s="165">
        <f>T84</f>
        <v>0</v>
      </c>
      <c r="AT83" s="19" t="s">
        <v>72</v>
      </c>
      <c r="AU83" s="19" t="s">
        <v>108</v>
      </c>
      <c r="BK83" s="166">
        <f>BK84</f>
        <v>0</v>
      </c>
    </row>
    <row r="84" spans="2:63" s="10" customFormat="1" ht="37.35" customHeight="1">
      <c r="B84" s="167"/>
      <c r="C84" s="168"/>
      <c r="D84" s="169" t="s">
        <v>72</v>
      </c>
      <c r="E84" s="170" t="s">
        <v>85</v>
      </c>
      <c r="F84" s="170" t="s">
        <v>86</v>
      </c>
      <c r="G84" s="168"/>
      <c r="H84" s="168"/>
      <c r="I84" s="171"/>
      <c r="J84" s="172">
        <f>BK84</f>
        <v>0</v>
      </c>
      <c r="K84" s="168"/>
      <c r="L84" s="173"/>
      <c r="M84" s="174"/>
      <c r="N84" s="175"/>
      <c r="O84" s="175"/>
      <c r="P84" s="176">
        <f>P85+P181+P245+P266+P288+P297</f>
        <v>0</v>
      </c>
      <c r="Q84" s="175"/>
      <c r="R84" s="176">
        <f>R85+R181+R245+R266+R288+R297</f>
        <v>0</v>
      </c>
      <c r="S84" s="175"/>
      <c r="T84" s="177">
        <f>T85+T181+T245+T266+T288+T297</f>
        <v>0</v>
      </c>
      <c r="AR84" s="178" t="s">
        <v>22</v>
      </c>
      <c r="AT84" s="179" t="s">
        <v>72</v>
      </c>
      <c r="AU84" s="179" t="s">
        <v>73</v>
      </c>
      <c r="AY84" s="178" t="s">
        <v>162</v>
      </c>
      <c r="BK84" s="180">
        <f>BK85+BK181+BK245+BK266+BK288+BK297</f>
        <v>0</v>
      </c>
    </row>
    <row r="85" spans="2:63" s="10" customFormat="1" ht="19.9" customHeight="1">
      <c r="B85" s="167"/>
      <c r="C85" s="168"/>
      <c r="D85" s="181" t="s">
        <v>72</v>
      </c>
      <c r="E85" s="182" t="s">
        <v>2604</v>
      </c>
      <c r="F85" s="182" t="s">
        <v>2605</v>
      </c>
      <c r="G85" s="168"/>
      <c r="H85" s="168"/>
      <c r="I85" s="171"/>
      <c r="J85" s="183">
        <f>BK85</f>
        <v>0</v>
      </c>
      <c r="K85" s="168"/>
      <c r="L85" s="173"/>
      <c r="M85" s="174"/>
      <c r="N85" s="175"/>
      <c r="O85" s="175"/>
      <c r="P85" s="176">
        <f>SUM(P86:P180)</f>
        <v>0</v>
      </c>
      <c r="Q85" s="175"/>
      <c r="R85" s="176">
        <f>SUM(R86:R180)</f>
        <v>0</v>
      </c>
      <c r="S85" s="175"/>
      <c r="T85" s="177">
        <f>SUM(T86:T180)</f>
        <v>0</v>
      </c>
      <c r="AR85" s="178" t="s">
        <v>22</v>
      </c>
      <c r="AT85" s="179" t="s">
        <v>72</v>
      </c>
      <c r="AU85" s="179" t="s">
        <v>22</v>
      </c>
      <c r="AY85" s="178" t="s">
        <v>162</v>
      </c>
      <c r="BK85" s="180">
        <f>SUM(BK86:BK180)</f>
        <v>0</v>
      </c>
    </row>
    <row r="86" spans="2:65" s="1" customFormat="1" ht="22.5" customHeight="1">
      <c r="B86" s="36"/>
      <c r="C86" s="184" t="s">
        <v>22</v>
      </c>
      <c r="D86" s="184" t="s">
        <v>164</v>
      </c>
      <c r="E86" s="185" t="s">
        <v>2606</v>
      </c>
      <c r="F86" s="186" t="s">
        <v>2607</v>
      </c>
      <c r="G86" s="187" t="s">
        <v>1996</v>
      </c>
      <c r="H86" s="188">
        <v>1</v>
      </c>
      <c r="I86" s="189"/>
      <c r="J86" s="190">
        <f>ROUND(I86*H86,2)</f>
        <v>0</v>
      </c>
      <c r="K86" s="186" t="s">
        <v>20</v>
      </c>
      <c r="L86" s="56"/>
      <c r="M86" s="191" t="s">
        <v>20</v>
      </c>
      <c r="N86" s="192" t="s">
        <v>44</v>
      </c>
      <c r="O86" s="37"/>
      <c r="P86" s="193">
        <f>O86*H86</f>
        <v>0</v>
      </c>
      <c r="Q86" s="193">
        <v>0</v>
      </c>
      <c r="R86" s="193">
        <f>Q86*H86</f>
        <v>0</v>
      </c>
      <c r="S86" s="193">
        <v>0</v>
      </c>
      <c r="T86" s="194">
        <f>S86*H86</f>
        <v>0</v>
      </c>
      <c r="AR86" s="19" t="s">
        <v>168</v>
      </c>
      <c r="AT86" s="19" t="s">
        <v>164</v>
      </c>
      <c r="AU86" s="19" t="s">
        <v>81</v>
      </c>
      <c r="AY86" s="19" t="s">
        <v>162</v>
      </c>
      <c r="BE86" s="195">
        <f>IF(N86="základní",J86,0)</f>
        <v>0</v>
      </c>
      <c r="BF86" s="195">
        <f>IF(N86="snížená",J86,0)</f>
        <v>0</v>
      </c>
      <c r="BG86" s="195">
        <f>IF(N86="zákl. přenesená",J86,0)</f>
        <v>0</v>
      </c>
      <c r="BH86" s="195">
        <f>IF(N86="sníž. přenesená",J86,0)</f>
        <v>0</v>
      </c>
      <c r="BI86" s="195">
        <f>IF(N86="nulová",J86,0)</f>
        <v>0</v>
      </c>
      <c r="BJ86" s="19" t="s">
        <v>22</v>
      </c>
      <c r="BK86" s="195">
        <f>ROUND(I86*H86,2)</f>
        <v>0</v>
      </c>
      <c r="BL86" s="19" t="s">
        <v>168</v>
      </c>
      <c r="BM86" s="19" t="s">
        <v>22</v>
      </c>
    </row>
    <row r="87" spans="2:47" s="1" customFormat="1" ht="54">
      <c r="B87" s="36"/>
      <c r="C87" s="58"/>
      <c r="D87" s="221" t="s">
        <v>2608</v>
      </c>
      <c r="E87" s="58"/>
      <c r="F87" s="266" t="s">
        <v>2609</v>
      </c>
      <c r="G87" s="58"/>
      <c r="H87" s="58"/>
      <c r="I87" s="154"/>
      <c r="J87" s="58"/>
      <c r="K87" s="58"/>
      <c r="L87" s="56"/>
      <c r="M87" s="73"/>
      <c r="N87" s="37"/>
      <c r="O87" s="37"/>
      <c r="P87" s="37"/>
      <c r="Q87" s="37"/>
      <c r="R87" s="37"/>
      <c r="S87" s="37"/>
      <c r="T87" s="74"/>
      <c r="AT87" s="19" t="s">
        <v>2608</v>
      </c>
      <c r="AU87" s="19" t="s">
        <v>81</v>
      </c>
    </row>
    <row r="88" spans="2:65" s="1" customFormat="1" ht="22.5" customHeight="1">
      <c r="B88" s="36"/>
      <c r="C88" s="184" t="s">
        <v>81</v>
      </c>
      <c r="D88" s="184" t="s">
        <v>164</v>
      </c>
      <c r="E88" s="185" t="s">
        <v>2610</v>
      </c>
      <c r="F88" s="186" t="s">
        <v>2611</v>
      </c>
      <c r="G88" s="187" t="s">
        <v>1996</v>
      </c>
      <c r="H88" s="188">
        <v>1</v>
      </c>
      <c r="I88" s="189"/>
      <c r="J88" s="190">
        <f>ROUND(I88*H88,2)</f>
        <v>0</v>
      </c>
      <c r="K88" s="186" t="s">
        <v>20</v>
      </c>
      <c r="L88" s="56"/>
      <c r="M88" s="191" t="s">
        <v>20</v>
      </c>
      <c r="N88" s="192" t="s">
        <v>44</v>
      </c>
      <c r="O88" s="37"/>
      <c r="P88" s="193">
        <f>O88*H88</f>
        <v>0</v>
      </c>
      <c r="Q88" s="193">
        <v>0</v>
      </c>
      <c r="R88" s="193">
        <f>Q88*H88</f>
        <v>0</v>
      </c>
      <c r="S88" s="193">
        <v>0</v>
      </c>
      <c r="T88" s="194">
        <f>S88*H88</f>
        <v>0</v>
      </c>
      <c r="AR88" s="19" t="s">
        <v>168</v>
      </c>
      <c r="AT88" s="19" t="s">
        <v>164</v>
      </c>
      <c r="AU88" s="19" t="s">
        <v>81</v>
      </c>
      <c r="AY88" s="19" t="s">
        <v>162</v>
      </c>
      <c r="BE88" s="195">
        <f>IF(N88="základní",J88,0)</f>
        <v>0</v>
      </c>
      <c r="BF88" s="195">
        <f>IF(N88="snížená",J88,0)</f>
        <v>0</v>
      </c>
      <c r="BG88" s="195">
        <f>IF(N88="zákl. přenesená",J88,0)</f>
        <v>0</v>
      </c>
      <c r="BH88" s="195">
        <f>IF(N88="sníž. přenesená",J88,0)</f>
        <v>0</v>
      </c>
      <c r="BI88" s="195">
        <f>IF(N88="nulová",J88,0)</f>
        <v>0</v>
      </c>
      <c r="BJ88" s="19" t="s">
        <v>22</v>
      </c>
      <c r="BK88" s="195">
        <f>ROUND(I88*H88,2)</f>
        <v>0</v>
      </c>
      <c r="BL88" s="19" t="s">
        <v>168</v>
      </c>
      <c r="BM88" s="19" t="s">
        <v>81</v>
      </c>
    </row>
    <row r="89" spans="2:47" s="1" customFormat="1" ht="27">
      <c r="B89" s="36"/>
      <c r="C89" s="58"/>
      <c r="D89" s="221" t="s">
        <v>2608</v>
      </c>
      <c r="E89" s="58"/>
      <c r="F89" s="266" t="s">
        <v>2612</v>
      </c>
      <c r="G89" s="58"/>
      <c r="H89" s="58"/>
      <c r="I89" s="154"/>
      <c r="J89" s="58"/>
      <c r="K89" s="58"/>
      <c r="L89" s="56"/>
      <c r="M89" s="73"/>
      <c r="N89" s="37"/>
      <c r="O89" s="37"/>
      <c r="P89" s="37"/>
      <c r="Q89" s="37"/>
      <c r="R89" s="37"/>
      <c r="S89" s="37"/>
      <c r="T89" s="74"/>
      <c r="AT89" s="19" t="s">
        <v>2608</v>
      </c>
      <c r="AU89" s="19" t="s">
        <v>81</v>
      </c>
    </row>
    <row r="90" spans="2:65" s="1" customFormat="1" ht="22.5" customHeight="1">
      <c r="B90" s="36"/>
      <c r="C90" s="184" t="s">
        <v>180</v>
      </c>
      <c r="D90" s="184" t="s">
        <v>164</v>
      </c>
      <c r="E90" s="185" t="s">
        <v>2613</v>
      </c>
      <c r="F90" s="186" t="s">
        <v>2614</v>
      </c>
      <c r="G90" s="187" t="s">
        <v>1996</v>
      </c>
      <c r="H90" s="188">
        <v>1</v>
      </c>
      <c r="I90" s="189"/>
      <c r="J90" s="190">
        <f>ROUND(I90*H90,2)</f>
        <v>0</v>
      </c>
      <c r="K90" s="186" t="s">
        <v>20</v>
      </c>
      <c r="L90" s="56"/>
      <c r="M90" s="191" t="s">
        <v>20</v>
      </c>
      <c r="N90" s="192" t="s">
        <v>44</v>
      </c>
      <c r="O90" s="37"/>
      <c r="P90" s="193">
        <f>O90*H90</f>
        <v>0</v>
      </c>
      <c r="Q90" s="193">
        <v>0</v>
      </c>
      <c r="R90" s="193">
        <f>Q90*H90</f>
        <v>0</v>
      </c>
      <c r="S90" s="193">
        <v>0</v>
      </c>
      <c r="T90" s="194">
        <f>S90*H90</f>
        <v>0</v>
      </c>
      <c r="AR90" s="19" t="s">
        <v>168</v>
      </c>
      <c r="AT90" s="19" t="s">
        <v>164</v>
      </c>
      <c r="AU90" s="19" t="s">
        <v>81</v>
      </c>
      <c r="AY90" s="19" t="s">
        <v>162</v>
      </c>
      <c r="BE90" s="195">
        <f>IF(N90="základní",J90,0)</f>
        <v>0</v>
      </c>
      <c r="BF90" s="195">
        <f>IF(N90="snížená",J90,0)</f>
        <v>0</v>
      </c>
      <c r="BG90" s="195">
        <f>IF(N90="zákl. přenesená",J90,0)</f>
        <v>0</v>
      </c>
      <c r="BH90" s="195">
        <f>IF(N90="sníž. přenesená",J90,0)</f>
        <v>0</v>
      </c>
      <c r="BI90" s="195">
        <f>IF(N90="nulová",J90,0)</f>
        <v>0</v>
      </c>
      <c r="BJ90" s="19" t="s">
        <v>22</v>
      </c>
      <c r="BK90" s="195">
        <f>ROUND(I90*H90,2)</f>
        <v>0</v>
      </c>
      <c r="BL90" s="19" t="s">
        <v>168</v>
      </c>
      <c r="BM90" s="19" t="s">
        <v>180</v>
      </c>
    </row>
    <row r="91" spans="2:47" s="1" customFormat="1" ht="40.5">
      <c r="B91" s="36"/>
      <c r="C91" s="58"/>
      <c r="D91" s="221" t="s">
        <v>2608</v>
      </c>
      <c r="E91" s="58"/>
      <c r="F91" s="266" t="s">
        <v>2615</v>
      </c>
      <c r="G91" s="58"/>
      <c r="H91" s="58"/>
      <c r="I91" s="154"/>
      <c r="J91" s="58"/>
      <c r="K91" s="58"/>
      <c r="L91" s="56"/>
      <c r="M91" s="73"/>
      <c r="N91" s="37"/>
      <c r="O91" s="37"/>
      <c r="P91" s="37"/>
      <c r="Q91" s="37"/>
      <c r="R91" s="37"/>
      <c r="S91" s="37"/>
      <c r="T91" s="74"/>
      <c r="AT91" s="19" t="s">
        <v>2608</v>
      </c>
      <c r="AU91" s="19" t="s">
        <v>81</v>
      </c>
    </row>
    <row r="92" spans="2:65" s="1" customFormat="1" ht="22.5" customHeight="1">
      <c r="B92" s="36"/>
      <c r="C92" s="184" t="s">
        <v>168</v>
      </c>
      <c r="D92" s="184" t="s">
        <v>164</v>
      </c>
      <c r="E92" s="185" t="s">
        <v>2616</v>
      </c>
      <c r="F92" s="186" t="s">
        <v>2617</v>
      </c>
      <c r="G92" s="187" t="s">
        <v>1996</v>
      </c>
      <c r="H92" s="188">
        <v>1</v>
      </c>
      <c r="I92" s="189"/>
      <c r="J92" s="190">
        <f>ROUND(I92*H92,2)</f>
        <v>0</v>
      </c>
      <c r="K92" s="186" t="s">
        <v>20</v>
      </c>
      <c r="L92" s="56"/>
      <c r="M92" s="191" t="s">
        <v>20</v>
      </c>
      <c r="N92" s="192" t="s">
        <v>44</v>
      </c>
      <c r="O92" s="37"/>
      <c r="P92" s="193">
        <f>O92*H92</f>
        <v>0</v>
      </c>
      <c r="Q92" s="193">
        <v>0</v>
      </c>
      <c r="R92" s="193">
        <f>Q92*H92</f>
        <v>0</v>
      </c>
      <c r="S92" s="193">
        <v>0</v>
      </c>
      <c r="T92" s="194">
        <f>S92*H92</f>
        <v>0</v>
      </c>
      <c r="AR92" s="19" t="s">
        <v>168</v>
      </c>
      <c r="AT92" s="19" t="s">
        <v>164</v>
      </c>
      <c r="AU92" s="19" t="s">
        <v>81</v>
      </c>
      <c r="AY92" s="19" t="s">
        <v>162</v>
      </c>
      <c r="BE92" s="195">
        <f>IF(N92="základní",J92,0)</f>
        <v>0</v>
      </c>
      <c r="BF92" s="195">
        <f>IF(N92="snížená",J92,0)</f>
        <v>0</v>
      </c>
      <c r="BG92" s="195">
        <f>IF(N92="zákl. přenesená",J92,0)</f>
        <v>0</v>
      </c>
      <c r="BH92" s="195">
        <f>IF(N92="sníž. přenesená",J92,0)</f>
        <v>0</v>
      </c>
      <c r="BI92" s="195">
        <f>IF(N92="nulová",J92,0)</f>
        <v>0</v>
      </c>
      <c r="BJ92" s="19" t="s">
        <v>22</v>
      </c>
      <c r="BK92" s="195">
        <f>ROUND(I92*H92,2)</f>
        <v>0</v>
      </c>
      <c r="BL92" s="19" t="s">
        <v>168</v>
      </c>
      <c r="BM92" s="19" t="s">
        <v>168</v>
      </c>
    </row>
    <row r="93" spans="2:47" s="1" customFormat="1" ht="27">
      <c r="B93" s="36"/>
      <c r="C93" s="58"/>
      <c r="D93" s="221" t="s">
        <v>2608</v>
      </c>
      <c r="E93" s="58"/>
      <c r="F93" s="266" t="s">
        <v>2618</v>
      </c>
      <c r="G93" s="58"/>
      <c r="H93" s="58"/>
      <c r="I93" s="154"/>
      <c r="J93" s="58"/>
      <c r="K93" s="58"/>
      <c r="L93" s="56"/>
      <c r="M93" s="73"/>
      <c r="N93" s="37"/>
      <c r="O93" s="37"/>
      <c r="P93" s="37"/>
      <c r="Q93" s="37"/>
      <c r="R93" s="37"/>
      <c r="S93" s="37"/>
      <c r="T93" s="74"/>
      <c r="AT93" s="19" t="s">
        <v>2608</v>
      </c>
      <c r="AU93" s="19" t="s">
        <v>81</v>
      </c>
    </row>
    <row r="94" spans="2:65" s="1" customFormat="1" ht="22.5" customHeight="1">
      <c r="B94" s="36"/>
      <c r="C94" s="184" t="s">
        <v>187</v>
      </c>
      <c r="D94" s="184" t="s">
        <v>164</v>
      </c>
      <c r="E94" s="185" t="s">
        <v>2619</v>
      </c>
      <c r="F94" s="186" t="s">
        <v>2620</v>
      </c>
      <c r="G94" s="187" t="s">
        <v>1996</v>
      </c>
      <c r="H94" s="188">
        <v>1</v>
      </c>
      <c r="I94" s="189"/>
      <c r="J94" s="190">
        <f>ROUND(I94*H94,2)</f>
        <v>0</v>
      </c>
      <c r="K94" s="186" t="s">
        <v>20</v>
      </c>
      <c r="L94" s="56"/>
      <c r="M94" s="191" t="s">
        <v>20</v>
      </c>
      <c r="N94" s="192" t="s">
        <v>44</v>
      </c>
      <c r="O94" s="37"/>
      <c r="P94" s="193">
        <f>O94*H94</f>
        <v>0</v>
      </c>
      <c r="Q94" s="193">
        <v>0</v>
      </c>
      <c r="R94" s="193">
        <f>Q94*H94</f>
        <v>0</v>
      </c>
      <c r="S94" s="193">
        <v>0</v>
      </c>
      <c r="T94" s="194">
        <f>S94*H94</f>
        <v>0</v>
      </c>
      <c r="AR94" s="19" t="s">
        <v>168</v>
      </c>
      <c r="AT94" s="19" t="s">
        <v>164</v>
      </c>
      <c r="AU94" s="19" t="s">
        <v>81</v>
      </c>
      <c r="AY94" s="19" t="s">
        <v>162</v>
      </c>
      <c r="BE94" s="195">
        <f>IF(N94="základní",J94,0)</f>
        <v>0</v>
      </c>
      <c r="BF94" s="195">
        <f>IF(N94="snížená",J94,0)</f>
        <v>0</v>
      </c>
      <c r="BG94" s="195">
        <f>IF(N94="zákl. přenesená",J94,0)</f>
        <v>0</v>
      </c>
      <c r="BH94" s="195">
        <f>IF(N94="sníž. přenesená",J94,0)</f>
        <v>0</v>
      </c>
      <c r="BI94" s="195">
        <f>IF(N94="nulová",J94,0)</f>
        <v>0</v>
      </c>
      <c r="BJ94" s="19" t="s">
        <v>22</v>
      </c>
      <c r="BK94" s="195">
        <f>ROUND(I94*H94,2)</f>
        <v>0</v>
      </c>
      <c r="BL94" s="19" t="s">
        <v>168</v>
      </c>
      <c r="BM94" s="19" t="s">
        <v>187</v>
      </c>
    </row>
    <row r="95" spans="2:47" s="1" customFormat="1" ht="54">
      <c r="B95" s="36"/>
      <c r="C95" s="58"/>
      <c r="D95" s="221" t="s">
        <v>2608</v>
      </c>
      <c r="E95" s="58"/>
      <c r="F95" s="266" t="s">
        <v>2621</v>
      </c>
      <c r="G95" s="58"/>
      <c r="H95" s="58"/>
      <c r="I95" s="154"/>
      <c r="J95" s="58"/>
      <c r="K95" s="58"/>
      <c r="L95" s="56"/>
      <c r="M95" s="73"/>
      <c r="N95" s="37"/>
      <c r="O95" s="37"/>
      <c r="P95" s="37"/>
      <c r="Q95" s="37"/>
      <c r="R95" s="37"/>
      <c r="S95" s="37"/>
      <c r="T95" s="74"/>
      <c r="AT95" s="19" t="s">
        <v>2608</v>
      </c>
      <c r="AU95" s="19" t="s">
        <v>81</v>
      </c>
    </row>
    <row r="96" spans="2:65" s="1" customFormat="1" ht="22.5" customHeight="1">
      <c r="B96" s="36"/>
      <c r="C96" s="184" t="s">
        <v>190</v>
      </c>
      <c r="D96" s="184" t="s">
        <v>164</v>
      </c>
      <c r="E96" s="185" t="s">
        <v>2622</v>
      </c>
      <c r="F96" s="186" t="s">
        <v>2623</v>
      </c>
      <c r="G96" s="187" t="s">
        <v>1996</v>
      </c>
      <c r="H96" s="188">
        <v>1</v>
      </c>
      <c r="I96" s="189"/>
      <c r="J96" s="190">
        <f>ROUND(I96*H96,2)</f>
        <v>0</v>
      </c>
      <c r="K96" s="186" t="s">
        <v>20</v>
      </c>
      <c r="L96" s="56"/>
      <c r="M96" s="191" t="s">
        <v>20</v>
      </c>
      <c r="N96" s="192" t="s">
        <v>44</v>
      </c>
      <c r="O96" s="37"/>
      <c r="P96" s="193">
        <f>O96*H96</f>
        <v>0</v>
      </c>
      <c r="Q96" s="193">
        <v>0</v>
      </c>
      <c r="R96" s="193">
        <f>Q96*H96</f>
        <v>0</v>
      </c>
      <c r="S96" s="193">
        <v>0</v>
      </c>
      <c r="T96" s="194">
        <f>S96*H96</f>
        <v>0</v>
      </c>
      <c r="AR96" s="19" t="s">
        <v>168</v>
      </c>
      <c r="AT96" s="19" t="s">
        <v>164</v>
      </c>
      <c r="AU96" s="19" t="s">
        <v>81</v>
      </c>
      <c r="AY96" s="19" t="s">
        <v>162</v>
      </c>
      <c r="BE96" s="195">
        <f>IF(N96="základní",J96,0)</f>
        <v>0</v>
      </c>
      <c r="BF96" s="195">
        <f>IF(N96="snížená",J96,0)</f>
        <v>0</v>
      </c>
      <c r="BG96" s="195">
        <f>IF(N96="zákl. přenesená",J96,0)</f>
        <v>0</v>
      </c>
      <c r="BH96" s="195">
        <f>IF(N96="sníž. přenesená",J96,0)</f>
        <v>0</v>
      </c>
      <c r="BI96" s="195">
        <f>IF(N96="nulová",J96,0)</f>
        <v>0</v>
      </c>
      <c r="BJ96" s="19" t="s">
        <v>22</v>
      </c>
      <c r="BK96" s="195">
        <f>ROUND(I96*H96,2)</f>
        <v>0</v>
      </c>
      <c r="BL96" s="19" t="s">
        <v>168</v>
      </c>
      <c r="BM96" s="19" t="s">
        <v>190</v>
      </c>
    </row>
    <row r="97" spans="2:47" s="1" customFormat="1" ht="40.5">
      <c r="B97" s="36"/>
      <c r="C97" s="58"/>
      <c r="D97" s="221" t="s">
        <v>2608</v>
      </c>
      <c r="E97" s="58"/>
      <c r="F97" s="266" t="s">
        <v>2624</v>
      </c>
      <c r="G97" s="58"/>
      <c r="H97" s="58"/>
      <c r="I97" s="154"/>
      <c r="J97" s="58"/>
      <c r="K97" s="58"/>
      <c r="L97" s="56"/>
      <c r="M97" s="73"/>
      <c r="N97" s="37"/>
      <c r="O97" s="37"/>
      <c r="P97" s="37"/>
      <c r="Q97" s="37"/>
      <c r="R97" s="37"/>
      <c r="S97" s="37"/>
      <c r="T97" s="74"/>
      <c r="AT97" s="19" t="s">
        <v>2608</v>
      </c>
      <c r="AU97" s="19" t="s">
        <v>81</v>
      </c>
    </row>
    <row r="98" spans="2:65" s="1" customFormat="1" ht="22.5" customHeight="1">
      <c r="B98" s="36"/>
      <c r="C98" s="184" t="s">
        <v>193</v>
      </c>
      <c r="D98" s="184" t="s">
        <v>164</v>
      </c>
      <c r="E98" s="185" t="s">
        <v>2625</v>
      </c>
      <c r="F98" s="186" t="s">
        <v>2623</v>
      </c>
      <c r="G98" s="187" t="s">
        <v>1996</v>
      </c>
      <c r="H98" s="188">
        <v>1</v>
      </c>
      <c r="I98" s="189"/>
      <c r="J98" s="190">
        <f>ROUND(I98*H98,2)</f>
        <v>0</v>
      </c>
      <c r="K98" s="186" t="s">
        <v>20</v>
      </c>
      <c r="L98" s="56"/>
      <c r="M98" s="191" t="s">
        <v>20</v>
      </c>
      <c r="N98" s="192" t="s">
        <v>44</v>
      </c>
      <c r="O98" s="37"/>
      <c r="P98" s="193">
        <f>O98*H98</f>
        <v>0</v>
      </c>
      <c r="Q98" s="193">
        <v>0</v>
      </c>
      <c r="R98" s="193">
        <f>Q98*H98</f>
        <v>0</v>
      </c>
      <c r="S98" s="193">
        <v>0</v>
      </c>
      <c r="T98" s="194">
        <f>S98*H98</f>
        <v>0</v>
      </c>
      <c r="AR98" s="19" t="s">
        <v>168</v>
      </c>
      <c r="AT98" s="19" t="s">
        <v>164</v>
      </c>
      <c r="AU98" s="19" t="s">
        <v>81</v>
      </c>
      <c r="AY98" s="19" t="s">
        <v>162</v>
      </c>
      <c r="BE98" s="195">
        <f>IF(N98="základní",J98,0)</f>
        <v>0</v>
      </c>
      <c r="BF98" s="195">
        <f>IF(N98="snížená",J98,0)</f>
        <v>0</v>
      </c>
      <c r="BG98" s="195">
        <f>IF(N98="zákl. přenesená",J98,0)</f>
        <v>0</v>
      </c>
      <c r="BH98" s="195">
        <f>IF(N98="sníž. přenesená",J98,0)</f>
        <v>0</v>
      </c>
      <c r="BI98" s="195">
        <f>IF(N98="nulová",J98,0)</f>
        <v>0</v>
      </c>
      <c r="BJ98" s="19" t="s">
        <v>22</v>
      </c>
      <c r="BK98" s="195">
        <f>ROUND(I98*H98,2)</f>
        <v>0</v>
      </c>
      <c r="BL98" s="19" t="s">
        <v>168</v>
      </c>
      <c r="BM98" s="19" t="s">
        <v>193</v>
      </c>
    </row>
    <row r="99" spans="2:47" s="1" customFormat="1" ht="40.5">
      <c r="B99" s="36"/>
      <c r="C99" s="58"/>
      <c r="D99" s="221" t="s">
        <v>2608</v>
      </c>
      <c r="E99" s="58"/>
      <c r="F99" s="266" t="s">
        <v>2626</v>
      </c>
      <c r="G99" s="58"/>
      <c r="H99" s="58"/>
      <c r="I99" s="154"/>
      <c r="J99" s="58"/>
      <c r="K99" s="58"/>
      <c r="L99" s="56"/>
      <c r="M99" s="73"/>
      <c r="N99" s="37"/>
      <c r="O99" s="37"/>
      <c r="P99" s="37"/>
      <c r="Q99" s="37"/>
      <c r="R99" s="37"/>
      <c r="S99" s="37"/>
      <c r="T99" s="74"/>
      <c r="AT99" s="19" t="s">
        <v>2608</v>
      </c>
      <c r="AU99" s="19" t="s">
        <v>81</v>
      </c>
    </row>
    <row r="100" spans="2:65" s="1" customFormat="1" ht="22.5" customHeight="1">
      <c r="B100" s="36"/>
      <c r="C100" s="184" t="s">
        <v>198</v>
      </c>
      <c r="D100" s="184" t="s">
        <v>164</v>
      </c>
      <c r="E100" s="185" t="s">
        <v>2627</v>
      </c>
      <c r="F100" s="186" t="s">
        <v>2628</v>
      </c>
      <c r="G100" s="187" t="s">
        <v>1996</v>
      </c>
      <c r="H100" s="188">
        <v>1</v>
      </c>
      <c r="I100" s="189"/>
      <c r="J100" s="190">
        <f>ROUND(I100*H100,2)</f>
        <v>0</v>
      </c>
      <c r="K100" s="186" t="s">
        <v>20</v>
      </c>
      <c r="L100" s="56"/>
      <c r="M100" s="191" t="s">
        <v>20</v>
      </c>
      <c r="N100" s="192" t="s">
        <v>44</v>
      </c>
      <c r="O100" s="37"/>
      <c r="P100" s="193">
        <f>O100*H100</f>
        <v>0</v>
      </c>
      <c r="Q100" s="193">
        <v>0</v>
      </c>
      <c r="R100" s="193">
        <f>Q100*H100</f>
        <v>0</v>
      </c>
      <c r="S100" s="193">
        <v>0</v>
      </c>
      <c r="T100" s="194">
        <f>S100*H100</f>
        <v>0</v>
      </c>
      <c r="AR100" s="19" t="s">
        <v>168</v>
      </c>
      <c r="AT100" s="19" t="s">
        <v>164</v>
      </c>
      <c r="AU100" s="19" t="s">
        <v>81</v>
      </c>
      <c r="AY100" s="19" t="s">
        <v>162</v>
      </c>
      <c r="BE100" s="195">
        <f>IF(N100="základní",J100,0)</f>
        <v>0</v>
      </c>
      <c r="BF100" s="195">
        <f>IF(N100="snížená",J100,0)</f>
        <v>0</v>
      </c>
      <c r="BG100" s="195">
        <f>IF(N100="zákl. přenesená",J100,0)</f>
        <v>0</v>
      </c>
      <c r="BH100" s="195">
        <f>IF(N100="sníž. přenesená",J100,0)</f>
        <v>0</v>
      </c>
      <c r="BI100" s="195">
        <f>IF(N100="nulová",J100,0)</f>
        <v>0</v>
      </c>
      <c r="BJ100" s="19" t="s">
        <v>22</v>
      </c>
      <c r="BK100" s="195">
        <f>ROUND(I100*H100,2)</f>
        <v>0</v>
      </c>
      <c r="BL100" s="19" t="s">
        <v>168</v>
      </c>
      <c r="BM100" s="19" t="s">
        <v>198</v>
      </c>
    </row>
    <row r="101" spans="2:47" s="1" customFormat="1" ht="40.5">
      <c r="B101" s="36"/>
      <c r="C101" s="58"/>
      <c r="D101" s="221" t="s">
        <v>2608</v>
      </c>
      <c r="E101" s="58"/>
      <c r="F101" s="266" t="s">
        <v>2629</v>
      </c>
      <c r="G101" s="58"/>
      <c r="H101" s="58"/>
      <c r="I101" s="154"/>
      <c r="J101" s="58"/>
      <c r="K101" s="58"/>
      <c r="L101" s="56"/>
      <c r="M101" s="73"/>
      <c r="N101" s="37"/>
      <c r="O101" s="37"/>
      <c r="P101" s="37"/>
      <c r="Q101" s="37"/>
      <c r="R101" s="37"/>
      <c r="S101" s="37"/>
      <c r="T101" s="74"/>
      <c r="AT101" s="19" t="s">
        <v>2608</v>
      </c>
      <c r="AU101" s="19" t="s">
        <v>81</v>
      </c>
    </row>
    <row r="102" spans="2:65" s="1" customFormat="1" ht="22.5" customHeight="1">
      <c r="B102" s="36"/>
      <c r="C102" s="184" t="s">
        <v>203</v>
      </c>
      <c r="D102" s="184" t="s">
        <v>164</v>
      </c>
      <c r="E102" s="185" t="s">
        <v>2630</v>
      </c>
      <c r="F102" s="186" t="s">
        <v>2628</v>
      </c>
      <c r="G102" s="187" t="s">
        <v>1996</v>
      </c>
      <c r="H102" s="188">
        <v>1</v>
      </c>
      <c r="I102" s="189"/>
      <c r="J102" s="190">
        <f>ROUND(I102*H102,2)</f>
        <v>0</v>
      </c>
      <c r="K102" s="186" t="s">
        <v>20</v>
      </c>
      <c r="L102" s="56"/>
      <c r="M102" s="191" t="s">
        <v>20</v>
      </c>
      <c r="N102" s="192" t="s">
        <v>44</v>
      </c>
      <c r="O102" s="37"/>
      <c r="P102" s="193">
        <f>O102*H102</f>
        <v>0</v>
      </c>
      <c r="Q102" s="193">
        <v>0</v>
      </c>
      <c r="R102" s="193">
        <f>Q102*H102</f>
        <v>0</v>
      </c>
      <c r="S102" s="193">
        <v>0</v>
      </c>
      <c r="T102" s="194">
        <f>S102*H102</f>
        <v>0</v>
      </c>
      <c r="AR102" s="19" t="s">
        <v>168</v>
      </c>
      <c r="AT102" s="19" t="s">
        <v>164</v>
      </c>
      <c r="AU102" s="19" t="s">
        <v>81</v>
      </c>
      <c r="AY102" s="19" t="s">
        <v>162</v>
      </c>
      <c r="BE102" s="195">
        <f>IF(N102="základní",J102,0)</f>
        <v>0</v>
      </c>
      <c r="BF102" s="195">
        <f>IF(N102="snížená",J102,0)</f>
        <v>0</v>
      </c>
      <c r="BG102" s="195">
        <f>IF(N102="zákl. přenesená",J102,0)</f>
        <v>0</v>
      </c>
      <c r="BH102" s="195">
        <f>IF(N102="sníž. přenesená",J102,0)</f>
        <v>0</v>
      </c>
      <c r="BI102" s="195">
        <f>IF(N102="nulová",J102,0)</f>
        <v>0</v>
      </c>
      <c r="BJ102" s="19" t="s">
        <v>22</v>
      </c>
      <c r="BK102" s="195">
        <f>ROUND(I102*H102,2)</f>
        <v>0</v>
      </c>
      <c r="BL102" s="19" t="s">
        <v>168</v>
      </c>
      <c r="BM102" s="19" t="s">
        <v>203</v>
      </c>
    </row>
    <row r="103" spans="2:47" s="1" customFormat="1" ht="40.5">
      <c r="B103" s="36"/>
      <c r="C103" s="58"/>
      <c r="D103" s="221" t="s">
        <v>2608</v>
      </c>
      <c r="E103" s="58"/>
      <c r="F103" s="266" t="s">
        <v>2631</v>
      </c>
      <c r="G103" s="58"/>
      <c r="H103" s="58"/>
      <c r="I103" s="154"/>
      <c r="J103" s="58"/>
      <c r="K103" s="58"/>
      <c r="L103" s="56"/>
      <c r="M103" s="73"/>
      <c r="N103" s="37"/>
      <c r="O103" s="37"/>
      <c r="P103" s="37"/>
      <c r="Q103" s="37"/>
      <c r="R103" s="37"/>
      <c r="S103" s="37"/>
      <c r="T103" s="74"/>
      <c r="AT103" s="19" t="s">
        <v>2608</v>
      </c>
      <c r="AU103" s="19" t="s">
        <v>81</v>
      </c>
    </row>
    <row r="104" spans="2:65" s="1" customFormat="1" ht="22.5" customHeight="1">
      <c r="B104" s="36"/>
      <c r="C104" s="184" t="s">
        <v>27</v>
      </c>
      <c r="D104" s="184" t="s">
        <v>164</v>
      </c>
      <c r="E104" s="185" t="s">
        <v>2632</v>
      </c>
      <c r="F104" s="186" t="s">
        <v>2628</v>
      </c>
      <c r="G104" s="187" t="s">
        <v>1996</v>
      </c>
      <c r="H104" s="188">
        <v>1</v>
      </c>
      <c r="I104" s="189"/>
      <c r="J104" s="190">
        <f>ROUND(I104*H104,2)</f>
        <v>0</v>
      </c>
      <c r="K104" s="186" t="s">
        <v>20</v>
      </c>
      <c r="L104" s="56"/>
      <c r="M104" s="191" t="s">
        <v>20</v>
      </c>
      <c r="N104" s="192" t="s">
        <v>44</v>
      </c>
      <c r="O104" s="37"/>
      <c r="P104" s="193">
        <f>O104*H104</f>
        <v>0</v>
      </c>
      <c r="Q104" s="193">
        <v>0</v>
      </c>
      <c r="R104" s="193">
        <f>Q104*H104</f>
        <v>0</v>
      </c>
      <c r="S104" s="193">
        <v>0</v>
      </c>
      <c r="T104" s="194">
        <f>S104*H104</f>
        <v>0</v>
      </c>
      <c r="AR104" s="19" t="s">
        <v>168</v>
      </c>
      <c r="AT104" s="19" t="s">
        <v>164</v>
      </c>
      <c r="AU104" s="19" t="s">
        <v>81</v>
      </c>
      <c r="AY104" s="19" t="s">
        <v>162</v>
      </c>
      <c r="BE104" s="195">
        <f>IF(N104="základní",J104,0)</f>
        <v>0</v>
      </c>
      <c r="BF104" s="195">
        <f>IF(N104="snížená",J104,0)</f>
        <v>0</v>
      </c>
      <c r="BG104" s="195">
        <f>IF(N104="zákl. přenesená",J104,0)</f>
        <v>0</v>
      </c>
      <c r="BH104" s="195">
        <f>IF(N104="sníž. přenesená",J104,0)</f>
        <v>0</v>
      </c>
      <c r="BI104" s="195">
        <f>IF(N104="nulová",J104,0)</f>
        <v>0</v>
      </c>
      <c r="BJ104" s="19" t="s">
        <v>22</v>
      </c>
      <c r="BK104" s="195">
        <f>ROUND(I104*H104,2)</f>
        <v>0</v>
      </c>
      <c r="BL104" s="19" t="s">
        <v>168</v>
      </c>
      <c r="BM104" s="19" t="s">
        <v>27</v>
      </c>
    </row>
    <row r="105" spans="2:47" s="1" customFormat="1" ht="40.5">
      <c r="B105" s="36"/>
      <c r="C105" s="58"/>
      <c r="D105" s="221" t="s">
        <v>2608</v>
      </c>
      <c r="E105" s="58"/>
      <c r="F105" s="266" t="s">
        <v>2633</v>
      </c>
      <c r="G105" s="58"/>
      <c r="H105" s="58"/>
      <c r="I105" s="154"/>
      <c r="J105" s="58"/>
      <c r="K105" s="58"/>
      <c r="L105" s="56"/>
      <c r="M105" s="73"/>
      <c r="N105" s="37"/>
      <c r="O105" s="37"/>
      <c r="P105" s="37"/>
      <c r="Q105" s="37"/>
      <c r="R105" s="37"/>
      <c r="S105" s="37"/>
      <c r="T105" s="74"/>
      <c r="AT105" s="19" t="s">
        <v>2608</v>
      </c>
      <c r="AU105" s="19" t="s">
        <v>81</v>
      </c>
    </row>
    <row r="106" spans="2:65" s="1" customFormat="1" ht="22.5" customHeight="1">
      <c r="B106" s="36"/>
      <c r="C106" s="184" t="s">
        <v>215</v>
      </c>
      <c r="D106" s="184" t="s">
        <v>164</v>
      </c>
      <c r="E106" s="185" t="s">
        <v>2634</v>
      </c>
      <c r="F106" s="186" t="s">
        <v>2628</v>
      </c>
      <c r="G106" s="187" t="s">
        <v>1996</v>
      </c>
      <c r="H106" s="188">
        <v>1</v>
      </c>
      <c r="I106" s="189"/>
      <c r="J106" s="190">
        <f>ROUND(I106*H106,2)</f>
        <v>0</v>
      </c>
      <c r="K106" s="186" t="s">
        <v>20</v>
      </c>
      <c r="L106" s="56"/>
      <c r="M106" s="191" t="s">
        <v>20</v>
      </c>
      <c r="N106" s="192" t="s">
        <v>44</v>
      </c>
      <c r="O106" s="37"/>
      <c r="P106" s="193">
        <f>O106*H106</f>
        <v>0</v>
      </c>
      <c r="Q106" s="193">
        <v>0</v>
      </c>
      <c r="R106" s="193">
        <f>Q106*H106</f>
        <v>0</v>
      </c>
      <c r="S106" s="193">
        <v>0</v>
      </c>
      <c r="T106" s="194">
        <f>S106*H106</f>
        <v>0</v>
      </c>
      <c r="AR106" s="19" t="s">
        <v>168</v>
      </c>
      <c r="AT106" s="19" t="s">
        <v>164</v>
      </c>
      <c r="AU106" s="19" t="s">
        <v>81</v>
      </c>
      <c r="AY106" s="19" t="s">
        <v>162</v>
      </c>
      <c r="BE106" s="195">
        <f>IF(N106="základní",J106,0)</f>
        <v>0</v>
      </c>
      <c r="BF106" s="195">
        <f>IF(N106="snížená",J106,0)</f>
        <v>0</v>
      </c>
      <c r="BG106" s="195">
        <f>IF(N106="zákl. přenesená",J106,0)</f>
        <v>0</v>
      </c>
      <c r="BH106" s="195">
        <f>IF(N106="sníž. přenesená",J106,0)</f>
        <v>0</v>
      </c>
      <c r="BI106" s="195">
        <f>IF(N106="nulová",J106,0)</f>
        <v>0</v>
      </c>
      <c r="BJ106" s="19" t="s">
        <v>22</v>
      </c>
      <c r="BK106" s="195">
        <f>ROUND(I106*H106,2)</f>
        <v>0</v>
      </c>
      <c r="BL106" s="19" t="s">
        <v>168</v>
      </c>
      <c r="BM106" s="19" t="s">
        <v>215</v>
      </c>
    </row>
    <row r="107" spans="2:47" s="1" customFormat="1" ht="40.5">
      <c r="B107" s="36"/>
      <c r="C107" s="58"/>
      <c r="D107" s="221" t="s">
        <v>2608</v>
      </c>
      <c r="E107" s="58"/>
      <c r="F107" s="266" t="s">
        <v>2635</v>
      </c>
      <c r="G107" s="58"/>
      <c r="H107" s="58"/>
      <c r="I107" s="154"/>
      <c r="J107" s="58"/>
      <c r="K107" s="58"/>
      <c r="L107" s="56"/>
      <c r="M107" s="73"/>
      <c r="N107" s="37"/>
      <c r="O107" s="37"/>
      <c r="P107" s="37"/>
      <c r="Q107" s="37"/>
      <c r="R107" s="37"/>
      <c r="S107" s="37"/>
      <c r="T107" s="74"/>
      <c r="AT107" s="19" t="s">
        <v>2608</v>
      </c>
      <c r="AU107" s="19" t="s">
        <v>81</v>
      </c>
    </row>
    <row r="108" spans="2:65" s="1" customFormat="1" ht="31.5" customHeight="1">
      <c r="B108" s="36"/>
      <c r="C108" s="184" t="s">
        <v>221</v>
      </c>
      <c r="D108" s="184" t="s">
        <v>164</v>
      </c>
      <c r="E108" s="185" t="s">
        <v>2636</v>
      </c>
      <c r="F108" s="186" t="s">
        <v>2637</v>
      </c>
      <c r="G108" s="187" t="s">
        <v>1996</v>
      </c>
      <c r="H108" s="188">
        <v>1</v>
      </c>
      <c r="I108" s="189"/>
      <c r="J108" s="190">
        <f>ROUND(I108*H108,2)</f>
        <v>0</v>
      </c>
      <c r="K108" s="186" t="s">
        <v>20</v>
      </c>
      <c r="L108" s="56"/>
      <c r="M108" s="191" t="s">
        <v>20</v>
      </c>
      <c r="N108" s="192" t="s">
        <v>44</v>
      </c>
      <c r="O108" s="37"/>
      <c r="P108" s="193">
        <f>O108*H108</f>
        <v>0</v>
      </c>
      <c r="Q108" s="193">
        <v>0</v>
      </c>
      <c r="R108" s="193">
        <f>Q108*H108</f>
        <v>0</v>
      </c>
      <c r="S108" s="193">
        <v>0</v>
      </c>
      <c r="T108" s="194">
        <f>S108*H108</f>
        <v>0</v>
      </c>
      <c r="AR108" s="19" t="s">
        <v>168</v>
      </c>
      <c r="AT108" s="19" t="s">
        <v>164</v>
      </c>
      <c r="AU108" s="19" t="s">
        <v>81</v>
      </c>
      <c r="AY108" s="19" t="s">
        <v>162</v>
      </c>
      <c r="BE108" s="195">
        <f>IF(N108="základní",J108,0)</f>
        <v>0</v>
      </c>
      <c r="BF108" s="195">
        <f>IF(N108="snížená",J108,0)</f>
        <v>0</v>
      </c>
      <c r="BG108" s="195">
        <f>IF(N108="zákl. přenesená",J108,0)</f>
        <v>0</v>
      </c>
      <c r="BH108" s="195">
        <f>IF(N108="sníž. přenesená",J108,0)</f>
        <v>0</v>
      </c>
      <c r="BI108" s="195">
        <f>IF(N108="nulová",J108,0)</f>
        <v>0</v>
      </c>
      <c r="BJ108" s="19" t="s">
        <v>22</v>
      </c>
      <c r="BK108" s="195">
        <f>ROUND(I108*H108,2)</f>
        <v>0</v>
      </c>
      <c r="BL108" s="19" t="s">
        <v>168</v>
      </c>
      <c r="BM108" s="19" t="s">
        <v>221</v>
      </c>
    </row>
    <row r="109" spans="2:65" s="1" customFormat="1" ht="22.5" customHeight="1">
      <c r="B109" s="36"/>
      <c r="C109" s="184" t="s">
        <v>224</v>
      </c>
      <c r="D109" s="184" t="s">
        <v>164</v>
      </c>
      <c r="E109" s="185" t="s">
        <v>2638</v>
      </c>
      <c r="F109" s="186" t="s">
        <v>2639</v>
      </c>
      <c r="G109" s="187" t="s">
        <v>1996</v>
      </c>
      <c r="H109" s="188">
        <v>1</v>
      </c>
      <c r="I109" s="189"/>
      <c r="J109" s="190">
        <f>ROUND(I109*H109,2)</f>
        <v>0</v>
      </c>
      <c r="K109" s="186" t="s">
        <v>20</v>
      </c>
      <c r="L109" s="56"/>
      <c r="M109" s="191" t="s">
        <v>20</v>
      </c>
      <c r="N109" s="192" t="s">
        <v>44</v>
      </c>
      <c r="O109" s="37"/>
      <c r="P109" s="193">
        <f>O109*H109</f>
        <v>0</v>
      </c>
      <c r="Q109" s="193">
        <v>0</v>
      </c>
      <c r="R109" s="193">
        <f>Q109*H109</f>
        <v>0</v>
      </c>
      <c r="S109" s="193">
        <v>0</v>
      </c>
      <c r="T109" s="194">
        <f>S109*H109</f>
        <v>0</v>
      </c>
      <c r="AR109" s="19" t="s">
        <v>168</v>
      </c>
      <c r="AT109" s="19" t="s">
        <v>164</v>
      </c>
      <c r="AU109" s="19" t="s">
        <v>81</v>
      </c>
      <c r="AY109" s="19" t="s">
        <v>162</v>
      </c>
      <c r="BE109" s="195">
        <f>IF(N109="základní",J109,0)</f>
        <v>0</v>
      </c>
      <c r="BF109" s="195">
        <f>IF(N109="snížená",J109,0)</f>
        <v>0</v>
      </c>
      <c r="BG109" s="195">
        <f>IF(N109="zákl. přenesená",J109,0)</f>
        <v>0</v>
      </c>
      <c r="BH109" s="195">
        <f>IF(N109="sníž. přenesená",J109,0)</f>
        <v>0</v>
      </c>
      <c r="BI109" s="195">
        <f>IF(N109="nulová",J109,0)</f>
        <v>0</v>
      </c>
      <c r="BJ109" s="19" t="s">
        <v>22</v>
      </c>
      <c r="BK109" s="195">
        <f>ROUND(I109*H109,2)</f>
        <v>0</v>
      </c>
      <c r="BL109" s="19" t="s">
        <v>168</v>
      </c>
      <c r="BM109" s="19" t="s">
        <v>224</v>
      </c>
    </row>
    <row r="110" spans="2:47" s="1" customFormat="1" ht="27">
      <c r="B110" s="36"/>
      <c r="C110" s="58"/>
      <c r="D110" s="221" t="s">
        <v>2608</v>
      </c>
      <c r="E110" s="58"/>
      <c r="F110" s="266" t="s">
        <v>2640</v>
      </c>
      <c r="G110" s="58"/>
      <c r="H110" s="58"/>
      <c r="I110" s="154"/>
      <c r="J110" s="58"/>
      <c r="K110" s="58"/>
      <c r="L110" s="56"/>
      <c r="M110" s="73"/>
      <c r="N110" s="37"/>
      <c r="O110" s="37"/>
      <c r="P110" s="37"/>
      <c r="Q110" s="37"/>
      <c r="R110" s="37"/>
      <c r="S110" s="37"/>
      <c r="T110" s="74"/>
      <c r="AT110" s="19" t="s">
        <v>2608</v>
      </c>
      <c r="AU110" s="19" t="s">
        <v>81</v>
      </c>
    </row>
    <row r="111" spans="2:65" s="1" customFormat="1" ht="22.5" customHeight="1">
      <c r="B111" s="36"/>
      <c r="C111" s="184" t="s">
        <v>227</v>
      </c>
      <c r="D111" s="184" t="s">
        <v>164</v>
      </c>
      <c r="E111" s="185" t="s">
        <v>2641</v>
      </c>
      <c r="F111" s="186" t="s">
        <v>2639</v>
      </c>
      <c r="G111" s="187" t="s">
        <v>1996</v>
      </c>
      <c r="H111" s="188">
        <v>1</v>
      </c>
      <c r="I111" s="189"/>
      <c r="J111" s="190">
        <f>ROUND(I111*H111,2)</f>
        <v>0</v>
      </c>
      <c r="K111" s="186" t="s">
        <v>20</v>
      </c>
      <c r="L111" s="56"/>
      <c r="M111" s="191" t="s">
        <v>20</v>
      </c>
      <c r="N111" s="192" t="s">
        <v>44</v>
      </c>
      <c r="O111" s="37"/>
      <c r="P111" s="193">
        <f>O111*H111</f>
        <v>0</v>
      </c>
      <c r="Q111" s="193">
        <v>0</v>
      </c>
      <c r="R111" s="193">
        <f>Q111*H111</f>
        <v>0</v>
      </c>
      <c r="S111" s="193">
        <v>0</v>
      </c>
      <c r="T111" s="194">
        <f>S111*H111</f>
        <v>0</v>
      </c>
      <c r="AR111" s="19" t="s">
        <v>168</v>
      </c>
      <c r="AT111" s="19" t="s">
        <v>164</v>
      </c>
      <c r="AU111" s="19" t="s">
        <v>81</v>
      </c>
      <c r="AY111" s="19" t="s">
        <v>162</v>
      </c>
      <c r="BE111" s="195">
        <f>IF(N111="základní",J111,0)</f>
        <v>0</v>
      </c>
      <c r="BF111" s="195">
        <f>IF(N111="snížená",J111,0)</f>
        <v>0</v>
      </c>
      <c r="BG111" s="195">
        <f>IF(N111="zákl. přenesená",J111,0)</f>
        <v>0</v>
      </c>
      <c r="BH111" s="195">
        <f>IF(N111="sníž. přenesená",J111,0)</f>
        <v>0</v>
      </c>
      <c r="BI111" s="195">
        <f>IF(N111="nulová",J111,0)</f>
        <v>0</v>
      </c>
      <c r="BJ111" s="19" t="s">
        <v>22</v>
      </c>
      <c r="BK111" s="195">
        <f>ROUND(I111*H111,2)</f>
        <v>0</v>
      </c>
      <c r="BL111" s="19" t="s">
        <v>168</v>
      </c>
      <c r="BM111" s="19" t="s">
        <v>227</v>
      </c>
    </row>
    <row r="112" spans="2:47" s="1" customFormat="1" ht="27">
      <c r="B112" s="36"/>
      <c r="C112" s="58"/>
      <c r="D112" s="221" t="s">
        <v>2608</v>
      </c>
      <c r="E112" s="58"/>
      <c r="F112" s="266" t="s">
        <v>2642</v>
      </c>
      <c r="G112" s="58"/>
      <c r="H112" s="58"/>
      <c r="I112" s="154"/>
      <c r="J112" s="58"/>
      <c r="K112" s="58"/>
      <c r="L112" s="56"/>
      <c r="M112" s="73"/>
      <c r="N112" s="37"/>
      <c r="O112" s="37"/>
      <c r="P112" s="37"/>
      <c r="Q112" s="37"/>
      <c r="R112" s="37"/>
      <c r="S112" s="37"/>
      <c r="T112" s="74"/>
      <c r="AT112" s="19" t="s">
        <v>2608</v>
      </c>
      <c r="AU112" s="19" t="s">
        <v>81</v>
      </c>
    </row>
    <row r="113" spans="2:65" s="1" customFormat="1" ht="22.5" customHeight="1">
      <c r="B113" s="36"/>
      <c r="C113" s="184" t="s">
        <v>8</v>
      </c>
      <c r="D113" s="184" t="s">
        <v>164</v>
      </c>
      <c r="E113" s="185" t="s">
        <v>2643</v>
      </c>
      <c r="F113" s="186" t="s">
        <v>2639</v>
      </c>
      <c r="G113" s="187" t="s">
        <v>1996</v>
      </c>
      <c r="H113" s="188">
        <v>1</v>
      </c>
      <c r="I113" s="189"/>
      <c r="J113" s="190">
        <f>ROUND(I113*H113,2)</f>
        <v>0</v>
      </c>
      <c r="K113" s="186" t="s">
        <v>20</v>
      </c>
      <c r="L113" s="56"/>
      <c r="M113" s="191" t="s">
        <v>20</v>
      </c>
      <c r="N113" s="192" t="s">
        <v>44</v>
      </c>
      <c r="O113" s="37"/>
      <c r="P113" s="193">
        <f>O113*H113</f>
        <v>0</v>
      </c>
      <c r="Q113" s="193">
        <v>0</v>
      </c>
      <c r="R113" s="193">
        <f>Q113*H113</f>
        <v>0</v>
      </c>
      <c r="S113" s="193">
        <v>0</v>
      </c>
      <c r="T113" s="194">
        <f>S113*H113</f>
        <v>0</v>
      </c>
      <c r="AR113" s="19" t="s">
        <v>168</v>
      </c>
      <c r="AT113" s="19" t="s">
        <v>164</v>
      </c>
      <c r="AU113" s="19" t="s">
        <v>81</v>
      </c>
      <c r="AY113" s="19" t="s">
        <v>162</v>
      </c>
      <c r="BE113" s="195">
        <f>IF(N113="základní",J113,0)</f>
        <v>0</v>
      </c>
      <c r="BF113" s="195">
        <f>IF(N113="snížená",J113,0)</f>
        <v>0</v>
      </c>
      <c r="BG113" s="195">
        <f>IF(N113="zákl. přenesená",J113,0)</f>
        <v>0</v>
      </c>
      <c r="BH113" s="195">
        <f>IF(N113="sníž. přenesená",J113,0)</f>
        <v>0</v>
      </c>
      <c r="BI113" s="195">
        <f>IF(N113="nulová",J113,0)</f>
        <v>0</v>
      </c>
      <c r="BJ113" s="19" t="s">
        <v>22</v>
      </c>
      <c r="BK113" s="195">
        <f>ROUND(I113*H113,2)</f>
        <v>0</v>
      </c>
      <c r="BL113" s="19" t="s">
        <v>168</v>
      </c>
      <c r="BM113" s="19" t="s">
        <v>8</v>
      </c>
    </row>
    <row r="114" spans="2:47" s="1" customFormat="1" ht="27">
      <c r="B114" s="36"/>
      <c r="C114" s="58"/>
      <c r="D114" s="221" t="s">
        <v>2608</v>
      </c>
      <c r="E114" s="58"/>
      <c r="F114" s="266" t="s">
        <v>2644</v>
      </c>
      <c r="G114" s="58"/>
      <c r="H114" s="58"/>
      <c r="I114" s="154"/>
      <c r="J114" s="58"/>
      <c r="K114" s="58"/>
      <c r="L114" s="56"/>
      <c r="M114" s="73"/>
      <c r="N114" s="37"/>
      <c r="O114" s="37"/>
      <c r="P114" s="37"/>
      <c r="Q114" s="37"/>
      <c r="R114" s="37"/>
      <c r="S114" s="37"/>
      <c r="T114" s="74"/>
      <c r="AT114" s="19" t="s">
        <v>2608</v>
      </c>
      <c r="AU114" s="19" t="s">
        <v>81</v>
      </c>
    </row>
    <row r="115" spans="2:65" s="1" customFormat="1" ht="22.5" customHeight="1">
      <c r="B115" s="36"/>
      <c r="C115" s="184" t="s">
        <v>236</v>
      </c>
      <c r="D115" s="184" t="s">
        <v>164</v>
      </c>
      <c r="E115" s="185" t="s">
        <v>2645</v>
      </c>
      <c r="F115" s="186" t="s">
        <v>2646</v>
      </c>
      <c r="G115" s="187" t="s">
        <v>1996</v>
      </c>
      <c r="H115" s="188">
        <v>1</v>
      </c>
      <c r="I115" s="189"/>
      <c r="J115" s="190">
        <f>ROUND(I115*H115,2)</f>
        <v>0</v>
      </c>
      <c r="K115" s="186" t="s">
        <v>20</v>
      </c>
      <c r="L115" s="56"/>
      <c r="M115" s="191" t="s">
        <v>20</v>
      </c>
      <c r="N115" s="192" t="s">
        <v>44</v>
      </c>
      <c r="O115" s="37"/>
      <c r="P115" s="193">
        <f>O115*H115</f>
        <v>0</v>
      </c>
      <c r="Q115" s="193">
        <v>0</v>
      </c>
      <c r="R115" s="193">
        <f>Q115*H115</f>
        <v>0</v>
      </c>
      <c r="S115" s="193">
        <v>0</v>
      </c>
      <c r="T115" s="194">
        <f>S115*H115</f>
        <v>0</v>
      </c>
      <c r="AR115" s="19" t="s">
        <v>168</v>
      </c>
      <c r="AT115" s="19" t="s">
        <v>164</v>
      </c>
      <c r="AU115" s="19" t="s">
        <v>81</v>
      </c>
      <c r="AY115" s="19" t="s">
        <v>162</v>
      </c>
      <c r="BE115" s="195">
        <f>IF(N115="základní",J115,0)</f>
        <v>0</v>
      </c>
      <c r="BF115" s="195">
        <f>IF(N115="snížená",J115,0)</f>
        <v>0</v>
      </c>
      <c r="BG115" s="195">
        <f>IF(N115="zákl. přenesená",J115,0)</f>
        <v>0</v>
      </c>
      <c r="BH115" s="195">
        <f>IF(N115="sníž. přenesená",J115,0)</f>
        <v>0</v>
      </c>
      <c r="BI115" s="195">
        <f>IF(N115="nulová",J115,0)</f>
        <v>0</v>
      </c>
      <c r="BJ115" s="19" t="s">
        <v>22</v>
      </c>
      <c r="BK115" s="195">
        <f>ROUND(I115*H115,2)</f>
        <v>0</v>
      </c>
      <c r="BL115" s="19" t="s">
        <v>168</v>
      </c>
      <c r="BM115" s="19" t="s">
        <v>236</v>
      </c>
    </row>
    <row r="116" spans="2:47" s="1" customFormat="1" ht="40.5">
      <c r="B116" s="36"/>
      <c r="C116" s="58"/>
      <c r="D116" s="221" t="s">
        <v>2608</v>
      </c>
      <c r="E116" s="58"/>
      <c r="F116" s="266" t="s">
        <v>2647</v>
      </c>
      <c r="G116" s="58"/>
      <c r="H116" s="58"/>
      <c r="I116" s="154"/>
      <c r="J116" s="58"/>
      <c r="K116" s="58"/>
      <c r="L116" s="56"/>
      <c r="M116" s="73"/>
      <c r="N116" s="37"/>
      <c r="O116" s="37"/>
      <c r="P116" s="37"/>
      <c r="Q116" s="37"/>
      <c r="R116" s="37"/>
      <c r="S116" s="37"/>
      <c r="T116" s="74"/>
      <c r="AT116" s="19" t="s">
        <v>2608</v>
      </c>
      <c r="AU116" s="19" t="s">
        <v>81</v>
      </c>
    </row>
    <row r="117" spans="2:65" s="1" customFormat="1" ht="22.5" customHeight="1">
      <c r="B117" s="36"/>
      <c r="C117" s="184" t="s">
        <v>240</v>
      </c>
      <c r="D117" s="184" t="s">
        <v>164</v>
      </c>
      <c r="E117" s="185" t="s">
        <v>2648</v>
      </c>
      <c r="F117" s="186" t="s">
        <v>2646</v>
      </c>
      <c r="G117" s="187" t="s">
        <v>1996</v>
      </c>
      <c r="H117" s="188">
        <v>1</v>
      </c>
      <c r="I117" s="189"/>
      <c r="J117" s="190">
        <f>ROUND(I117*H117,2)</f>
        <v>0</v>
      </c>
      <c r="K117" s="186" t="s">
        <v>20</v>
      </c>
      <c r="L117" s="56"/>
      <c r="M117" s="191" t="s">
        <v>20</v>
      </c>
      <c r="N117" s="192" t="s">
        <v>44</v>
      </c>
      <c r="O117" s="37"/>
      <c r="P117" s="193">
        <f>O117*H117</f>
        <v>0</v>
      </c>
      <c r="Q117" s="193">
        <v>0</v>
      </c>
      <c r="R117" s="193">
        <f>Q117*H117</f>
        <v>0</v>
      </c>
      <c r="S117" s="193">
        <v>0</v>
      </c>
      <c r="T117" s="194">
        <f>S117*H117</f>
        <v>0</v>
      </c>
      <c r="AR117" s="19" t="s">
        <v>168</v>
      </c>
      <c r="AT117" s="19" t="s">
        <v>164</v>
      </c>
      <c r="AU117" s="19" t="s">
        <v>81</v>
      </c>
      <c r="AY117" s="19" t="s">
        <v>162</v>
      </c>
      <c r="BE117" s="195">
        <f>IF(N117="základní",J117,0)</f>
        <v>0</v>
      </c>
      <c r="BF117" s="195">
        <f>IF(N117="snížená",J117,0)</f>
        <v>0</v>
      </c>
      <c r="BG117" s="195">
        <f>IF(N117="zákl. přenesená",J117,0)</f>
        <v>0</v>
      </c>
      <c r="BH117" s="195">
        <f>IF(N117="sníž. přenesená",J117,0)</f>
        <v>0</v>
      </c>
      <c r="BI117" s="195">
        <f>IF(N117="nulová",J117,0)</f>
        <v>0</v>
      </c>
      <c r="BJ117" s="19" t="s">
        <v>22</v>
      </c>
      <c r="BK117" s="195">
        <f>ROUND(I117*H117,2)</f>
        <v>0</v>
      </c>
      <c r="BL117" s="19" t="s">
        <v>168</v>
      </c>
      <c r="BM117" s="19" t="s">
        <v>240</v>
      </c>
    </row>
    <row r="118" spans="2:47" s="1" customFormat="1" ht="40.5">
      <c r="B118" s="36"/>
      <c r="C118" s="58"/>
      <c r="D118" s="221" t="s">
        <v>2608</v>
      </c>
      <c r="E118" s="58"/>
      <c r="F118" s="266" t="s">
        <v>2649</v>
      </c>
      <c r="G118" s="58"/>
      <c r="H118" s="58"/>
      <c r="I118" s="154"/>
      <c r="J118" s="58"/>
      <c r="K118" s="58"/>
      <c r="L118" s="56"/>
      <c r="M118" s="73"/>
      <c r="N118" s="37"/>
      <c r="O118" s="37"/>
      <c r="P118" s="37"/>
      <c r="Q118" s="37"/>
      <c r="R118" s="37"/>
      <c r="S118" s="37"/>
      <c r="T118" s="74"/>
      <c r="AT118" s="19" t="s">
        <v>2608</v>
      </c>
      <c r="AU118" s="19" t="s">
        <v>81</v>
      </c>
    </row>
    <row r="119" spans="2:65" s="1" customFormat="1" ht="22.5" customHeight="1">
      <c r="B119" s="36"/>
      <c r="C119" s="184" t="s">
        <v>245</v>
      </c>
      <c r="D119" s="184" t="s">
        <v>164</v>
      </c>
      <c r="E119" s="185" t="s">
        <v>2650</v>
      </c>
      <c r="F119" s="186" t="s">
        <v>2651</v>
      </c>
      <c r="G119" s="187" t="s">
        <v>1996</v>
      </c>
      <c r="H119" s="188">
        <v>2</v>
      </c>
      <c r="I119" s="189"/>
      <c r="J119" s="190">
        <f>ROUND(I119*H119,2)</f>
        <v>0</v>
      </c>
      <c r="K119" s="186" t="s">
        <v>20</v>
      </c>
      <c r="L119" s="56"/>
      <c r="M119" s="191" t="s">
        <v>20</v>
      </c>
      <c r="N119" s="192" t="s">
        <v>44</v>
      </c>
      <c r="O119" s="37"/>
      <c r="P119" s="193">
        <f>O119*H119</f>
        <v>0</v>
      </c>
      <c r="Q119" s="193">
        <v>0</v>
      </c>
      <c r="R119" s="193">
        <f>Q119*H119</f>
        <v>0</v>
      </c>
      <c r="S119" s="193">
        <v>0</v>
      </c>
      <c r="T119" s="194">
        <f>S119*H119</f>
        <v>0</v>
      </c>
      <c r="AR119" s="19" t="s">
        <v>168</v>
      </c>
      <c r="AT119" s="19" t="s">
        <v>164</v>
      </c>
      <c r="AU119" s="19" t="s">
        <v>81</v>
      </c>
      <c r="AY119" s="19" t="s">
        <v>162</v>
      </c>
      <c r="BE119" s="195">
        <f>IF(N119="základní",J119,0)</f>
        <v>0</v>
      </c>
      <c r="BF119" s="195">
        <f>IF(N119="snížená",J119,0)</f>
        <v>0</v>
      </c>
      <c r="BG119" s="195">
        <f>IF(N119="zákl. přenesená",J119,0)</f>
        <v>0</v>
      </c>
      <c r="BH119" s="195">
        <f>IF(N119="sníž. přenesená",J119,0)</f>
        <v>0</v>
      </c>
      <c r="BI119" s="195">
        <f>IF(N119="nulová",J119,0)</f>
        <v>0</v>
      </c>
      <c r="BJ119" s="19" t="s">
        <v>22</v>
      </c>
      <c r="BK119" s="195">
        <f>ROUND(I119*H119,2)</f>
        <v>0</v>
      </c>
      <c r="BL119" s="19" t="s">
        <v>168</v>
      </c>
      <c r="BM119" s="19" t="s">
        <v>245</v>
      </c>
    </row>
    <row r="120" spans="2:47" s="1" customFormat="1" ht="27">
      <c r="B120" s="36"/>
      <c r="C120" s="58"/>
      <c r="D120" s="221" t="s">
        <v>2608</v>
      </c>
      <c r="E120" s="58"/>
      <c r="F120" s="266" t="s">
        <v>2652</v>
      </c>
      <c r="G120" s="58"/>
      <c r="H120" s="58"/>
      <c r="I120" s="154"/>
      <c r="J120" s="58"/>
      <c r="K120" s="58"/>
      <c r="L120" s="56"/>
      <c r="M120" s="73"/>
      <c r="N120" s="37"/>
      <c r="O120" s="37"/>
      <c r="P120" s="37"/>
      <c r="Q120" s="37"/>
      <c r="R120" s="37"/>
      <c r="S120" s="37"/>
      <c r="T120" s="74"/>
      <c r="AT120" s="19" t="s">
        <v>2608</v>
      </c>
      <c r="AU120" s="19" t="s">
        <v>81</v>
      </c>
    </row>
    <row r="121" spans="2:65" s="1" customFormat="1" ht="22.5" customHeight="1">
      <c r="B121" s="36"/>
      <c r="C121" s="184" t="s">
        <v>249</v>
      </c>
      <c r="D121" s="184" t="s">
        <v>164</v>
      </c>
      <c r="E121" s="185" t="s">
        <v>2653</v>
      </c>
      <c r="F121" s="186" t="s">
        <v>2651</v>
      </c>
      <c r="G121" s="187" t="s">
        <v>1996</v>
      </c>
      <c r="H121" s="188">
        <v>12</v>
      </c>
      <c r="I121" s="189"/>
      <c r="J121" s="190">
        <f>ROUND(I121*H121,2)</f>
        <v>0</v>
      </c>
      <c r="K121" s="186" t="s">
        <v>20</v>
      </c>
      <c r="L121" s="56"/>
      <c r="M121" s="191" t="s">
        <v>20</v>
      </c>
      <c r="N121" s="192" t="s">
        <v>44</v>
      </c>
      <c r="O121" s="37"/>
      <c r="P121" s="193">
        <f>O121*H121</f>
        <v>0</v>
      </c>
      <c r="Q121" s="193">
        <v>0</v>
      </c>
      <c r="R121" s="193">
        <f>Q121*H121</f>
        <v>0</v>
      </c>
      <c r="S121" s="193">
        <v>0</v>
      </c>
      <c r="T121" s="194">
        <f>S121*H121</f>
        <v>0</v>
      </c>
      <c r="AR121" s="19" t="s">
        <v>168</v>
      </c>
      <c r="AT121" s="19" t="s">
        <v>164</v>
      </c>
      <c r="AU121" s="19" t="s">
        <v>81</v>
      </c>
      <c r="AY121" s="19" t="s">
        <v>162</v>
      </c>
      <c r="BE121" s="195">
        <f>IF(N121="základní",J121,0)</f>
        <v>0</v>
      </c>
      <c r="BF121" s="195">
        <f>IF(N121="snížená",J121,0)</f>
        <v>0</v>
      </c>
      <c r="BG121" s="195">
        <f>IF(N121="zákl. přenesená",J121,0)</f>
        <v>0</v>
      </c>
      <c r="BH121" s="195">
        <f>IF(N121="sníž. přenesená",J121,0)</f>
        <v>0</v>
      </c>
      <c r="BI121" s="195">
        <f>IF(N121="nulová",J121,0)</f>
        <v>0</v>
      </c>
      <c r="BJ121" s="19" t="s">
        <v>22</v>
      </c>
      <c r="BK121" s="195">
        <f>ROUND(I121*H121,2)</f>
        <v>0</v>
      </c>
      <c r="BL121" s="19" t="s">
        <v>168</v>
      </c>
      <c r="BM121" s="19" t="s">
        <v>249</v>
      </c>
    </row>
    <row r="122" spans="2:47" s="1" customFormat="1" ht="27">
      <c r="B122" s="36"/>
      <c r="C122" s="58"/>
      <c r="D122" s="221" t="s">
        <v>2608</v>
      </c>
      <c r="E122" s="58"/>
      <c r="F122" s="266" t="s">
        <v>2654</v>
      </c>
      <c r="G122" s="58"/>
      <c r="H122" s="58"/>
      <c r="I122" s="154"/>
      <c r="J122" s="58"/>
      <c r="K122" s="58"/>
      <c r="L122" s="56"/>
      <c r="M122" s="73"/>
      <c r="N122" s="37"/>
      <c r="O122" s="37"/>
      <c r="P122" s="37"/>
      <c r="Q122" s="37"/>
      <c r="R122" s="37"/>
      <c r="S122" s="37"/>
      <c r="T122" s="74"/>
      <c r="AT122" s="19" t="s">
        <v>2608</v>
      </c>
      <c r="AU122" s="19" t="s">
        <v>81</v>
      </c>
    </row>
    <row r="123" spans="2:65" s="1" customFormat="1" ht="22.5" customHeight="1">
      <c r="B123" s="36"/>
      <c r="C123" s="184" t="s">
        <v>252</v>
      </c>
      <c r="D123" s="184" t="s">
        <v>164</v>
      </c>
      <c r="E123" s="185" t="s">
        <v>2655</v>
      </c>
      <c r="F123" s="186" t="s">
        <v>2651</v>
      </c>
      <c r="G123" s="187" t="s">
        <v>1996</v>
      </c>
      <c r="H123" s="188">
        <v>2</v>
      </c>
      <c r="I123" s="189"/>
      <c r="J123" s="190">
        <f>ROUND(I123*H123,2)</f>
        <v>0</v>
      </c>
      <c r="K123" s="186" t="s">
        <v>20</v>
      </c>
      <c r="L123" s="56"/>
      <c r="M123" s="191" t="s">
        <v>20</v>
      </c>
      <c r="N123" s="192" t="s">
        <v>44</v>
      </c>
      <c r="O123" s="37"/>
      <c r="P123" s="193">
        <f>O123*H123</f>
        <v>0</v>
      </c>
      <c r="Q123" s="193">
        <v>0</v>
      </c>
      <c r="R123" s="193">
        <f>Q123*H123</f>
        <v>0</v>
      </c>
      <c r="S123" s="193">
        <v>0</v>
      </c>
      <c r="T123" s="194">
        <f>S123*H123</f>
        <v>0</v>
      </c>
      <c r="AR123" s="19" t="s">
        <v>168</v>
      </c>
      <c r="AT123" s="19" t="s">
        <v>164</v>
      </c>
      <c r="AU123" s="19" t="s">
        <v>81</v>
      </c>
      <c r="AY123" s="19" t="s">
        <v>162</v>
      </c>
      <c r="BE123" s="195">
        <f>IF(N123="základní",J123,0)</f>
        <v>0</v>
      </c>
      <c r="BF123" s="195">
        <f>IF(N123="snížená",J123,0)</f>
        <v>0</v>
      </c>
      <c r="BG123" s="195">
        <f>IF(N123="zákl. přenesená",J123,0)</f>
        <v>0</v>
      </c>
      <c r="BH123" s="195">
        <f>IF(N123="sníž. přenesená",J123,0)</f>
        <v>0</v>
      </c>
      <c r="BI123" s="195">
        <f>IF(N123="nulová",J123,0)</f>
        <v>0</v>
      </c>
      <c r="BJ123" s="19" t="s">
        <v>22</v>
      </c>
      <c r="BK123" s="195">
        <f>ROUND(I123*H123,2)</f>
        <v>0</v>
      </c>
      <c r="BL123" s="19" t="s">
        <v>168</v>
      </c>
      <c r="BM123" s="19" t="s">
        <v>252</v>
      </c>
    </row>
    <row r="124" spans="2:47" s="1" customFormat="1" ht="27">
      <c r="B124" s="36"/>
      <c r="C124" s="58"/>
      <c r="D124" s="221" t="s">
        <v>2608</v>
      </c>
      <c r="E124" s="58"/>
      <c r="F124" s="266" t="s">
        <v>2656</v>
      </c>
      <c r="G124" s="58"/>
      <c r="H124" s="58"/>
      <c r="I124" s="154"/>
      <c r="J124" s="58"/>
      <c r="K124" s="58"/>
      <c r="L124" s="56"/>
      <c r="M124" s="73"/>
      <c r="N124" s="37"/>
      <c r="O124" s="37"/>
      <c r="P124" s="37"/>
      <c r="Q124" s="37"/>
      <c r="R124" s="37"/>
      <c r="S124" s="37"/>
      <c r="T124" s="74"/>
      <c r="AT124" s="19" t="s">
        <v>2608</v>
      </c>
      <c r="AU124" s="19" t="s">
        <v>81</v>
      </c>
    </row>
    <row r="125" spans="2:65" s="1" customFormat="1" ht="22.5" customHeight="1">
      <c r="B125" s="36"/>
      <c r="C125" s="184" t="s">
        <v>7</v>
      </c>
      <c r="D125" s="184" t="s">
        <v>164</v>
      </c>
      <c r="E125" s="185" t="s">
        <v>2657</v>
      </c>
      <c r="F125" s="186" t="s">
        <v>2658</v>
      </c>
      <c r="G125" s="187" t="s">
        <v>1996</v>
      </c>
      <c r="H125" s="188">
        <v>2</v>
      </c>
      <c r="I125" s="189"/>
      <c r="J125" s="190">
        <f>ROUND(I125*H125,2)</f>
        <v>0</v>
      </c>
      <c r="K125" s="186" t="s">
        <v>20</v>
      </c>
      <c r="L125" s="56"/>
      <c r="M125" s="191" t="s">
        <v>20</v>
      </c>
      <c r="N125" s="192" t="s">
        <v>44</v>
      </c>
      <c r="O125" s="37"/>
      <c r="P125" s="193">
        <f>O125*H125</f>
        <v>0</v>
      </c>
      <c r="Q125" s="193">
        <v>0</v>
      </c>
      <c r="R125" s="193">
        <f>Q125*H125</f>
        <v>0</v>
      </c>
      <c r="S125" s="193">
        <v>0</v>
      </c>
      <c r="T125" s="194">
        <f>S125*H125</f>
        <v>0</v>
      </c>
      <c r="AR125" s="19" t="s">
        <v>168</v>
      </c>
      <c r="AT125" s="19" t="s">
        <v>164</v>
      </c>
      <c r="AU125" s="19" t="s">
        <v>81</v>
      </c>
      <c r="AY125" s="19" t="s">
        <v>162</v>
      </c>
      <c r="BE125" s="195">
        <f>IF(N125="základní",J125,0)</f>
        <v>0</v>
      </c>
      <c r="BF125" s="195">
        <f>IF(N125="snížená",J125,0)</f>
        <v>0</v>
      </c>
      <c r="BG125" s="195">
        <f>IF(N125="zákl. přenesená",J125,0)</f>
        <v>0</v>
      </c>
      <c r="BH125" s="195">
        <f>IF(N125="sníž. přenesená",J125,0)</f>
        <v>0</v>
      </c>
      <c r="BI125" s="195">
        <f>IF(N125="nulová",J125,0)</f>
        <v>0</v>
      </c>
      <c r="BJ125" s="19" t="s">
        <v>22</v>
      </c>
      <c r="BK125" s="195">
        <f>ROUND(I125*H125,2)</f>
        <v>0</v>
      </c>
      <c r="BL125" s="19" t="s">
        <v>168</v>
      </c>
      <c r="BM125" s="19" t="s">
        <v>7</v>
      </c>
    </row>
    <row r="126" spans="2:47" s="1" customFormat="1" ht="27">
      <c r="B126" s="36"/>
      <c r="C126" s="58"/>
      <c r="D126" s="221" t="s">
        <v>2608</v>
      </c>
      <c r="E126" s="58"/>
      <c r="F126" s="266" t="s">
        <v>2659</v>
      </c>
      <c r="G126" s="58"/>
      <c r="H126" s="58"/>
      <c r="I126" s="154"/>
      <c r="J126" s="58"/>
      <c r="K126" s="58"/>
      <c r="L126" s="56"/>
      <c r="M126" s="73"/>
      <c r="N126" s="37"/>
      <c r="O126" s="37"/>
      <c r="P126" s="37"/>
      <c r="Q126" s="37"/>
      <c r="R126" s="37"/>
      <c r="S126" s="37"/>
      <c r="T126" s="74"/>
      <c r="AT126" s="19" t="s">
        <v>2608</v>
      </c>
      <c r="AU126" s="19" t="s">
        <v>81</v>
      </c>
    </row>
    <row r="127" spans="2:65" s="1" customFormat="1" ht="22.5" customHeight="1">
      <c r="B127" s="36"/>
      <c r="C127" s="184" t="s">
        <v>262</v>
      </c>
      <c r="D127" s="184" t="s">
        <v>164</v>
      </c>
      <c r="E127" s="185" t="s">
        <v>2660</v>
      </c>
      <c r="F127" s="186" t="s">
        <v>2658</v>
      </c>
      <c r="G127" s="187" t="s">
        <v>1996</v>
      </c>
      <c r="H127" s="188">
        <v>2</v>
      </c>
      <c r="I127" s="189"/>
      <c r="J127" s="190">
        <f>ROUND(I127*H127,2)</f>
        <v>0</v>
      </c>
      <c r="K127" s="186" t="s">
        <v>20</v>
      </c>
      <c r="L127" s="56"/>
      <c r="M127" s="191" t="s">
        <v>20</v>
      </c>
      <c r="N127" s="192" t="s">
        <v>44</v>
      </c>
      <c r="O127" s="37"/>
      <c r="P127" s="193">
        <f>O127*H127</f>
        <v>0</v>
      </c>
      <c r="Q127" s="193">
        <v>0</v>
      </c>
      <c r="R127" s="193">
        <f>Q127*H127</f>
        <v>0</v>
      </c>
      <c r="S127" s="193">
        <v>0</v>
      </c>
      <c r="T127" s="194">
        <f>S127*H127</f>
        <v>0</v>
      </c>
      <c r="AR127" s="19" t="s">
        <v>168</v>
      </c>
      <c r="AT127" s="19" t="s">
        <v>164</v>
      </c>
      <c r="AU127" s="19" t="s">
        <v>81</v>
      </c>
      <c r="AY127" s="19" t="s">
        <v>162</v>
      </c>
      <c r="BE127" s="195">
        <f>IF(N127="základní",J127,0)</f>
        <v>0</v>
      </c>
      <c r="BF127" s="195">
        <f>IF(N127="snížená",J127,0)</f>
        <v>0</v>
      </c>
      <c r="BG127" s="195">
        <f>IF(N127="zákl. přenesená",J127,0)</f>
        <v>0</v>
      </c>
      <c r="BH127" s="195">
        <f>IF(N127="sníž. přenesená",J127,0)</f>
        <v>0</v>
      </c>
      <c r="BI127" s="195">
        <f>IF(N127="nulová",J127,0)</f>
        <v>0</v>
      </c>
      <c r="BJ127" s="19" t="s">
        <v>22</v>
      </c>
      <c r="BK127" s="195">
        <f>ROUND(I127*H127,2)</f>
        <v>0</v>
      </c>
      <c r="BL127" s="19" t="s">
        <v>168</v>
      </c>
      <c r="BM127" s="19" t="s">
        <v>262</v>
      </c>
    </row>
    <row r="128" spans="2:47" s="1" customFormat="1" ht="27">
      <c r="B128" s="36"/>
      <c r="C128" s="58"/>
      <c r="D128" s="221" t="s">
        <v>2608</v>
      </c>
      <c r="E128" s="58"/>
      <c r="F128" s="266" t="s">
        <v>2661</v>
      </c>
      <c r="G128" s="58"/>
      <c r="H128" s="58"/>
      <c r="I128" s="154"/>
      <c r="J128" s="58"/>
      <c r="K128" s="58"/>
      <c r="L128" s="56"/>
      <c r="M128" s="73"/>
      <c r="N128" s="37"/>
      <c r="O128" s="37"/>
      <c r="P128" s="37"/>
      <c r="Q128" s="37"/>
      <c r="R128" s="37"/>
      <c r="S128" s="37"/>
      <c r="T128" s="74"/>
      <c r="AT128" s="19" t="s">
        <v>2608</v>
      </c>
      <c r="AU128" s="19" t="s">
        <v>81</v>
      </c>
    </row>
    <row r="129" spans="2:65" s="1" customFormat="1" ht="22.5" customHeight="1">
      <c r="B129" s="36"/>
      <c r="C129" s="184" t="s">
        <v>280</v>
      </c>
      <c r="D129" s="184" t="s">
        <v>164</v>
      </c>
      <c r="E129" s="185" t="s">
        <v>2662</v>
      </c>
      <c r="F129" s="186" t="s">
        <v>2658</v>
      </c>
      <c r="G129" s="187" t="s">
        <v>1996</v>
      </c>
      <c r="H129" s="188">
        <v>1</v>
      </c>
      <c r="I129" s="189"/>
      <c r="J129" s="190">
        <f>ROUND(I129*H129,2)</f>
        <v>0</v>
      </c>
      <c r="K129" s="186" t="s">
        <v>20</v>
      </c>
      <c r="L129" s="56"/>
      <c r="M129" s="191" t="s">
        <v>20</v>
      </c>
      <c r="N129" s="192" t="s">
        <v>44</v>
      </c>
      <c r="O129" s="37"/>
      <c r="P129" s="193">
        <f>O129*H129</f>
        <v>0</v>
      </c>
      <c r="Q129" s="193">
        <v>0</v>
      </c>
      <c r="R129" s="193">
        <f>Q129*H129</f>
        <v>0</v>
      </c>
      <c r="S129" s="193">
        <v>0</v>
      </c>
      <c r="T129" s="194">
        <f>S129*H129</f>
        <v>0</v>
      </c>
      <c r="AR129" s="19" t="s">
        <v>168</v>
      </c>
      <c r="AT129" s="19" t="s">
        <v>164</v>
      </c>
      <c r="AU129" s="19" t="s">
        <v>81</v>
      </c>
      <c r="AY129" s="19" t="s">
        <v>162</v>
      </c>
      <c r="BE129" s="195">
        <f>IF(N129="základní",J129,0)</f>
        <v>0</v>
      </c>
      <c r="BF129" s="195">
        <f>IF(N129="snížená",J129,0)</f>
        <v>0</v>
      </c>
      <c r="BG129" s="195">
        <f>IF(N129="zákl. přenesená",J129,0)</f>
        <v>0</v>
      </c>
      <c r="BH129" s="195">
        <f>IF(N129="sníž. přenesená",J129,0)</f>
        <v>0</v>
      </c>
      <c r="BI129" s="195">
        <f>IF(N129="nulová",J129,0)</f>
        <v>0</v>
      </c>
      <c r="BJ129" s="19" t="s">
        <v>22</v>
      </c>
      <c r="BK129" s="195">
        <f>ROUND(I129*H129,2)</f>
        <v>0</v>
      </c>
      <c r="BL129" s="19" t="s">
        <v>168</v>
      </c>
      <c r="BM129" s="19" t="s">
        <v>280</v>
      </c>
    </row>
    <row r="130" spans="2:47" s="1" customFormat="1" ht="27">
      <c r="B130" s="36"/>
      <c r="C130" s="58"/>
      <c r="D130" s="221" t="s">
        <v>2608</v>
      </c>
      <c r="E130" s="58"/>
      <c r="F130" s="266" t="s">
        <v>2663</v>
      </c>
      <c r="G130" s="58"/>
      <c r="H130" s="58"/>
      <c r="I130" s="154"/>
      <c r="J130" s="58"/>
      <c r="K130" s="58"/>
      <c r="L130" s="56"/>
      <c r="M130" s="73"/>
      <c r="N130" s="37"/>
      <c r="O130" s="37"/>
      <c r="P130" s="37"/>
      <c r="Q130" s="37"/>
      <c r="R130" s="37"/>
      <c r="S130" s="37"/>
      <c r="T130" s="74"/>
      <c r="AT130" s="19" t="s">
        <v>2608</v>
      </c>
      <c r="AU130" s="19" t="s">
        <v>81</v>
      </c>
    </row>
    <row r="131" spans="2:65" s="1" customFormat="1" ht="22.5" customHeight="1">
      <c r="B131" s="36"/>
      <c r="C131" s="184" t="s">
        <v>288</v>
      </c>
      <c r="D131" s="184" t="s">
        <v>164</v>
      </c>
      <c r="E131" s="185" t="s">
        <v>2664</v>
      </c>
      <c r="F131" s="186" t="s">
        <v>2665</v>
      </c>
      <c r="G131" s="187" t="s">
        <v>1996</v>
      </c>
      <c r="H131" s="188">
        <v>1</v>
      </c>
      <c r="I131" s="189"/>
      <c r="J131" s="190">
        <f>ROUND(I131*H131,2)</f>
        <v>0</v>
      </c>
      <c r="K131" s="186" t="s">
        <v>20</v>
      </c>
      <c r="L131" s="56"/>
      <c r="M131" s="191" t="s">
        <v>20</v>
      </c>
      <c r="N131" s="192" t="s">
        <v>44</v>
      </c>
      <c r="O131" s="37"/>
      <c r="P131" s="193">
        <f>O131*H131</f>
        <v>0</v>
      </c>
      <c r="Q131" s="193">
        <v>0</v>
      </c>
      <c r="R131" s="193">
        <f>Q131*H131</f>
        <v>0</v>
      </c>
      <c r="S131" s="193">
        <v>0</v>
      </c>
      <c r="T131" s="194">
        <f>S131*H131</f>
        <v>0</v>
      </c>
      <c r="AR131" s="19" t="s">
        <v>168</v>
      </c>
      <c r="AT131" s="19" t="s">
        <v>164</v>
      </c>
      <c r="AU131" s="19" t="s">
        <v>81</v>
      </c>
      <c r="AY131" s="19" t="s">
        <v>162</v>
      </c>
      <c r="BE131" s="195">
        <f>IF(N131="základní",J131,0)</f>
        <v>0</v>
      </c>
      <c r="BF131" s="195">
        <f>IF(N131="snížená",J131,0)</f>
        <v>0</v>
      </c>
      <c r="BG131" s="195">
        <f>IF(N131="zákl. přenesená",J131,0)</f>
        <v>0</v>
      </c>
      <c r="BH131" s="195">
        <f>IF(N131="sníž. přenesená",J131,0)</f>
        <v>0</v>
      </c>
      <c r="BI131" s="195">
        <f>IF(N131="nulová",J131,0)</f>
        <v>0</v>
      </c>
      <c r="BJ131" s="19" t="s">
        <v>22</v>
      </c>
      <c r="BK131" s="195">
        <f>ROUND(I131*H131,2)</f>
        <v>0</v>
      </c>
      <c r="BL131" s="19" t="s">
        <v>168</v>
      </c>
      <c r="BM131" s="19" t="s">
        <v>288</v>
      </c>
    </row>
    <row r="132" spans="2:47" s="1" customFormat="1" ht="27">
      <c r="B132" s="36"/>
      <c r="C132" s="58"/>
      <c r="D132" s="221" t="s">
        <v>2608</v>
      </c>
      <c r="E132" s="58"/>
      <c r="F132" s="266" t="s">
        <v>2666</v>
      </c>
      <c r="G132" s="58"/>
      <c r="H132" s="58"/>
      <c r="I132" s="154"/>
      <c r="J132" s="58"/>
      <c r="K132" s="58"/>
      <c r="L132" s="56"/>
      <c r="M132" s="73"/>
      <c r="N132" s="37"/>
      <c r="O132" s="37"/>
      <c r="P132" s="37"/>
      <c r="Q132" s="37"/>
      <c r="R132" s="37"/>
      <c r="S132" s="37"/>
      <c r="T132" s="74"/>
      <c r="AT132" s="19" t="s">
        <v>2608</v>
      </c>
      <c r="AU132" s="19" t="s">
        <v>81</v>
      </c>
    </row>
    <row r="133" spans="2:65" s="1" customFormat="1" ht="22.5" customHeight="1">
      <c r="B133" s="36"/>
      <c r="C133" s="184" t="s">
        <v>301</v>
      </c>
      <c r="D133" s="184" t="s">
        <v>164</v>
      </c>
      <c r="E133" s="185" t="s">
        <v>2667</v>
      </c>
      <c r="F133" s="186" t="s">
        <v>2668</v>
      </c>
      <c r="G133" s="187" t="s">
        <v>1996</v>
      </c>
      <c r="H133" s="188">
        <v>1</v>
      </c>
      <c r="I133" s="189"/>
      <c r="J133" s="190">
        <f>ROUND(I133*H133,2)</f>
        <v>0</v>
      </c>
      <c r="K133" s="186" t="s">
        <v>20</v>
      </c>
      <c r="L133" s="56"/>
      <c r="M133" s="191" t="s">
        <v>20</v>
      </c>
      <c r="N133" s="192" t="s">
        <v>44</v>
      </c>
      <c r="O133" s="37"/>
      <c r="P133" s="193">
        <f>O133*H133</f>
        <v>0</v>
      </c>
      <c r="Q133" s="193">
        <v>0</v>
      </c>
      <c r="R133" s="193">
        <f>Q133*H133</f>
        <v>0</v>
      </c>
      <c r="S133" s="193">
        <v>0</v>
      </c>
      <c r="T133" s="194">
        <f>S133*H133</f>
        <v>0</v>
      </c>
      <c r="AR133" s="19" t="s">
        <v>168</v>
      </c>
      <c r="AT133" s="19" t="s">
        <v>164</v>
      </c>
      <c r="AU133" s="19" t="s">
        <v>81</v>
      </c>
      <c r="AY133" s="19" t="s">
        <v>162</v>
      </c>
      <c r="BE133" s="195">
        <f>IF(N133="základní",J133,0)</f>
        <v>0</v>
      </c>
      <c r="BF133" s="195">
        <f>IF(N133="snížená",J133,0)</f>
        <v>0</v>
      </c>
      <c r="BG133" s="195">
        <f>IF(N133="zákl. přenesená",J133,0)</f>
        <v>0</v>
      </c>
      <c r="BH133" s="195">
        <f>IF(N133="sníž. přenesená",J133,0)</f>
        <v>0</v>
      </c>
      <c r="BI133" s="195">
        <f>IF(N133="nulová",J133,0)</f>
        <v>0</v>
      </c>
      <c r="BJ133" s="19" t="s">
        <v>22</v>
      </c>
      <c r="BK133" s="195">
        <f>ROUND(I133*H133,2)</f>
        <v>0</v>
      </c>
      <c r="BL133" s="19" t="s">
        <v>168</v>
      </c>
      <c r="BM133" s="19" t="s">
        <v>301</v>
      </c>
    </row>
    <row r="134" spans="2:47" s="1" customFormat="1" ht="27">
      <c r="B134" s="36"/>
      <c r="C134" s="58"/>
      <c r="D134" s="221" t="s">
        <v>2608</v>
      </c>
      <c r="E134" s="58"/>
      <c r="F134" s="266" t="s">
        <v>2669</v>
      </c>
      <c r="G134" s="58"/>
      <c r="H134" s="58"/>
      <c r="I134" s="154"/>
      <c r="J134" s="58"/>
      <c r="K134" s="58"/>
      <c r="L134" s="56"/>
      <c r="M134" s="73"/>
      <c r="N134" s="37"/>
      <c r="O134" s="37"/>
      <c r="P134" s="37"/>
      <c r="Q134" s="37"/>
      <c r="R134" s="37"/>
      <c r="S134" s="37"/>
      <c r="T134" s="74"/>
      <c r="AT134" s="19" t="s">
        <v>2608</v>
      </c>
      <c r="AU134" s="19" t="s">
        <v>81</v>
      </c>
    </row>
    <row r="135" spans="2:65" s="1" customFormat="1" ht="31.5" customHeight="1">
      <c r="B135" s="36"/>
      <c r="C135" s="184" t="s">
        <v>309</v>
      </c>
      <c r="D135" s="184" t="s">
        <v>164</v>
      </c>
      <c r="E135" s="185" t="s">
        <v>2670</v>
      </c>
      <c r="F135" s="186" t="s">
        <v>2671</v>
      </c>
      <c r="G135" s="187" t="s">
        <v>1996</v>
      </c>
      <c r="H135" s="188">
        <v>3</v>
      </c>
      <c r="I135" s="189"/>
      <c r="J135" s="190">
        <f>ROUND(I135*H135,2)</f>
        <v>0</v>
      </c>
      <c r="K135" s="186" t="s">
        <v>20</v>
      </c>
      <c r="L135" s="56"/>
      <c r="M135" s="191" t="s">
        <v>20</v>
      </c>
      <c r="N135" s="192" t="s">
        <v>44</v>
      </c>
      <c r="O135" s="37"/>
      <c r="P135" s="193">
        <f>O135*H135</f>
        <v>0</v>
      </c>
      <c r="Q135" s="193">
        <v>0</v>
      </c>
      <c r="R135" s="193">
        <f>Q135*H135</f>
        <v>0</v>
      </c>
      <c r="S135" s="193">
        <v>0</v>
      </c>
      <c r="T135" s="194">
        <f>S135*H135</f>
        <v>0</v>
      </c>
      <c r="AR135" s="19" t="s">
        <v>168</v>
      </c>
      <c r="AT135" s="19" t="s">
        <v>164</v>
      </c>
      <c r="AU135" s="19" t="s">
        <v>81</v>
      </c>
      <c r="AY135" s="19" t="s">
        <v>162</v>
      </c>
      <c r="BE135" s="195">
        <f>IF(N135="základní",J135,0)</f>
        <v>0</v>
      </c>
      <c r="BF135" s="195">
        <f>IF(N135="snížená",J135,0)</f>
        <v>0</v>
      </c>
      <c r="BG135" s="195">
        <f>IF(N135="zákl. přenesená",J135,0)</f>
        <v>0</v>
      </c>
      <c r="BH135" s="195">
        <f>IF(N135="sníž. přenesená",J135,0)</f>
        <v>0</v>
      </c>
      <c r="BI135" s="195">
        <f>IF(N135="nulová",J135,0)</f>
        <v>0</v>
      </c>
      <c r="BJ135" s="19" t="s">
        <v>22</v>
      </c>
      <c r="BK135" s="195">
        <f>ROUND(I135*H135,2)</f>
        <v>0</v>
      </c>
      <c r="BL135" s="19" t="s">
        <v>168</v>
      </c>
      <c r="BM135" s="19" t="s">
        <v>309</v>
      </c>
    </row>
    <row r="136" spans="2:47" s="1" customFormat="1" ht="27">
      <c r="B136" s="36"/>
      <c r="C136" s="58"/>
      <c r="D136" s="221" t="s">
        <v>2608</v>
      </c>
      <c r="E136" s="58"/>
      <c r="F136" s="266" t="s">
        <v>2672</v>
      </c>
      <c r="G136" s="58"/>
      <c r="H136" s="58"/>
      <c r="I136" s="154"/>
      <c r="J136" s="58"/>
      <c r="K136" s="58"/>
      <c r="L136" s="56"/>
      <c r="M136" s="73"/>
      <c r="N136" s="37"/>
      <c r="O136" s="37"/>
      <c r="P136" s="37"/>
      <c r="Q136" s="37"/>
      <c r="R136" s="37"/>
      <c r="S136" s="37"/>
      <c r="T136" s="74"/>
      <c r="AT136" s="19" t="s">
        <v>2608</v>
      </c>
      <c r="AU136" s="19" t="s">
        <v>81</v>
      </c>
    </row>
    <row r="137" spans="2:65" s="1" customFormat="1" ht="22.5" customHeight="1">
      <c r="B137" s="36"/>
      <c r="C137" s="184" t="s">
        <v>196</v>
      </c>
      <c r="D137" s="184" t="s">
        <v>164</v>
      </c>
      <c r="E137" s="185" t="s">
        <v>2673</v>
      </c>
      <c r="F137" s="186" t="s">
        <v>2674</v>
      </c>
      <c r="G137" s="187" t="s">
        <v>1996</v>
      </c>
      <c r="H137" s="188">
        <v>2</v>
      </c>
      <c r="I137" s="189"/>
      <c r="J137" s="190">
        <f>ROUND(I137*H137,2)</f>
        <v>0</v>
      </c>
      <c r="K137" s="186" t="s">
        <v>20</v>
      </c>
      <c r="L137" s="56"/>
      <c r="M137" s="191" t="s">
        <v>20</v>
      </c>
      <c r="N137" s="192" t="s">
        <v>44</v>
      </c>
      <c r="O137" s="37"/>
      <c r="P137" s="193">
        <f>O137*H137</f>
        <v>0</v>
      </c>
      <c r="Q137" s="193">
        <v>0</v>
      </c>
      <c r="R137" s="193">
        <f>Q137*H137</f>
        <v>0</v>
      </c>
      <c r="S137" s="193">
        <v>0</v>
      </c>
      <c r="T137" s="194">
        <f>S137*H137</f>
        <v>0</v>
      </c>
      <c r="AR137" s="19" t="s">
        <v>168</v>
      </c>
      <c r="AT137" s="19" t="s">
        <v>164</v>
      </c>
      <c r="AU137" s="19" t="s">
        <v>81</v>
      </c>
      <c r="AY137" s="19" t="s">
        <v>162</v>
      </c>
      <c r="BE137" s="195">
        <f>IF(N137="základní",J137,0)</f>
        <v>0</v>
      </c>
      <c r="BF137" s="195">
        <f>IF(N137="snížená",J137,0)</f>
        <v>0</v>
      </c>
      <c r="BG137" s="195">
        <f>IF(N137="zákl. přenesená",J137,0)</f>
        <v>0</v>
      </c>
      <c r="BH137" s="195">
        <f>IF(N137="sníž. přenesená",J137,0)</f>
        <v>0</v>
      </c>
      <c r="BI137" s="195">
        <f>IF(N137="nulová",J137,0)</f>
        <v>0</v>
      </c>
      <c r="BJ137" s="19" t="s">
        <v>22</v>
      </c>
      <c r="BK137" s="195">
        <f>ROUND(I137*H137,2)</f>
        <v>0</v>
      </c>
      <c r="BL137" s="19" t="s">
        <v>168</v>
      </c>
      <c r="BM137" s="19" t="s">
        <v>196</v>
      </c>
    </row>
    <row r="138" spans="2:65" s="1" customFormat="1" ht="22.5" customHeight="1">
      <c r="B138" s="36"/>
      <c r="C138" s="184" t="s">
        <v>317</v>
      </c>
      <c r="D138" s="184" t="s">
        <v>164</v>
      </c>
      <c r="E138" s="185" t="s">
        <v>2675</v>
      </c>
      <c r="F138" s="186" t="s">
        <v>2676</v>
      </c>
      <c r="G138" s="187" t="s">
        <v>1996</v>
      </c>
      <c r="H138" s="188">
        <v>4</v>
      </c>
      <c r="I138" s="189"/>
      <c r="J138" s="190">
        <f>ROUND(I138*H138,2)</f>
        <v>0</v>
      </c>
      <c r="K138" s="186" t="s">
        <v>20</v>
      </c>
      <c r="L138" s="56"/>
      <c r="M138" s="191" t="s">
        <v>20</v>
      </c>
      <c r="N138" s="192" t="s">
        <v>44</v>
      </c>
      <c r="O138" s="37"/>
      <c r="P138" s="193">
        <f>O138*H138</f>
        <v>0</v>
      </c>
      <c r="Q138" s="193">
        <v>0</v>
      </c>
      <c r="R138" s="193">
        <f>Q138*H138</f>
        <v>0</v>
      </c>
      <c r="S138" s="193">
        <v>0</v>
      </c>
      <c r="T138" s="194">
        <f>S138*H138</f>
        <v>0</v>
      </c>
      <c r="AR138" s="19" t="s">
        <v>168</v>
      </c>
      <c r="AT138" s="19" t="s">
        <v>164</v>
      </c>
      <c r="AU138" s="19" t="s">
        <v>81</v>
      </c>
      <c r="AY138" s="19" t="s">
        <v>162</v>
      </c>
      <c r="BE138" s="195">
        <f>IF(N138="základní",J138,0)</f>
        <v>0</v>
      </c>
      <c r="BF138" s="195">
        <f>IF(N138="snížená",J138,0)</f>
        <v>0</v>
      </c>
      <c r="BG138" s="195">
        <f>IF(N138="zákl. přenesená",J138,0)</f>
        <v>0</v>
      </c>
      <c r="BH138" s="195">
        <f>IF(N138="sníž. přenesená",J138,0)</f>
        <v>0</v>
      </c>
      <c r="BI138" s="195">
        <f>IF(N138="nulová",J138,0)</f>
        <v>0</v>
      </c>
      <c r="BJ138" s="19" t="s">
        <v>22</v>
      </c>
      <c r="BK138" s="195">
        <f>ROUND(I138*H138,2)</f>
        <v>0</v>
      </c>
      <c r="BL138" s="19" t="s">
        <v>168</v>
      </c>
      <c r="BM138" s="19" t="s">
        <v>317</v>
      </c>
    </row>
    <row r="139" spans="2:65" s="1" customFormat="1" ht="22.5" customHeight="1">
      <c r="B139" s="36"/>
      <c r="C139" s="184" t="s">
        <v>243</v>
      </c>
      <c r="D139" s="184" t="s">
        <v>164</v>
      </c>
      <c r="E139" s="185" t="s">
        <v>2677</v>
      </c>
      <c r="F139" s="186" t="s">
        <v>2678</v>
      </c>
      <c r="G139" s="187" t="s">
        <v>2081</v>
      </c>
      <c r="H139" s="188">
        <v>5</v>
      </c>
      <c r="I139" s="189"/>
      <c r="J139" s="190">
        <f>ROUND(I139*H139,2)</f>
        <v>0</v>
      </c>
      <c r="K139" s="186" t="s">
        <v>20</v>
      </c>
      <c r="L139" s="56"/>
      <c r="M139" s="191" t="s">
        <v>20</v>
      </c>
      <c r="N139" s="192" t="s">
        <v>44</v>
      </c>
      <c r="O139" s="37"/>
      <c r="P139" s="193">
        <f>O139*H139</f>
        <v>0</v>
      </c>
      <c r="Q139" s="193">
        <v>0</v>
      </c>
      <c r="R139" s="193">
        <f>Q139*H139</f>
        <v>0</v>
      </c>
      <c r="S139" s="193">
        <v>0</v>
      </c>
      <c r="T139" s="194">
        <f>S139*H139</f>
        <v>0</v>
      </c>
      <c r="AR139" s="19" t="s">
        <v>168</v>
      </c>
      <c r="AT139" s="19" t="s">
        <v>164</v>
      </c>
      <c r="AU139" s="19" t="s">
        <v>81</v>
      </c>
      <c r="AY139" s="19" t="s">
        <v>162</v>
      </c>
      <c r="BE139" s="195">
        <f>IF(N139="základní",J139,0)</f>
        <v>0</v>
      </c>
      <c r="BF139" s="195">
        <f>IF(N139="snížená",J139,0)</f>
        <v>0</v>
      </c>
      <c r="BG139" s="195">
        <f>IF(N139="zákl. přenesená",J139,0)</f>
        <v>0</v>
      </c>
      <c r="BH139" s="195">
        <f>IF(N139="sníž. přenesená",J139,0)</f>
        <v>0</v>
      </c>
      <c r="BI139" s="195">
        <f>IF(N139="nulová",J139,0)</f>
        <v>0</v>
      </c>
      <c r="BJ139" s="19" t="s">
        <v>22</v>
      </c>
      <c r="BK139" s="195">
        <f>ROUND(I139*H139,2)</f>
        <v>0</v>
      </c>
      <c r="BL139" s="19" t="s">
        <v>168</v>
      </c>
      <c r="BM139" s="19" t="s">
        <v>243</v>
      </c>
    </row>
    <row r="140" spans="2:47" s="1" customFormat="1" ht="27">
      <c r="B140" s="36"/>
      <c r="C140" s="58"/>
      <c r="D140" s="221" t="s">
        <v>2608</v>
      </c>
      <c r="E140" s="58"/>
      <c r="F140" s="266" t="s">
        <v>2679</v>
      </c>
      <c r="G140" s="58"/>
      <c r="H140" s="58"/>
      <c r="I140" s="154"/>
      <c r="J140" s="58"/>
      <c r="K140" s="58"/>
      <c r="L140" s="56"/>
      <c r="M140" s="73"/>
      <c r="N140" s="37"/>
      <c r="O140" s="37"/>
      <c r="P140" s="37"/>
      <c r="Q140" s="37"/>
      <c r="R140" s="37"/>
      <c r="S140" s="37"/>
      <c r="T140" s="74"/>
      <c r="AT140" s="19" t="s">
        <v>2608</v>
      </c>
      <c r="AU140" s="19" t="s">
        <v>81</v>
      </c>
    </row>
    <row r="141" spans="2:65" s="1" customFormat="1" ht="22.5" customHeight="1">
      <c r="B141" s="36"/>
      <c r="C141" s="184" t="s">
        <v>324</v>
      </c>
      <c r="D141" s="184" t="s">
        <v>164</v>
      </c>
      <c r="E141" s="185" t="s">
        <v>2680</v>
      </c>
      <c r="F141" s="186" t="s">
        <v>2681</v>
      </c>
      <c r="G141" s="187" t="s">
        <v>2081</v>
      </c>
      <c r="H141" s="188">
        <v>3</v>
      </c>
      <c r="I141" s="189"/>
      <c r="J141" s="190">
        <f>ROUND(I141*H141,2)</f>
        <v>0</v>
      </c>
      <c r="K141" s="186" t="s">
        <v>20</v>
      </c>
      <c r="L141" s="56"/>
      <c r="M141" s="191" t="s">
        <v>20</v>
      </c>
      <c r="N141" s="192" t="s">
        <v>44</v>
      </c>
      <c r="O141" s="37"/>
      <c r="P141" s="193">
        <f>O141*H141</f>
        <v>0</v>
      </c>
      <c r="Q141" s="193">
        <v>0</v>
      </c>
      <c r="R141" s="193">
        <f>Q141*H141</f>
        <v>0</v>
      </c>
      <c r="S141" s="193">
        <v>0</v>
      </c>
      <c r="T141" s="194">
        <f>S141*H141</f>
        <v>0</v>
      </c>
      <c r="AR141" s="19" t="s">
        <v>168</v>
      </c>
      <c r="AT141" s="19" t="s">
        <v>164</v>
      </c>
      <c r="AU141" s="19" t="s">
        <v>81</v>
      </c>
      <c r="AY141" s="19" t="s">
        <v>162</v>
      </c>
      <c r="BE141" s="195">
        <f>IF(N141="základní",J141,0)</f>
        <v>0</v>
      </c>
      <c r="BF141" s="195">
        <f>IF(N141="snížená",J141,0)</f>
        <v>0</v>
      </c>
      <c r="BG141" s="195">
        <f>IF(N141="zákl. přenesená",J141,0)</f>
        <v>0</v>
      </c>
      <c r="BH141" s="195">
        <f>IF(N141="sníž. přenesená",J141,0)</f>
        <v>0</v>
      </c>
      <c r="BI141" s="195">
        <f>IF(N141="nulová",J141,0)</f>
        <v>0</v>
      </c>
      <c r="BJ141" s="19" t="s">
        <v>22</v>
      </c>
      <c r="BK141" s="195">
        <f>ROUND(I141*H141,2)</f>
        <v>0</v>
      </c>
      <c r="BL141" s="19" t="s">
        <v>168</v>
      </c>
      <c r="BM141" s="19" t="s">
        <v>324</v>
      </c>
    </row>
    <row r="142" spans="2:47" s="1" customFormat="1" ht="27">
      <c r="B142" s="36"/>
      <c r="C142" s="58"/>
      <c r="D142" s="221" t="s">
        <v>2608</v>
      </c>
      <c r="E142" s="58"/>
      <c r="F142" s="266" t="s">
        <v>2679</v>
      </c>
      <c r="G142" s="58"/>
      <c r="H142" s="58"/>
      <c r="I142" s="154"/>
      <c r="J142" s="58"/>
      <c r="K142" s="58"/>
      <c r="L142" s="56"/>
      <c r="M142" s="73"/>
      <c r="N142" s="37"/>
      <c r="O142" s="37"/>
      <c r="P142" s="37"/>
      <c r="Q142" s="37"/>
      <c r="R142" s="37"/>
      <c r="S142" s="37"/>
      <c r="T142" s="74"/>
      <c r="AT142" s="19" t="s">
        <v>2608</v>
      </c>
      <c r="AU142" s="19" t="s">
        <v>81</v>
      </c>
    </row>
    <row r="143" spans="2:65" s="1" customFormat="1" ht="22.5" customHeight="1">
      <c r="B143" s="36"/>
      <c r="C143" s="184" t="s">
        <v>328</v>
      </c>
      <c r="D143" s="184" t="s">
        <v>164</v>
      </c>
      <c r="E143" s="185" t="s">
        <v>2682</v>
      </c>
      <c r="F143" s="186" t="s">
        <v>2683</v>
      </c>
      <c r="G143" s="187" t="s">
        <v>2081</v>
      </c>
      <c r="H143" s="188">
        <v>8</v>
      </c>
      <c r="I143" s="189"/>
      <c r="J143" s="190">
        <f>ROUND(I143*H143,2)</f>
        <v>0</v>
      </c>
      <c r="K143" s="186" t="s">
        <v>20</v>
      </c>
      <c r="L143" s="56"/>
      <c r="M143" s="191" t="s">
        <v>20</v>
      </c>
      <c r="N143" s="192" t="s">
        <v>44</v>
      </c>
      <c r="O143" s="37"/>
      <c r="P143" s="193">
        <f>O143*H143</f>
        <v>0</v>
      </c>
      <c r="Q143" s="193">
        <v>0</v>
      </c>
      <c r="R143" s="193">
        <f>Q143*H143</f>
        <v>0</v>
      </c>
      <c r="S143" s="193">
        <v>0</v>
      </c>
      <c r="T143" s="194">
        <f>S143*H143</f>
        <v>0</v>
      </c>
      <c r="AR143" s="19" t="s">
        <v>168</v>
      </c>
      <c r="AT143" s="19" t="s">
        <v>164</v>
      </c>
      <c r="AU143" s="19" t="s">
        <v>81</v>
      </c>
      <c r="AY143" s="19" t="s">
        <v>162</v>
      </c>
      <c r="BE143" s="195">
        <f>IF(N143="základní",J143,0)</f>
        <v>0</v>
      </c>
      <c r="BF143" s="195">
        <f>IF(N143="snížená",J143,0)</f>
        <v>0</v>
      </c>
      <c r="BG143" s="195">
        <f>IF(N143="zákl. přenesená",J143,0)</f>
        <v>0</v>
      </c>
      <c r="BH143" s="195">
        <f>IF(N143="sníž. přenesená",J143,0)</f>
        <v>0</v>
      </c>
      <c r="BI143" s="195">
        <f>IF(N143="nulová",J143,0)</f>
        <v>0</v>
      </c>
      <c r="BJ143" s="19" t="s">
        <v>22</v>
      </c>
      <c r="BK143" s="195">
        <f>ROUND(I143*H143,2)</f>
        <v>0</v>
      </c>
      <c r="BL143" s="19" t="s">
        <v>168</v>
      </c>
      <c r="BM143" s="19" t="s">
        <v>328</v>
      </c>
    </row>
    <row r="144" spans="2:47" s="1" customFormat="1" ht="27">
      <c r="B144" s="36"/>
      <c r="C144" s="58"/>
      <c r="D144" s="221" t="s">
        <v>2608</v>
      </c>
      <c r="E144" s="58"/>
      <c r="F144" s="266" t="s">
        <v>2679</v>
      </c>
      <c r="G144" s="58"/>
      <c r="H144" s="58"/>
      <c r="I144" s="154"/>
      <c r="J144" s="58"/>
      <c r="K144" s="58"/>
      <c r="L144" s="56"/>
      <c r="M144" s="73"/>
      <c r="N144" s="37"/>
      <c r="O144" s="37"/>
      <c r="P144" s="37"/>
      <c r="Q144" s="37"/>
      <c r="R144" s="37"/>
      <c r="S144" s="37"/>
      <c r="T144" s="74"/>
      <c r="AT144" s="19" t="s">
        <v>2608</v>
      </c>
      <c r="AU144" s="19" t="s">
        <v>81</v>
      </c>
    </row>
    <row r="145" spans="2:65" s="1" customFormat="1" ht="22.5" customHeight="1">
      <c r="B145" s="36"/>
      <c r="C145" s="184" t="s">
        <v>332</v>
      </c>
      <c r="D145" s="184" t="s">
        <v>164</v>
      </c>
      <c r="E145" s="185" t="s">
        <v>2684</v>
      </c>
      <c r="F145" s="186" t="s">
        <v>2685</v>
      </c>
      <c r="G145" s="187" t="s">
        <v>2081</v>
      </c>
      <c r="H145" s="188">
        <v>3</v>
      </c>
      <c r="I145" s="189"/>
      <c r="J145" s="190">
        <f>ROUND(I145*H145,2)</f>
        <v>0</v>
      </c>
      <c r="K145" s="186" t="s">
        <v>20</v>
      </c>
      <c r="L145" s="56"/>
      <c r="M145" s="191" t="s">
        <v>20</v>
      </c>
      <c r="N145" s="192" t="s">
        <v>44</v>
      </c>
      <c r="O145" s="37"/>
      <c r="P145" s="193">
        <f>O145*H145</f>
        <v>0</v>
      </c>
      <c r="Q145" s="193">
        <v>0</v>
      </c>
      <c r="R145" s="193">
        <f>Q145*H145</f>
        <v>0</v>
      </c>
      <c r="S145" s="193">
        <v>0</v>
      </c>
      <c r="T145" s="194">
        <f>S145*H145</f>
        <v>0</v>
      </c>
      <c r="AR145" s="19" t="s">
        <v>168</v>
      </c>
      <c r="AT145" s="19" t="s">
        <v>164</v>
      </c>
      <c r="AU145" s="19" t="s">
        <v>81</v>
      </c>
      <c r="AY145" s="19" t="s">
        <v>162</v>
      </c>
      <c r="BE145" s="195">
        <f>IF(N145="základní",J145,0)</f>
        <v>0</v>
      </c>
      <c r="BF145" s="195">
        <f>IF(N145="snížená",J145,0)</f>
        <v>0</v>
      </c>
      <c r="BG145" s="195">
        <f>IF(N145="zákl. přenesená",J145,0)</f>
        <v>0</v>
      </c>
      <c r="BH145" s="195">
        <f>IF(N145="sníž. přenesená",J145,0)</f>
        <v>0</v>
      </c>
      <c r="BI145" s="195">
        <f>IF(N145="nulová",J145,0)</f>
        <v>0</v>
      </c>
      <c r="BJ145" s="19" t="s">
        <v>22</v>
      </c>
      <c r="BK145" s="195">
        <f>ROUND(I145*H145,2)</f>
        <v>0</v>
      </c>
      <c r="BL145" s="19" t="s">
        <v>168</v>
      </c>
      <c r="BM145" s="19" t="s">
        <v>332</v>
      </c>
    </row>
    <row r="146" spans="2:47" s="1" customFormat="1" ht="27">
      <c r="B146" s="36"/>
      <c r="C146" s="58"/>
      <c r="D146" s="221" t="s">
        <v>2608</v>
      </c>
      <c r="E146" s="58"/>
      <c r="F146" s="266" t="s">
        <v>2686</v>
      </c>
      <c r="G146" s="58"/>
      <c r="H146" s="58"/>
      <c r="I146" s="154"/>
      <c r="J146" s="58"/>
      <c r="K146" s="58"/>
      <c r="L146" s="56"/>
      <c r="M146" s="73"/>
      <c r="N146" s="37"/>
      <c r="O146" s="37"/>
      <c r="P146" s="37"/>
      <c r="Q146" s="37"/>
      <c r="R146" s="37"/>
      <c r="S146" s="37"/>
      <c r="T146" s="74"/>
      <c r="AT146" s="19" t="s">
        <v>2608</v>
      </c>
      <c r="AU146" s="19" t="s">
        <v>81</v>
      </c>
    </row>
    <row r="147" spans="2:65" s="1" customFormat="1" ht="22.5" customHeight="1">
      <c r="B147" s="36"/>
      <c r="C147" s="184" t="s">
        <v>337</v>
      </c>
      <c r="D147" s="184" t="s">
        <v>164</v>
      </c>
      <c r="E147" s="185" t="s">
        <v>2687</v>
      </c>
      <c r="F147" s="186" t="s">
        <v>2688</v>
      </c>
      <c r="G147" s="187" t="s">
        <v>2081</v>
      </c>
      <c r="H147" s="188">
        <v>15</v>
      </c>
      <c r="I147" s="189"/>
      <c r="J147" s="190">
        <f>ROUND(I147*H147,2)</f>
        <v>0</v>
      </c>
      <c r="K147" s="186" t="s">
        <v>20</v>
      </c>
      <c r="L147" s="56"/>
      <c r="M147" s="191" t="s">
        <v>20</v>
      </c>
      <c r="N147" s="192" t="s">
        <v>44</v>
      </c>
      <c r="O147" s="37"/>
      <c r="P147" s="193">
        <f>O147*H147</f>
        <v>0</v>
      </c>
      <c r="Q147" s="193">
        <v>0</v>
      </c>
      <c r="R147" s="193">
        <f>Q147*H147</f>
        <v>0</v>
      </c>
      <c r="S147" s="193">
        <v>0</v>
      </c>
      <c r="T147" s="194">
        <f>S147*H147</f>
        <v>0</v>
      </c>
      <c r="AR147" s="19" t="s">
        <v>168</v>
      </c>
      <c r="AT147" s="19" t="s">
        <v>164</v>
      </c>
      <c r="AU147" s="19" t="s">
        <v>81</v>
      </c>
      <c r="AY147" s="19" t="s">
        <v>162</v>
      </c>
      <c r="BE147" s="195">
        <f>IF(N147="základní",J147,0)</f>
        <v>0</v>
      </c>
      <c r="BF147" s="195">
        <f>IF(N147="snížená",J147,0)</f>
        <v>0</v>
      </c>
      <c r="BG147" s="195">
        <f>IF(N147="zákl. přenesená",J147,0)</f>
        <v>0</v>
      </c>
      <c r="BH147" s="195">
        <f>IF(N147="sníž. přenesená",J147,0)</f>
        <v>0</v>
      </c>
      <c r="BI147" s="195">
        <f>IF(N147="nulová",J147,0)</f>
        <v>0</v>
      </c>
      <c r="BJ147" s="19" t="s">
        <v>22</v>
      </c>
      <c r="BK147" s="195">
        <f>ROUND(I147*H147,2)</f>
        <v>0</v>
      </c>
      <c r="BL147" s="19" t="s">
        <v>168</v>
      </c>
      <c r="BM147" s="19" t="s">
        <v>337</v>
      </c>
    </row>
    <row r="148" spans="2:47" s="1" customFormat="1" ht="27">
      <c r="B148" s="36"/>
      <c r="C148" s="58"/>
      <c r="D148" s="221" t="s">
        <v>2608</v>
      </c>
      <c r="E148" s="58"/>
      <c r="F148" s="266" t="s">
        <v>2686</v>
      </c>
      <c r="G148" s="58"/>
      <c r="H148" s="58"/>
      <c r="I148" s="154"/>
      <c r="J148" s="58"/>
      <c r="K148" s="58"/>
      <c r="L148" s="56"/>
      <c r="M148" s="73"/>
      <c r="N148" s="37"/>
      <c r="O148" s="37"/>
      <c r="P148" s="37"/>
      <c r="Q148" s="37"/>
      <c r="R148" s="37"/>
      <c r="S148" s="37"/>
      <c r="T148" s="74"/>
      <c r="AT148" s="19" t="s">
        <v>2608</v>
      </c>
      <c r="AU148" s="19" t="s">
        <v>81</v>
      </c>
    </row>
    <row r="149" spans="2:65" s="1" customFormat="1" ht="22.5" customHeight="1">
      <c r="B149" s="36"/>
      <c r="C149" s="184" t="s">
        <v>351</v>
      </c>
      <c r="D149" s="184" t="s">
        <v>164</v>
      </c>
      <c r="E149" s="185" t="s">
        <v>2689</v>
      </c>
      <c r="F149" s="186" t="s">
        <v>2690</v>
      </c>
      <c r="G149" s="187" t="s">
        <v>2081</v>
      </c>
      <c r="H149" s="188">
        <v>3</v>
      </c>
      <c r="I149" s="189"/>
      <c r="J149" s="190">
        <f>ROUND(I149*H149,2)</f>
        <v>0</v>
      </c>
      <c r="K149" s="186" t="s">
        <v>20</v>
      </c>
      <c r="L149" s="56"/>
      <c r="M149" s="191" t="s">
        <v>20</v>
      </c>
      <c r="N149" s="192" t="s">
        <v>44</v>
      </c>
      <c r="O149" s="37"/>
      <c r="P149" s="193">
        <f>O149*H149</f>
        <v>0</v>
      </c>
      <c r="Q149" s="193">
        <v>0</v>
      </c>
      <c r="R149" s="193">
        <f>Q149*H149</f>
        <v>0</v>
      </c>
      <c r="S149" s="193">
        <v>0</v>
      </c>
      <c r="T149" s="194">
        <f>S149*H149</f>
        <v>0</v>
      </c>
      <c r="AR149" s="19" t="s">
        <v>168</v>
      </c>
      <c r="AT149" s="19" t="s">
        <v>164</v>
      </c>
      <c r="AU149" s="19" t="s">
        <v>81</v>
      </c>
      <c r="AY149" s="19" t="s">
        <v>162</v>
      </c>
      <c r="BE149" s="195">
        <f>IF(N149="základní",J149,0)</f>
        <v>0</v>
      </c>
      <c r="BF149" s="195">
        <f>IF(N149="snížená",J149,0)</f>
        <v>0</v>
      </c>
      <c r="BG149" s="195">
        <f>IF(N149="zákl. přenesená",J149,0)</f>
        <v>0</v>
      </c>
      <c r="BH149" s="195">
        <f>IF(N149="sníž. přenesená",J149,0)</f>
        <v>0</v>
      </c>
      <c r="BI149" s="195">
        <f>IF(N149="nulová",J149,0)</f>
        <v>0</v>
      </c>
      <c r="BJ149" s="19" t="s">
        <v>22</v>
      </c>
      <c r="BK149" s="195">
        <f>ROUND(I149*H149,2)</f>
        <v>0</v>
      </c>
      <c r="BL149" s="19" t="s">
        <v>168</v>
      </c>
      <c r="BM149" s="19" t="s">
        <v>351</v>
      </c>
    </row>
    <row r="150" spans="2:47" s="1" customFormat="1" ht="27">
      <c r="B150" s="36"/>
      <c r="C150" s="58"/>
      <c r="D150" s="221" t="s">
        <v>2608</v>
      </c>
      <c r="E150" s="58"/>
      <c r="F150" s="266" t="s">
        <v>2686</v>
      </c>
      <c r="G150" s="58"/>
      <c r="H150" s="58"/>
      <c r="I150" s="154"/>
      <c r="J150" s="58"/>
      <c r="K150" s="58"/>
      <c r="L150" s="56"/>
      <c r="M150" s="73"/>
      <c r="N150" s="37"/>
      <c r="O150" s="37"/>
      <c r="P150" s="37"/>
      <c r="Q150" s="37"/>
      <c r="R150" s="37"/>
      <c r="S150" s="37"/>
      <c r="T150" s="74"/>
      <c r="AT150" s="19" t="s">
        <v>2608</v>
      </c>
      <c r="AU150" s="19" t="s">
        <v>81</v>
      </c>
    </row>
    <row r="151" spans="2:65" s="1" customFormat="1" ht="22.5" customHeight="1">
      <c r="B151" s="36"/>
      <c r="C151" s="184" t="s">
        <v>365</v>
      </c>
      <c r="D151" s="184" t="s">
        <v>164</v>
      </c>
      <c r="E151" s="185" t="s">
        <v>2691</v>
      </c>
      <c r="F151" s="186" t="s">
        <v>2692</v>
      </c>
      <c r="G151" s="187" t="s">
        <v>2081</v>
      </c>
      <c r="H151" s="188">
        <v>50</v>
      </c>
      <c r="I151" s="189"/>
      <c r="J151" s="190">
        <f>ROUND(I151*H151,2)</f>
        <v>0</v>
      </c>
      <c r="K151" s="186" t="s">
        <v>20</v>
      </c>
      <c r="L151" s="56"/>
      <c r="M151" s="191" t="s">
        <v>20</v>
      </c>
      <c r="N151" s="192" t="s">
        <v>44</v>
      </c>
      <c r="O151" s="37"/>
      <c r="P151" s="193">
        <f>O151*H151</f>
        <v>0</v>
      </c>
      <c r="Q151" s="193">
        <v>0</v>
      </c>
      <c r="R151" s="193">
        <f>Q151*H151</f>
        <v>0</v>
      </c>
      <c r="S151" s="193">
        <v>0</v>
      </c>
      <c r="T151" s="194">
        <f>S151*H151</f>
        <v>0</v>
      </c>
      <c r="AR151" s="19" t="s">
        <v>168</v>
      </c>
      <c r="AT151" s="19" t="s">
        <v>164</v>
      </c>
      <c r="AU151" s="19" t="s">
        <v>81</v>
      </c>
      <c r="AY151" s="19" t="s">
        <v>162</v>
      </c>
      <c r="BE151" s="195">
        <f>IF(N151="základní",J151,0)</f>
        <v>0</v>
      </c>
      <c r="BF151" s="195">
        <f>IF(N151="snížená",J151,0)</f>
        <v>0</v>
      </c>
      <c r="BG151" s="195">
        <f>IF(N151="zákl. přenesená",J151,0)</f>
        <v>0</v>
      </c>
      <c r="BH151" s="195">
        <f>IF(N151="sníž. přenesená",J151,0)</f>
        <v>0</v>
      </c>
      <c r="BI151" s="195">
        <f>IF(N151="nulová",J151,0)</f>
        <v>0</v>
      </c>
      <c r="BJ151" s="19" t="s">
        <v>22</v>
      </c>
      <c r="BK151" s="195">
        <f>ROUND(I151*H151,2)</f>
        <v>0</v>
      </c>
      <c r="BL151" s="19" t="s">
        <v>168</v>
      </c>
      <c r="BM151" s="19" t="s">
        <v>365</v>
      </c>
    </row>
    <row r="152" spans="2:65" s="1" customFormat="1" ht="22.5" customHeight="1">
      <c r="B152" s="36"/>
      <c r="C152" s="184" t="s">
        <v>373</v>
      </c>
      <c r="D152" s="184" t="s">
        <v>164</v>
      </c>
      <c r="E152" s="185" t="s">
        <v>2693</v>
      </c>
      <c r="F152" s="186" t="s">
        <v>2694</v>
      </c>
      <c r="G152" s="187" t="s">
        <v>2081</v>
      </c>
      <c r="H152" s="188">
        <v>30</v>
      </c>
      <c r="I152" s="189"/>
      <c r="J152" s="190">
        <f>ROUND(I152*H152,2)</f>
        <v>0</v>
      </c>
      <c r="K152" s="186" t="s">
        <v>20</v>
      </c>
      <c r="L152" s="56"/>
      <c r="M152" s="191" t="s">
        <v>20</v>
      </c>
      <c r="N152" s="192" t="s">
        <v>44</v>
      </c>
      <c r="O152" s="37"/>
      <c r="P152" s="193">
        <f>O152*H152</f>
        <v>0</v>
      </c>
      <c r="Q152" s="193">
        <v>0</v>
      </c>
      <c r="R152" s="193">
        <f>Q152*H152</f>
        <v>0</v>
      </c>
      <c r="S152" s="193">
        <v>0</v>
      </c>
      <c r="T152" s="194">
        <f>S152*H152</f>
        <v>0</v>
      </c>
      <c r="AR152" s="19" t="s">
        <v>168</v>
      </c>
      <c r="AT152" s="19" t="s">
        <v>164</v>
      </c>
      <c r="AU152" s="19" t="s">
        <v>81</v>
      </c>
      <c r="AY152" s="19" t="s">
        <v>162</v>
      </c>
      <c r="BE152" s="195">
        <f>IF(N152="základní",J152,0)</f>
        <v>0</v>
      </c>
      <c r="BF152" s="195">
        <f>IF(N152="snížená",J152,0)</f>
        <v>0</v>
      </c>
      <c r="BG152" s="195">
        <f>IF(N152="zákl. přenesená",J152,0)</f>
        <v>0</v>
      </c>
      <c r="BH152" s="195">
        <f>IF(N152="sníž. přenesená",J152,0)</f>
        <v>0</v>
      </c>
      <c r="BI152" s="195">
        <f>IF(N152="nulová",J152,0)</f>
        <v>0</v>
      </c>
      <c r="BJ152" s="19" t="s">
        <v>22</v>
      </c>
      <c r="BK152" s="195">
        <f>ROUND(I152*H152,2)</f>
        <v>0</v>
      </c>
      <c r="BL152" s="19" t="s">
        <v>168</v>
      </c>
      <c r="BM152" s="19" t="s">
        <v>373</v>
      </c>
    </row>
    <row r="153" spans="2:65" s="1" customFormat="1" ht="22.5" customHeight="1">
      <c r="B153" s="36"/>
      <c r="C153" s="184" t="s">
        <v>386</v>
      </c>
      <c r="D153" s="184" t="s">
        <v>164</v>
      </c>
      <c r="E153" s="185" t="s">
        <v>2695</v>
      </c>
      <c r="F153" s="186" t="s">
        <v>2696</v>
      </c>
      <c r="G153" s="187" t="s">
        <v>2081</v>
      </c>
      <c r="H153" s="188">
        <v>5</v>
      </c>
      <c r="I153" s="189"/>
      <c r="J153" s="190">
        <f>ROUND(I153*H153,2)</f>
        <v>0</v>
      </c>
      <c r="K153" s="186" t="s">
        <v>20</v>
      </c>
      <c r="L153" s="56"/>
      <c r="M153" s="191" t="s">
        <v>20</v>
      </c>
      <c r="N153" s="192" t="s">
        <v>44</v>
      </c>
      <c r="O153" s="37"/>
      <c r="P153" s="193">
        <f>O153*H153</f>
        <v>0</v>
      </c>
      <c r="Q153" s="193">
        <v>0</v>
      </c>
      <c r="R153" s="193">
        <f>Q153*H153</f>
        <v>0</v>
      </c>
      <c r="S153" s="193">
        <v>0</v>
      </c>
      <c r="T153" s="194">
        <f>S153*H153</f>
        <v>0</v>
      </c>
      <c r="AR153" s="19" t="s">
        <v>168</v>
      </c>
      <c r="AT153" s="19" t="s">
        <v>164</v>
      </c>
      <c r="AU153" s="19" t="s">
        <v>81</v>
      </c>
      <c r="AY153" s="19" t="s">
        <v>162</v>
      </c>
      <c r="BE153" s="195">
        <f>IF(N153="základní",J153,0)</f>
        <v>0</v>
      </c>
      <c r="BF153" s="195">
        <f>IF(N153="snížená",J153,0)</f>
        <v>0</v>
      </c>
      <c r="BG153" s="195">
        <f>IF(N153="zákl. přenesená",J153,0)</f>
        <v>0</v>
      </c>
      <c r="BH153" s="195">
        <f>IF(N153="sníž. přenesená",J153,0)</f>
        <v>0</v>
      </c>
      <c r="BI153" s="195">
        <f>IF(N153="nulová",J153,0)</f>
        <v>0</v>
      </c>
      <c r="BJ153" s="19" t="s">
        <v>22</v>
      </c>
      <c r="BK153" s="195">
        <f>ROUND(I153*H153,2)</f>
        <v>0</v>
      </c>
      <c r="BL153" s="19" t="s">
        <v>168</v>
      </c>
      <c r="BM153" s="19" t="s">
        <v>386</v>
      </c>
    </row>
    <row r="154" spans="2:65" s="1" customFormat="1" ht="22.5" customHeight="1">
      <c r="B154" s="36"/>
      <c r="C154" s="184" t="s">
        <v>395</v>
      </c>
      <c r="D154" s="184" t="s">
        <v>164</v>
      </c>
      <c r="E154" s="185" t="s">
        <v>2697</v>
      </c>
      <c r="F154" s="186" t="s">
        <v>2698</v>
      </c>
      <c r="G154" s="187" t="s">
        <v>2081</v>
      </c>
      <c r="H154" s="188">
        <v>30</v>
      </c>
      <c r="I154" s="189"/>
      <c r="J154" s="190">
        <f>ROUND(I154*H154,2)</f>
        <v>0</v>
      </c>
      <c r="K154" s="186" t="s">
        <v>20</v>
      </c>
      <c r="L154" s="56"/>
      <c r="M154" s="191" t="s">
        <v>20</v>
      </c>
      <c r="N154" s="192" t="s">
        <v>44</v>
      </c>
      <c r="O154" s="37"/>
      <c r="P154" s="193">
        <f>O154*H154</f>
        <v>0</v>
      </c>
      <c r="Q154" s="193">
        <v>0</v>
      </c>
      <c r="R154" s="193">
        <f>Q154*H154</f>
        <v>0</v>
      </c>
      <c r="S154" s="193">
        <v>0</v>
      </c>
      <c r="T154" s="194">
        <f>S154*H154</f>
        <v>0</v>
      </c>
      <c r="AR154" s="19" t="s">
        <v>168</v>
      </c>
      <c r="AT154" s="19" t="s">
        <v>164</v>
      </c>
      <c r="AU154" s="19" t="s">
        <v>81</v>
      </c>
      <c r="AY154" s="19" t="s">
        <v>162</v>
      </c>
      <c r="BE154" s="195">
        <f>IF(N154="základní",J154,0)</f>
        <v>0</v>
      </c>
      <c r="BF154" s="195">
        <f>IF(N154="snížená",J154,0)</f>
        <v>0</v>
      </c>
      <c r="BG154" s="195">
        <f>IF(N154="zákl. přenesená",J154,0)</f>
        <v>0</v>
      </c>
      <c r="BH154" s="195">
        <f>IF(N154="sníž. přenesená",J154,0)</f>
        <v>0</v>
      </c>
      <c r="BI154" s="195">
        <f>IF(N154="nulová",J154,0)</f>
        <v>0</v>
      </c>
      <c r="BJ154" s="19" t="s">
        <v>22</v>
      </c>
      <c r="BK154" s="195">
        <f>ROUND(I154*H154,2)</f>
        <v>0</v>
      </c>
      <c r="BL154" s="19" t="s">
        <v>168</v>
      </c>
      <c r="BM154" s="19" t="s">
        <v>395</v>
      </c>
    </row>
    <row r="155" spans="2:65" s="1" customFormat="1" ht="22.5" customHeight="1">
      <c r="B155" s="36"/>
      <c r="C155" s="184" t="s">
        <v>410</v>
      </c>
      <c r="D155" s="184" t="s">
        <v>164</v>
      </c>
      <c r="E155" s="185" t="s">
        <v>2699</v>
      </c>
      <c r="F155" s="186" t="s">
        <v>2700</v>
      </c>
      <c r="G155" s="187" t="s">
        <v>2081</v>
      </c>
      <c r="H155" s="188">
        <v>20</v>
      </c>
      <c r="I155" s="189"/>
      <c r="J155" s="190">
        <f>ROUND(I155*H155,2)</f>
        <v>0</v>
      </c>
      <c r="K155" s="186" t="s">
        <v>20</v>
      </c>
      <c r="L155" s="56"/>
      <c r="M155" s="191" t="s">
        <v>20</v>
      </c>
      <c r="N155" s="192" t="s">
        <v>44</v>
      </c>
      <c r="O155" s="37"/>
      <c r="P155" s="193">
        <f>O155*H155</f>
        <v>0</v>
      </c>
      <c r="Q155" s="193">
        <v>0</v>
      </c>
      <c r="R155" s="193">
        <f>Q155*H155</f>
        <v>0</v>
      </c>
      <c r="S155" s="193">
        <v>0</v>
      </c>
      <c r="T155" s="194">
        <f>S155*H155</f>
        <v>0</v>
      </c>
      <c r="AR155" s="19" t="s">
        <v>168</v>
      </c>
      <c r="AT155" s="19" t="s">
        <v>164</v>
      </c>
      <c r="AU155" s="19" t="s">
        <v>81</v>
      </c>
      <c r="AY155" s="19" t="s">
        <v>162</v>
      </c>
      <c r="BE155" s="195">
        <f>IF(N155="základní",J155,0)</f>
        <v>0</v>
      </c>
      <c r="BF155" s="195">
        <f>IF(N155="snížená",J155,0)</f>
        <v>0</v>
      </c>
      <c r="BG155" s="195">
        <f>IF(N155="zákl. přenesená",J155,0)</f>
        <v>0</v>
      </c>
      <c r="BH155" s="195">
        <f>IF(N155="sníž. přenesená",J155,0)</f>
        <v>0</v>
      </c>
      <c r="BI155" s="195">
        <f>IF(N155="nulová",J155,0)</f>
        <v>0</v>
      </c>
      <c r="BJ155" s="19" t="s">
        <v>22</v>
      </c>
      <c r="BK155" s="195">
        <f>ROUND(I155*H155,2)</f>
        <v>0</v>
      </c>
      <c r="BL155" s="19" t="s">
        <v>168</v>
      </c>
      <c r="BM155" s="19" t="s">
        <v>410</v>
      </c>
    </row>
    <row r="156" spans="2:47" s="1" customFormat="1" ht="27">
      <c r="B156" s="36"/>
      <c r="C156" s="58"/>
      <c r="D156" s="221" t="s">
        <v>2608</v>
      </c>
      <c r="E156" s="58"/>
      <c r="F156" s="266" t="s">
        <v>2701</v>
      </c>
      <c r="G156" s="58"/>
      <c r="H156" s="58"/>
      <c r="I156" s="154"/>
      <c r="J156" s="58"/>
      <c r="K156" s="58"/>
      <c r="L156" s="56"/>
      <c r="M156" s="73"/>
      <c r="N156" s="37"/>
      <c r="O156" s="37"/>
      <c r="P156" s="37"/>
      <c r="Q156" s="37"/>
      <c r="R156" s="37"/>
      <c r="S156" s="37"/>
      <c r="T156" s="74"/>
      <c r="AT156" s="19" t="s">
        <v>2608</v>
      </c>
      <c r="AU156" s="19" t="s">
        <v>81</v>
      </c>
    </row>
    <row r="157" spans="2:65" s="1" customFormat="1" ht="22.5" customHeight="1">
      <c r="B157" s="36"/>
      <c r="C157" s="184" t="s">
        <v>414</v>
      </c>
      <c r="D157" s="184" t="s">
        <v>164</v>
      </c>
      <c r="E157" s="185" t="s">
        <v>2702</v>
      </c>
      <c r="F157" s="186" t="s">
        <v>2703</v>
      </c>
      <c r="G157" s="187" t="s">
        <v>2081</v>
      </c>
      <c r="H157" s="188">
        <v>20</v>
      </c>
      <c r="I157" s="189"/>
      <c r="J157" s="190">
        <f>ROUND(I157*H157,2)</f>
        <v>0</v>
      </c>
      <c r="K157" s="186" t="s">
        <v>20</v>
      </c>
      <c r="L157" s="56"/>
      <c r="M157" s="191" t="s">
        <v>20</v>
      </c>
      <c r="N157" s="192" t="s">
        <v>44</v>
      </c>
      <c r="O157" s="37"/>
      <c r="P157" s="193">
        <f>O157*H157</f>
        <v>0</v>
      </c>
      <c r="Q157" s="193">
        <v>0</v>
      </c>
      <c r="R157" s="193">
        <f>Q157*H157</f>
        <v>0</v>
      </c>
      <c r="S157" s="193">
        <v>0</v>
      </c>
      <c r="T157" s="194">
        <f>S157*H157</f>
        <v>0</v>
      </c>
      <c r="AR157" s="19" t="s">
        <v>168</v>
      </c>
      <c r="AT157" s="19" t="s">
        <v>164</v>
      </c>
      <c r="AU157" s="19" t="s">
        <v>81</v>
      </c>
      <c r="AY157" s="19" t="s">
        <v>162</v>
      </c>
      <c r="BE157" s="195">
        <f>IF(N157="základní",J157,0)</f>
        <v>0</v>
      </c>
      <c r="BF157" s="195">
        <f>IF(N157="snížená",J157,0)</f>
        <v>0</v>
      </c>
      <c r="BG157" s="195">
        <f>IF(N157="zákl. přenesená",J157,0)</f>
        <v>0</v>
      </c>
      <c r="BH157" s="195">
        <f>IF(N157="sníž. přenesená",J157,0)</f>
        <v>0</v>
      </c>
      <c r="BI157" s="195">
        <f>IF(N157="nulová",J157,0)</f>
        <v>0</v>
      </c>
      <c r="BJ157" s="19" t="s">
        <v>22</v>
      </c>
      <c r="BK157" s="195">
        <f>ROUND(I157*H157,2)</f>
        <v>0</v>
      </c>
      <c r="BL157" s="19" t="s">
        <v>168</v>
      </c>
      <c r="BM157" s="19" t="s">
        <v>414</v>
      </c>
    </row>
    <row r="158" spans="2:47" s="1" customFormat="1" ht="27">
      <c r="B158" s="36"/>
      <c r="C158" s="58"/>
      <c r="D158" s="221" t="s">
        <v>2608</v>
      </c>
      <c r="E158" s="58"/>
      <c r="F158" s="266" t="s">
        <v>2701</v>
      </c>
      <c r="G158" s="58"/>
      <c r="H158" s="58"/>
      <c r="I158" s="154"/>
      <c r="J158" s="58"/>
      <c r="K158" s="58"/>
      <c r="L158" s="56"/>
      <c r="M158" s="73"/>
      <c r="N158" s="37"/>
      <c r="O158" s="37"/>
      <c r="P158" s="37"/>
      <c r="Q158" s="37"/>
      <c r="R158" s="37"/>
      <c r="S158" s="37"/>
      <c r="T158" s="74"/>
      <c r="AT158" s="19" t="s">
        <v>2608</v>
      </c>
      <c r="AU158" s="19" t="s">
        <v>81</v>
      </c>
    </row>
    <row r="159" spans="2:65" s="1" customFormat="1" ht="22.5" customHeight="1">
      <c r="B159" s="36"/>
      <c r="C159" s="184" t="s">
        <v>430</v>
      </c>
      <c r="D159" s="184" t="s">
        <v>164</v>
      </c>
      <c r="E159" s="185" t="s">
        <v>2704</v>
      </c>
      <c r="F159" s="186" t="s">
        <v>2705</v>
      </c>
      <c r="G159" s="187" t="s">
        <v>1996</v>
      </c>
      <c r="H159" s="188">
        <v>2</v>
      </c>
      <c r="I159" s="189"/>
      <c r="J159" s="190">
        <f>ROUND(I159*H159,2)</f>
        <v>0</v>
      </c>
      <c r="K159" s="186" t="s">
        <v>20</v>
      </c>
      <c r="L159" s="56"/>
      <c r="M159" s="191" t="s">
        <v>20</v>
      </c>
      <c r="N159" s="192" t="s">
        <v>44</v>
      </c>
      <c r="O159" s="37"/>
      <c r="P159" s="193">
        <f>O159*H159</f>
        <v>0</v>
      </c>
      <c r="Q159" s="193">
        <v>0</v>
      </c>
      <c r="R159" s="193">
        <f>Q159*H159</f>
        <v>0</v>
      </c>
      <c r="S159" s="193">
        <v>0</v>
      </c>
      <c r="T159" s="194">
        <f>S159*H159</f>
        <v>0</v>
      </c>
      <c r="AR159" s="19" t="s">
        <v>168</v>
      </c>
      <c r="AT159" s="19" t="s">
        <v>164</v>
      </c>
      <c r="AU159" s="19" t="s">
        <v>81</v>
      </c>
      <c r="AY159" s="19" t="s">
        <v>162</v>
      </c>
      <c r="BE159" s="195">
        <f>IF(N159="základní",J159,0)</f>
        <v>0</v>
      </c>
      <c r="BF159" s="195">
        <f>IF(N159="snížená",J159,0)</f>
        <v>0</v>
      </c>
      <c r="BG159" s="195">
        <f>IF(N159="zákl. přenesená",J159,0)</f>
        <v>0</v>
      </c>
      <c r="BH159" s="195">
        <f>IF(N159="sníž. přenesená",J159,0)</f>
        <v>0</v>
      </c>
      <c r="BI159" s="195">
        <f>IF(N159="nulová",J159,0)</f>
        <v>0</v>
      </c>
      <c r="BJ159" s="19" t="s">
        <v>22</v>
      </c>
      <c r="BK159" s="195">
        <f>ROUND(I159*H159,2)</f>
        <v>0</v>
      </c>
      <c r="BL159" s="19" t="s">
        <v>168</v>
      </c>
      <c r="BM159" s="19" t="s">
        <v>430</v>
      </c>
    </row>
    <row r="160" spans="2:47" s="1" customFormat="1" ht="40.5">
      <c r="B160" s="36"/>
      <c r="C160" s="58"/>
      <c r="D160" s="221" t="s">
        <v>2608</v>
      </c>
      <c r="E160" s="58"/>
      <c r="F160" s="266" t="s">
        <v>2706</v>
      </c>
      <c r="G160" s="58"/>
      <c r="H160" s="58"/>
      <c r="I160" s="154"/>
      <c r="J160" s="58"/>
      <c r="K160" s="58"/>
      <c r="L160" s="56"/>
      <c r="M160" s="73"/>
      <c r="N160" s="37"/>
      <c r="O160" s="37"/>
      <c r="P160" s="37"/>
      <c r="Q160" s="37"/>
      <c r="R160" s="37"/>
      <c r="S160" s="37"/>
      <c r="T160" s="74"/>
      <c r="AT160" s="19" t="s">
        <v>2608</v>
      </c>
      <c r="AU160" s="19" t="s">
        <v>81</v>
      </c>
    </row>
    <row r="161" spans="2:65" s="1" customFormat="1" ht="22.5" customHeight="1">
      <c r="B161" s="36"/>
      <c r="C161" s="184" t="s">
        <v>435</v>
      </c>
      <c r="D161" s="184" t="s">
        <v>164</v>
      </c>
      <c r="E161" s="185" t="s">
        <v>2707</v>
      </c>
      <c r="F161" s="186" t="s">
        <v>2708</v>
      </c>
      <c r="G161" s="187" t="s">
        <v>1996</v>
      </c>
      <c r="H161" s="188">
        <v>2</v>
      </c>
      <c r="I161" s="189"/>
      <c r="J161" s="190">
        <f>ROUND(I161*H161,2)</f>
        <v>0</v>
      </c>
      <c r="K161" s="186" t="s">
        <v>20</v>
      </c>
      <c r="L161" s="56"/>
      <c r="M161" s="191" t="s">
        <v>20</v>
      </c>
      <c r="N161" s="192" t="s">
        <v>44</v>
      </c>
      <c r="O161" s="37"/>
      <c r="P161" s="193">
        <f>O161*H161</f>
        <v>0</v>
      </c>
      <c r="Q161" s="193">
        <v>0</v>
      </c>
      <c r="R161" s="193">
        <f>Q161*H161</f>
        <v>0</v>
      </c>
      <c r="S161" s="193">
        <v>0</v>
      </c>
      <c r="T161" s="194">
        <f>S161*H161</f>
        <v>0</v>
      </c>
      <c r="AR161" s="19" t="s">
        <v>168</v>
      </c>
      <c r="AT161" s="19" t="s">
        <v>164</v>
      </c>
      <c r="AU161" s="19" t="s">
        <v>81</v>
      </c>
      <c r="AY161" s="19" t="s">
        <v>162</v>
      </c>
      <c r="BE161" s="195">
        <f>IF(N161="základní",J161,0)</f>
        <v>0</v>
      </c>
      <c r="BF161" s="195">
        <f>IF(N161="snížená",J161,0)</f>
        <v>0</v>
      </c>
      <c r="BG161" s="195">
        <f>IF(N161="zákl. přenesená",J161,0)</f>
        <v>0</v>
      </c>
      <c r="BH161" s="195">
        <f>IF(N161="sníž. přenesená",J161,0)</f>
        <v>0</v>
      </c>
      <c r="BI161" s="195">
        <f>IF(N161="nulová",J161,0)</f>
        <v>0</v>
      </c>
      <c r="BJ161" s="19" t="s">
        <v>22</v>
      </c>
      <c r="BK161" s="195">
        <f>ROUND(I161*H161,2)</f>
        <v>0</v>
      </c>
      <c r="BL161" s="19" t="s">
        <v>168</v>
      </c>
      <c r="BM161" s="19" t="s">
        <v>435</v>
      </c>
    </row>
    <row r="162" spans="2:47" s="1" customFormat="1" ht="40.5">
      <c r="B162" s="36"/>
      <c r="C162" s="58"/>
      <c r="D162" s="221" t="s">
        <v>2608</v>
      </c>
      <c r="E162" s="58"/>
      <c r="F162" s="266" t="s">
        <v>2709</v>
      </c>
      <c r="G162" s="58"/>
      <c r="H162" s="58"/>
      <c r="I162" s="154"/>
      <c r="J162" s="58"/>
      <c r="K162" s="58"/>
      <c r="L162" s="56"/>
      <c r="M162" s="73"/>
      <c r="N162" s="37"/>
      <c r="O162" s="37"/>
      <c r="P162" s="37"/>
      <c r="Q162" s="37"/>
      <c r="R162" s="37"/>
      <c r="S162" s="37"/>
      <c r="T162" s="74"/>
      <c r="AT162" s="19" t="s">
        <v>2608</v>
      </c>
      <c r="AU162" s="19" t="s">
        <v>81</v>
      </c>
    </row>
    <row r="163" spans="2:65" s="1" customFormat="1" ht="22.5" customHeight="1">
      <c r="B163" s="36"/>
      <c r="C163" s="184" t="s">
        <v>439</v>
      </c>
      <c r="D163" s="184" t="s">
        <v>164</v>
      </c>
      <c r="E163" s="185" t="s">
        <v>2710</v>
      </c>
      <c r="F163" s="186" t="s">
        <v>2708</v>
      </c>
      <c r="G163" s="187" t="s">
        <v>1996</v>
      </c>
      <c r="H163" s="188">
        <v>2</v>
      </c>
      <c r="I163" s="189"/>
      <c r="J163" s="190">
        <f>ROUND(I163*H163,2)</f>
        <v>0</v>
      </c>
      <c r="K163" s="186" t="s">
        <v>20</v>
      </c>
      <c r="L163" s="56"/>
      <c r="M163" s="191" t="s">
        <v>20</v>
      </c>
      <c r="N163" s="192" t="s">
        <v>44</v>
      </c>
      <c r="O163" s="37"/>
      <c r="P163" s="193">
        <f>O163*H163</f>
        <v>0</v>
      </c>
      <c r="Q163" s="193">
        <v>0</v>
      </c>
      <c r="R163" s="193">
        <f>Q163*H163</f>
        <v>0</v>
      </c>
      <c r="S163" s="193">
        <v>0</v>
      </c>
      <c r="T163" s="194">
        <f>S163*H163</f>
        <v>0</v>
      </c>
      <c r="AR163" s="19" t="s">
        <v>168</v>
      </c>
      <c r="AT163" s="19" t="s">
        <v>164</v>
      </c>
      <c r="AU163" s="19" t="s">
        <v>81</v>
      </c>
      <c r="AY163" s="19" t="s">
        <v>162</v>
      </c>
      <c r="BE163" s="195">
        <f>IF(N163="základní",J163,0)</f>
        <v>0</v>
      </c>
      <c r="BF163" s="195">
        <f>IF(N163="snížená",J163,0)</f>
        <v>0</v>
      </c>
      <c r="BG163" s="195">
        <f>IF(N163="zákl. přenesená",J163,0)</f>
        <v>0</v>
      </c>
      <c r="BH163" s="195">
        <f>IF(N163="sníž. přenesená",J163,0)</f>
        <v>0</v>
      </c>
      <c r="BI163" s="195">
        <f>IF(N163="nulová",J163,0)</f>
        <v>0</v>
      </c>
      <c r="BJ163" s="19" t="s">
        <v>22</v>
      </c>
      <c r="BK163" s="195">
        <f>ROUND(I163*H163,2)</f>
        <v>0</v>
      </c>
      <c r="BL163" s="19" t="s">
        <v>168</v>
      </c>
      <c r="BM163" s="19" t="s">
        <v>439</v>
      </c>
    </row>
    <row r="164" spans="2:47" s="1" customFormat="1" ht="40.5">
      <c r="B164" s="36"/>
      <c r="C164" s="58"/>
      <c r="D164" s="221" t="s">
        <v>2608</v>
      </c>
      <c r="E164" s="58"/>
      <c r="F164" s="266" t="s">
        <v>2711</v>
      </c>
      <c r="G164" s="58"/>
      <c r="H164" s="58"/>
      <c r="I164" s="154"/>
      <c r="J164" s="58"/>
      <c r="K164" s="58"/>
      <c r="L164" s="56"/>
      <c r="M164" s="73"/>
      <c r="N164" s="37"/>
      <c r="O164" s="37"/>
      <c r="P164" s="37"/>
      <c r="Q164" s="37"/>
      <c r="R164" s="37"/>
      <c r="S164" s="37"/>
      <c r="T164" s="74"/>
      <c r="AT164" s="19" t="s">
        <v>2608</v>
      </c>
      <c r="AU164" s="19" t="s">
        <v>81</v>
      </c>
    </row>
    <row r="165" spans="2:65" s="1" customFormat="1" ht="22.5" customHeight="1">
      <c r="B165" s="36"/>
      <c r="C165" s="184" t="s">
        <v>443</v>
      </c>
      <c r="D165" s="184" t="s">
        <v>164</v>
      </c>
      <c r="E165" s="185" t="s">
        <v>2712</v>
      </c>
      <c r="F165" s="186" t="s">
        <v>2708</v>
      </c>
      <c r="G165" s="187" t="s">
        <v>1996</v>
      </c>
      <c r="H165" s="188">
        <v>4</v>
      </c>
      <c r="I165" s="189"/>
      <c r="J165" s="190">
        <f>ROUND(I165*H165,2)</f>
        <v>0</v>
      </c>
      <c r="K165" s="186" t="s">
        <v>20</v>
      </c>
      <c r="L165" s="56"/>
      <c r="M165" s="191" t="s">
        <v>20</v>
      </c>
      <c r="N165" s="192" t="s">
        <v>44</v>
      </c>
      <c r="O165" s="37"/>
      <c r="P165" s="193">
        <f>O165*H165</f>
        <v>0</v>
      </c>
      <c r="Q165" s="193">
        <v>0</v>
      </c>
      <c r="R165" s="193">
        <f>Q165*H165</f>
        <v>0</v>
      </c>
      <c r="S165" s="193">
        <v>0</v>
      </c>
      <c r="T165" s="194">
        <f>S165*H165</f>
        <v>0</v>
      </c>
      <c r="AR165" s="19" t="s">
        <v>168</v>
      </c>
      <c r="AT165" s="19" t="s">
        <v>164</v>
      </c>
      <c r="AU165" s="19" t="s">
        <v>81</v>
      </c>
      <c r="AY165" s="19" t="s">
        <v>162</v>
      </c>
      <c r="BE165" s="195">
        <f>IF(N165="základní",J165,0)</f>
        <v>0</v>
      </c>
      <c r="BF165" s="195">
        <f>IF(N165="snížená",J165,0)</f>
        <v>0</v>
      </c>
      <c r="BG165" s="195">
        <f>IF(N165="zákl. přenesená",J165,0)</f>
        <v>0</v>
      </c>
      <c r="BH165" s="195">
        <f>IF(N165="sníž. přenesená",J165,0)</f>
        <v>0</v>
      </c>
      <c r="BI165" s="195">
        <f>IF(N165="nulová",J165,0)</f>
        <v>0</v>
      </c>
      <c r="BJ165" s="19" t="s">
        <v>22</v>
      </c>
      <c r="BK165" s="195">
        <f>ROUND(I165*H165,2)</f>
        <v>0</v>
      </c>
      <c r="BL165" s="19" t="s">
        <v>168</v>
      </c>
      <c r="BM165" s="19" t="s">
        <v>443</v>
      </c>
    </row>
    <row r="166" spans="2:47" s="1" customFormat="1" ht="40.5">
      <c r="B166" s="36"/>
      <c r="C166" s="58"/>
      <c r="D166" s="221" t="s">
        <v>2608</v>
      </c>
      <c r="E166" s="58"/>
      <c r="F166" s="266" t="s">
        <v>2713</v>
      </c>
      <c r="G166" s="58"/>
      <c r="H166" s="58"/>
      <c r="I166" s="154"/>
      <c r="J166" s="58"/>
      <c r="K166" s="58"/>
      <c r="L166" s="56"/>
      <c r="M166" s="73"/>
      <c r="N166" s="37"/>
      <c r="O166" s="37"/>
      <c r="P166" s="37"/>
      <c r="Q166" s="37"/>
      <c r="R166" s="37"/>
      <c r="S166" s="37"/>
      <c r="T166" s="74"/>
      <c r="AT166" s="19" t="s">
        <v>2608</v>
      </c>
      <c r="AU166" s="19" t="s">
        <v>81</v>
      </c>
    </row>
    <row r="167" spans="2:65" s="1" customFormat="1" ht="22.5" customHeight="1">
      <c r="B167" s="36"/>
      <c r="C167" s="184" t="s">
        <v>451</v>
      </c>
      <c r="D167" s="184" t="s">
        <v>164</v>
      </c>
      <c r="E167" s="185" t="s">
        <v>2714</v>
      </c>
      <c r="F167" s="186" t="s">
        <v>2715</v>
      </c>
      <c r="G167" s="187" t="s">
        <v>218</v>
      </c>
      <c r="H167" s="188">
        <v>100</v>
      </c>
      <c r="I167" s="189"/>
      <c r="J167" s="190">
        <f>ROUND(I167*H167,2)</f>
        <v>0</v>
      </c>
      <c r="K167" s="186" t="s">
        <v>20</v>
      </c>
      <c r="L167" s="56"/>
      <c r="M167" s="191" t="s">
        <v>20</v>
      </c>
      <c r="N167" s="192" t="s">
        <v>44</v>
      </c>
      <c r="O167" s="37"/>
      <c r="P167" s="193">
        <f>O167*H167</f>
        <v>0</v>
      </c>
      <c r="Q167" s="193">
        <v>0</v>
      </c>
      <c r="R167" s="193">
        <f>Q167*H167</f>
        <v>0</v>
      </c>
      <c r="S167" s="193">
        <v>0</v>
      </c>
      <c r="T167" s="194">
        <f>S167*H167</f>
        <v>0</v>
      </c>
      <c r="AR167" s="19" t="s">
        <v>168</v>
      </c>
      <c r="AT167" s="19" t="s">
        <v>164</v>
      </c>
      <c r="AU167" s="19" t="s">
        <v>81</v>
      </c>
      <c r="AY167" s="19" t="s">
        <v>162</v>
      </c>
      <c r="BE167" s="195">
        <f>IF(N167="základní",J167,0)</f>
        <v>0</v>
      </c>
      <c r="BF167" s="195">
        <f>IF(N167="snížená",J167,0)</f>
        <v>0</v>
      </c>
      <c r="BG167" s="195">
        <f>IF(N167="zákl. přenesená",J167,0)</f>
        <v>0</v>
      </c>
      <c r="BH167" s="195">
        <f>IF(N167="sníž. přenesená",J167,0)</f>
        <v>0</v>
      </c>
      <c r="BI167" s="195">
        <f>IF(N167="nulová",J167,0)</f>
        <v>0</v>
      </c>
      <c r="BJ167" s="19" t="s">
        <v>22</v>
      </c>
      <c r="BK167" s="195">
        <f>ROUND(I167*H167,2)</f>
        <v>0</v>
      </c>
      <c r="BL167" s="19" t="s">
        <v>168</v>
      </c>
      <c r="BM167" s="19" t="s">
        <v>451</v>
      </c>
    </row>
    <row r="168" spans="2:47" s="1" customFormat="1" ht="27">
      <c r="B168" s="36"/>
      <c r="C168" s="58"/>
      <c r="D168" s="221" t="s">
        <v>2608</v>
      </c>
      <c r="E168" s="58"/>
      <c r="F168" s="266" t="s">
        <v>2716</v>
      </c>
      <c r="G168" s="58"/>
      <c r="H168" s="58"/>
      <c r="I168" s="154"/>
      <c r="J168" s="58"/>
      <c r="K168" s="58"/>
      <c r="L168" s="56"/>
      <c r="M168" s="73"/>
      <c r="N168" s="37"/>
      <c r="O168" s="37"/>
      <c r="P168" s="37"/>
      <c r="Q168" s="37"/>
      <c r="R168" s="37"/>
      <c r="S168" s="37"/>
      <c r="T168" s="74"/>
      <c r="AT168" s="19" t="s">
        <v>2608</v>
      </c>
      <c r="AU168" s="19" t="s">
        <v>81</v>
      </c>
    </row>
    <row r="169" spans="2:65" s="1" customFormat="1" ht="22.5" customHeight="1">
      <c r="B169" s="36"/>
      <c r="C169" s="184" t="s">
        <v>455</v>
      </c>
      <c r="D169" s="184" t="s">
        <v>164</v>
      </c>
      <c r="E169" s="185" t="s">
        <v>2717</v>
      </c>
      <c r="F169" s="186" t="s">
        <v>2718</v>
      </c>
      <c r="G169" s="187" t="s">
        <v>218</v>
      </c>
      <c r="H169" s="188">
        <v>120</v>
      </c>
      <c r="I169" s="189"/>
      <c r="J169" s="190">
        <f>ROUND(I169*H169,2)</f>
        <v>0</v>
      </c>
      <c r="K169" s="186" t="s">
        <v>20</v>
      </c>
      <c r="L169" s="56"/>
      <c r="M169" s="191" t="s">
        <v>20</v>
      </c>
      <c r="N169" s="192" t="s">
        <v>44</v>
      </c>
      <c r="O169" s="37"/>
      <c r="P169" s="193">
        <f>O169*H169</f>
        <v>0</v>
      </c>
      <c r="Q169" s="193">
        <v>0</v>
      </c>
      <c r="R169" s="193">
        <f>Q169*H169</f>
        <v>0</v>
      </c>
      <c r="S169" s="193">
        <v>0</v>
      </c>
      <c r="T169" s="194">
        <f>S169*H169</f>
        <v>0</v>
      </c>
      <c r="AR169" s="19" t="s">
        <v>168</v>
      </c>
      <c r="AT169" s="19" t="s">
        <v>164</v>
      </c>
      <c r="AU169" s="19" t="s">
        <v>81</v>
      </c>
      <c r="AY169" s="19" t="s">
        <v>162</v>
      </c>
      <c r="BE169" s="195">
        <f>IF(N169="základní",J169,0)</f>
        <v>0</v>
      </c>
      <c r="BF169" s="195">
        <f>IF(N169="snížená",J169,0)</f>
        <v>0</v>
      </c>
      <c r="BG169" s="195">
        <f>IF(N169="zákl. přenesená",J169,0)</f>
        <v>0</v>
      </c>
      <c r="BH169" s="195">
        <f>IF(N169="sníž. přenesená",J169,0)</f>
        <v>0</v>
      </c>
      <c r="BI169" s="195">
        <f>IF(N169="nulová",J169,0)</f>
        <v>0</v>
      </c>
      <c r="BJ169" s="19" t="s">
        <v>22</v>
      </c>
      <c r="BK169" s="195">
        <f>ROUND(I169*H169,2)</f>
        <v>0</v>
      </c>
      <c r="BL169" s="19" t="s">
        <v>168</v>
      </c>
      <c r="BM169" s="19" t="s">
        <v>455</v>
      </c>
    </row>
    <row r="170" spans="2:47" s="1" customFormat="1" ht="27">
      <c r="B170" s="36"/>
      <c r="C170" s="58"/>
      <c r="D170" s="221" t="s">
        <v>2608</v>
      </c>
      <c r="E170" s="58"/>
      <c r="F170" s="266" t="s">
        <v>2719</v>
      </c>
      <c r="G170" s="58"/>
      <c r="H170" s="58"/>
      <c r="I170" s="154"/>
      <c r="J170" s="58"/>
      <c r="K170" s="58"/>
      <c r="L170" s="56"/>
      <c r="M170" s="73"/>
      <c r="N170" s="37"/>
      <c r="O170" s="37"/>
      <c r="P170" s="37"/>
      <c r="Q170" s="37"/>
      <c r="R170" s="37"/>
      <c r="S170" s="37"/>
      <c r="T170" s="74"/>
      <c r="AT170" s="19" t="s">
        <v>2608</v>
      </c>
      <c r="AU170" s="19" t="s">
        <v>81</v>
      </c>
    </row>
    <row r="171" spans="2:65" s="1" customFormat="1" ht="22.5" customHeight="1">
      <c r="B171" s="36"/>
      <c r="C171" s="184" t="s">
        <v>460</v>
      </c>
      <c r="D171" s="184" t="s">
        <v>164</v>
      </c>
      <c r="E171" s="185" t="s">
        <v>2720</v>
      </c>
      <c r="F171" s="186" t="s">
        <v>2721</v>
      </c>
      <c r="G171" s="187" t="s">
        <v>1996</v>
      </c>
      <c r="H171" s="188">
        <v>2</v>
      </c>
      <c r="I171" s="189"/>
      <c r="J171" s="190">
        <f>ROUND(I171*H171,2)</f>
        <v>0</v>
      </c>
      <c r="K171" s="186" t="s">
        <v>20</v>
      </c>
      <c r="L171" s="56"/>
      <c r="M171" s="191" t="s">
        <v>20</v>
      </c>
      <c r="N171" s="192" t="s">
        <v>44</v>
      </c>
      <c r="O171" s="37"/>
      <c r="P171" s="193">
        <f>O171*H171</f>
        <v>0</v>
      </c>
      <c r="Q171" s="193">
        <v>0</v>
      </c>
      <c r="R171" s="193">
        <f>Q171*H171</f>
        <v>0</v>
      </c>
      <c r="S171" s="193">
        <v>0</v>
      </c>
      <c r="T171" s="194">
        <f>S171*H171</f>
        <v>0</v>
      </c>
      <c r="AR171" s="19" t="s">
        <v>168</v>
      </c>
      <c r="AT171" s="19" t="s">
        <v>164</v>
      </c>
      <c r="AU171" s="19" t="s">
        <v>81</v>
      </c>
      <c r="AY171" s="19" t="s">
        <v>162</v>
      </c>
      <c r="BE171" s="195">
        <f>IF(N171="základní",J171,0)</f>
        <v>0</v>
      </c>
      <c r="BF171" s="195">
        <f>IF(N171="snížená",J171,0)</f>
        <v>0</v>
      </c>
      <c r="BG171" s="195">
        <f>IF(N171="zákl. přenesená",J171,0)</f>
        <v>0</v>
      </c>
      <c r="BH171" s="195">
        <f>IF(N171="sníž. přenesená",J171,0)</f>
        <v>0</v>
      </c>
      <c r="BI171" s="195">
        <f>IF(N171="nulová",J171,0)</f>
        <v>0</v>
      </c>
      <c r="BJ171" s="19" t="s">
        <v>22</v>
      </c>
      <c r="BK171" s="195">
        <f>ROUND(I171*H171,2)</f>
        <v>0</v>
      </c>
      <c r="BL171" s="19" t="s">
        <v>168</v>
      </c>
      <c r="BM171" s="19" t="s">
        <v>460</v>
      </c>
    </row>
    <row r="172" spans="2:65" s="1" customFormat="1" ht="22.5" customHeight="1">
      <c r="B172" s="36"/>
      <c r="C172" s="184" t="s">
        <v>467</v>
      </c>
      <c r="D172" s="184" t="s">
        <v>164</v>
      </c>
      <c r="E172" s="185" t="s">
        <v>2722</v>
      </c>
      <c r="F172" s="186" t="s">
        <v>2723</v>
      </c>
      <c r="G172" s="187" t="s">
        <v>1996</v>
      </c>
      <c r="H172" s="188">
        <v>2</v>
      </c>
      <c r="I172" s="189"/>
      <c r="J172" s="190">
        <f>ROUND(I172*H172,2)</f>
        <v>0</v>
      </c>
      <c r="K172" s="186" t="s">
        <v>20</v>
      </c>
      <c r="L172" s="56"/>
      <c r="M172" s="191" t="s">
        <v>20</v>
      </c>
      <c r="N172" s="192" t="s">
        <v>44</v>
      </c>
      <c r="O172" s="37"/>
      <c r="P172" s="193">
        <f>O172*H172</f>
        <v>0</v>
      </c>
      <c r="Q172" s="193">
        <v>0</v>
      </c>
      <c r="R172" s="193">
        <f>Q172*H172</f>
        <v>0</v>
      </c>
      <c r="S172" s="193">
        <v>0</v>
      </c>
      <c r="T172" s="194">
        <f>S172*H172</f>
        <v>0</v>
      </c>
      <c r="AR172" s="19" t="s">
        <v>168</v>
      </c>
      <c r="AT172" s="19" t="s">
        <v>164</v>
      </c>
      <c r="AU172" s="19" t="s">
        <v>81</v>
      </c>
      <c r="AY172" s="19" t="s">
        <v>162</v>
      </c>
      <c r="BE172" s="195">
        <f>IF(N172="základní",J172,0)</f>
        <v>0</v>
      </c>
      <c r="BF172" s="195">
        <f>IF(N172="snížená",J172,0)</f>
        <v>0</v>
      </c>
      <c r="BG172" s="195">
        <f>IF(N172="zákl. přenesená",J172,0)</f>
        <v>0</v>
      </c>
      <c r="BH172" s="195">
        <f>IF(N172="sníž. přenesená",J172,0)</f>
        <v>0</v>
      </c>
      <c r="BI172" s="195">
        <f>IF(N172="nulová",J172,0)</f>
        <v>0</v>
      </c>
      <c r="BJ172" s="19" t="s">
        <v>22</v>
      </c>
      <c r="BK172" s="195">
        <f>ROUND(I172*H172,2)</f>
        <v>0</v>
      </c>
      <c r="BL172" s="19" t="s">
        <v>168</v>
      </c>
      <c r="BM172" s="19" t="s">
        <v>467</v>
      </c>
    </row>
    <row r="173" spans="2:47" s="1" customFormat="1" ht="40.5">
      <c r="B173" s="36"/>
      <c r="C173" s="58"/>
      <c r="D173" s="221" t="s">
        <v>2608</v>
      </c>
      <c r="E173" s="58"/>
      <c r="F173" s="266" t="s">
        <v>2724</v>
      </c>
      <c r="G173" s="58"/>
      <c r="H173" s="58"/>
      <c r="I173" s="154"/>
      <c r="J173" s="58"/>
      <c r="K173" s="58"/>
      <c r="L173" s="56"/>
      <c r="M173" s="73"/>
      <c r="N173" s="37"/>
      <c r="O173" s="37"/>
      <c r="P173" s="37"/>
      <c r="Q173" s="37"/>
      <c r="R173" s="37"/>
      <c r="S173" s="37"/>
      <c r="T173" s="74"/>
      <c r="AT173" s="19" t="s">
        <v>2608</v>
      </c>
      <c r="AU173" s="19" t="s">
        <v>81</v>
      </c>
    </row>
    <row r="174" spans="2:65" s="1" customFormat="1" ht="22.5" customHeight="1">
      <c r="B174" s="36"/>
      <c r="C174" s="184" t="s">
        <v>473</v>
      </c>
      <c r="D174" s="184" t="s">
        <v>164</v>
      </c>
      <c r="E174" s="185" t="s">
        <v>2725</v>
      </c>
      <c r="F174" s="186" t="s">
        <v>2726</v>
      </c>
      <c r="G174" s="187" t="s">
        <v>1996</v>
      </c>
      <c r="H174" s="188">
        <v>1</v>
      </c>
      <c r="I174" s="189"/>
      <c r="J174" s="190">
        <f>ROUND(I174*H174,2)</f>
        <v>0</v>
      </c>
      <c r="K174" s="186" t="s">
        <v>20</v>
      </c>
      <c r="L174" s="56"/>
      <c r="M174" s="191" t="s">
        <v>20</v>
      </c>
      <c r="N174" s="192" t="s">
        <v>44</v>
      </c>
      <c r="O174" s="37"/>
      <c r="P174" s="193">
        <f>O174*H174</f>
        <v>0</v>
      </c>
      <c r="Q174" s="193">
        <v>0</v>
      </c>
      <c r="R174" s="193">
        <f>Q174*H174</f>
        <v>0</v>
      </c>
      <c r="S174" s="193">
        <v>0</v>
      </c>
      <c r="T174" s="194">
        <f>S174*H174</f>
        <v>0</v>
      </c>
      <c r="AR174" s="19" t="s">
        <v>168</v>
      </c>
      <c r="AT174" s="19" t="s">
        <v>164</v>
      </c>
      <c r="AU174" s="19" t="s">
        <v>81</v>
      </c>
      <c r="AY174" s="19" t="s">
        <v>162</v>
      </c>
      <c r="BE174" s="195">
        <f>IF(N174="základní",J174,0)</f>
        <v>0</v>
      </c>
      <c r="BF174" s="195">
        <f>IF(N174="snížená",J174,0)</f>
        <v>0</v>
      </c>
      <c r="BG174" s="195">
        <f>IF(N174="zákl. přenesená",J174,0)</f>
        <v>0</v>
      </c>
      <c r="BH174" s="195">
        <f>IF(N174="sníž. přenesená",J174,0)</f>
        <v>0</v>
      </c>
      <c r="BI174" s="195">
        <f>IF(N174="nulová",J174,0)</f>
        <v>0</v>
      </c>
      <c r="BJ174" s="19" t="s">
        <v>22</v>
      </c>
      <c r="BK174" s="195">
        <f>ROUND(I174*H174,2)</f>
        <v>0</v>
      </c>
      <c r="BL174" s="19" t="s">
        <v>168</v>
      </c>
      <c r="BM174" s="19" t="s">
        <v>473</v>
      </c>
    </row>
    <row r="175" spans="2:65" s="1" customFormat="1" ht="22.5" customHeight="1">
      <c r="B175" s="36"/>
      <c r="C175" s="184" t="s">
        <v>490</v>
      </c>
      <c r="D175" s="184" t="s">
        <v>164</v>
      </c>
      <c r="E175" s="185" t="s">
        <v>2727</v>
      </c>
      <c r="F175" s="186" t="s">
        <v>2728</v>
      </c>
      <c r="G175" s="187" t="s">
        <v>2081</v>
      </c>
      <c r="H175" s="188">
        <v>5</v>
      </c>
      <c r="I175" s="189"/>
      <c r="J175" s="190">
        <f>ROUND(I175*H175,2)</f>
        <v>0</v>
      </c>
      <c r="K175" s="186" t="s">
        <v>20</v>
      </c>
      <c r="L175" s="56"/>
      <c r="M175" s="191" t="s">
        <v>20</v>
      </c>
      <c r="N175" s="192" t="s">
        <v>44</v>
      </c>
      <c r="O175" s="37"/>
      <c r="P175" s="193">
        <f>O175*H175</f>
        <v>0</v>
      </c>
      <c r="Q175" s="193">
        <v>0</v>
      </c>
      <c r="R175" s="193">
        <f>Q175*H175</f>
        <v>0</v>
      </c>
      <c r="S175" s="193">
        <v>0</v>
      </c>
      <c r="T175" s="194">
        <f>S175*H175</f>
        <v>0</v>
      </c>
      <c r="AR175" s="19" t="s">
        <v>168</v>
      </c>
      <c r="AT175" s="19" t="s">
        <v>164</v>
      </c>
      <c r="AU175" s="19" t="s">
        <v>81</v>
      </c>
      <c r="AY175" s="19" t="s">
        <v>162</v>
      </c>
      <c r="BE175" s="195">
        <f>IF(N175="základní",J175,0)</f>
        <v>0</v>
      </c>
      <c r="BF175" s="195">
        <f>IF(N175="snížená",J175,0)</f>
        <v>0</v>
      </c>
      <c r="BG175" s="195">
        <f>IF(N175="zákl. přenesená",J175,0)</f>
        <v>0</v>
      </c>
      <c r="BH175" s="195">
        <f>IF(N175="sníž. přenesená",J175,0)</f>
        <v>0</v>
      </c>
      <c r="BI175" s="195">
        <f>IF(N175="nulová",J175,0)</f>
        <v>0</v>
      </c>
      <c r="BJ175" s="19" t="s">
        <v>22</v>
      </c>
      <c r="BK175" s="195">
        <f>ROUND(I175*H175,2)</f>
        <v>0</v>
      </c>
      <c r="BL175" s="19" t="s">
        <v>168</v>
      </c>
      <c r="BM175" s="19" t="s">
        <v>490</v>
      </c>
    </row>
    <row r="176" spans="2:65" s="1" customFormat="1" ht="22.5" customHeight="1">
      <c r="B176" s="36"/>
      <c r="C176" s="184" t="s">
        <v>497</v>
      </c>
      <c r="D176" s="184" t="s">
        <v>164</v>
      </c>
      <c r="E176" s="185" t="s">
        <v>2729</v>
      </c>
      <c r="F176" s="186" t="s">
        <v>2730</v>
      </c>
      <c r="G176" s="187" t="s">
        <v>2081</v>
      </c>
      <c r="H176" s="188">
        <v>20</v>
      </c>
      <c r="I176" s="189"/>
      <c r="J176" s="190">
        <f>ROUND(I176*H176,2)</f>
        <v>0</v>
      </c>
      <c r="K176" s="186" t="s">
        <v>20</v>
      </c>
      <c r="L176" s="56"/>
      <c r="M176" s="191" t="s">
        <v>20</v>
      </c>
      <c r="N176" s="192" t="s">
        <v>44</v>
      </c>
      <c r="O176" s="37"/>
      <c r="P176" s="193">
        <f>O176*H176</f>
        <v>0</v>
      </c>
      <c r="Q176" s="193">
        <v>0</v>
      </c>
      <c r="R176" s="193">
        <f>Q176*H176</f>
        <v>0</v>
      </c>
      <c r="S176" s="193">
        <v>0</v>
      </c>
      <c r="T176" s="194">
        <f>S176*H176</f>
        <v>0</v>
      </c>
      <c r="AR176" s="19" t="s">
        <v>168</v>
      </c>
      <c r="AT176" s="19" t="s">
        <v>164</v>
      </c>
      <c r="AU176" s="19" t="s">
        <v>81</v>
      </c>
      <c r="AY176" s="19" t="s">
        <v>162</v>
      </c>
      <c r="BE176" s="195">
        <f>IF(N176="základní",J176,0)</f>
        <v>0</v>
      </c>
      <c r="BF176" s="195">
        <f>IF(N176="snížená",J176,0)</f>
        <v>0</v>
      </c>
      <c r="BG176" s="195">
        <f>IF(N176="zákl. přenesená",J176,0)</f>
        <v>0</v>
      </c>
      <c r="BH176" s="195">
        <f>IF(N176="sníž. přenesená",J176,0)</f>
        <v>0</v>
      </c>
      <c r="BI176" s="195">
        <f>IF(N176="nulová",J176,0)</f>
        <v>0</v>
      </c>
      <c r="BJ176" s="19" t="s">
        <v>22</v>
      </c>
      <c r="BK176" s="195">
        <f>ROUND(I176*H176,2)</f>
        <v>0</v>
      </c>
      <c r="BL176" s="19" t="s">
        <v>168</v>
      </c>
      <c r="BM176" s="19" t="s">
        <v>497</v>
      </c>
    </row>
    <row r="177" spans="2:47" s="1" customFormat="1" ht="27">
      <c r="B177" s="36"/>
      <c r="C177" s="58"/>
      <c r="D177" s="221" t="s">
        <v>2608</v>
      </c>
      <c r="E177" s="58"/>
      <c r="F177" s="266" t="s">
        <v>2731</v>
      </c>
      <c r="G177" s="58"/>
      <c r="H177" s="58"/>
      <c r="I177" s="154"/>
      <c r="J177" s="58"/>
      <c r="K177" s="58"/>
      <c r="L177" s="56"/>
      <c r="M177" s="73"/>
      <c r="N177" s="37"/>
      <c r="O177" s="37"/>
      <c r="P177" s="37"/>
      <c r="Q177" s="37"/>
      <c r="R177" s="37"/>
      <c r="S177" s="37"/>
      <c r="T177" s="74"/>
      <c r="AT177" s="19" t="s">
        <v>2608</v>
      </c>
      <c r="AU177" s="19" t="s">
        <v>81</v>
      </c>
    </row>
    <row r="178" spans="2:65" s="1" customFormat="1" ht="22.5" customHeight="1">
      <c r="B178" s="36"/>
      <c r="C178" s="184" t="s">
        <v>503</v>
      </c>
      <c r="D178" s="184" t="s">
        <v>164</v>
      </c>
      <c r="E178" s="185" t="s">
        <v>2732</v>
      </c>
      <c r="F178" s="186" t="s">
        <v>2733</v>
      </c>
      <c r="G178" s="187" t="s">
        <v>1689</v>
      </c>
      <c r="H178" s="188">
        <v>2</v>
      </c>
      <c r="I178" s="189"/>
      <c r="J178" s="190">
        <f>ROUND(I178*H178,2)</f>
        <v>0</v>
      </c>
      <c r="K178" s="186" t="s">
        <v>20</v>
      </c>
      <c r="L178" s="56"/>
      <c r="M178" s="191" t="s">
        <v>20</v>
      </c>
      <c r="N178" s="192" t="s">
        <v>44</v>
      </c>
      <c r="O178" s="37"/>
      <c r="P178" s="193">
        <f>O178*H178</f>
        <v>0</v>
      </c>
      <c r="Q178" s="193">
        <v>0</v>
      </c>
      <c r="R178" s="193">
        <f>Q178*H178</f>
        <v>0</v>
      </c>
      <c r="S178" s="193">
        <v>0</v>
      </c>
      <c r="T178" s="194">
        <f>S178*H178</f>
        <v>0</v>
      </c>
      <c r="AR178" s="19" t="s">
        <v>168</v>
      </c>
      <c r="AT178" s="19" t="s">
        <v>164</v>
      </c>
      <c r="AU178" s="19" t="s">
        <v>81</v>
      </c>
      <c r="AY178" s="19" t="s">
        <v>162</v>
      </c>
      <c r="BE178" s="195">
        <f>IF(N178="základní",J178,0)</f>
        <v>0</v>
      </c>
      <c r="BF178" s="195">
        <f>IF(N178="snížená",J178,0)</f>
        <v>0</v>
      </c>
      <c r="BG178" s="195">
        <f>IF(N178="zákl. přenesená",J178,0)</f>
        <v>0</v>
      </c>
      <c r="BH178" s="195">
        <f>IF(N178="sníž. přenesená",J178,0)</f>
        <v>0</v>
      </c>
      <c r="BI178" s="195">
        <f>IF(N178="nulová",J178,0)</f>
        <v>0</v>
      </c>
      <c r="BJ178" s="19" t="s">
        <v>22</v>
      </c>
      <c r="BK178" s="195">
        <f>ROUND(I178*H178,2)</f>
        <v>0</v>
      </c>
      <c r="BL178" s="19" t="s">
        <v>168</v>
      </c>
      <c r="BM178" s="19" t="s">
        <v>503</v>
      </c>
    </row>
    <row r="179" spans="2:65" s="1" customFormat="1" ht="22.5" customHeight="1">
      <c r="B179" s="36"/>
      <c r="C179" s="184" t="s">
        <v>509</v>
      </c>
      <c r="D179" s="184" t="s">
        <v>164</v>
      </c>
      <c r="E179" s="185" t="s">
        <v>2734</v>
      </c>
      <c r="F179" s="186" t="s">
        <v>2735</v>
      </c>
      <c r="G179" s="187" t="s">
        <v>1689</v>
      </c>
      <c r="H179" s="188">
        <v>100</v>
      </c>
      <c r="I179" s="189"/>
      <c r="J179" s="190">
        <f>ROUND(I179*H179,2)</f>
        <v>0</v>
      </c>
      <c r="K179" s="186" t="s">
        <v>20</v>
      </c>
      <c r="L179" s="56"/>
      <c r="M179" s="191" t="s">
        <v>20</v>
      </c>
      <c r="N179" s="192" t="s">
        <v>44</v>
      </c>
      <c r="O179" s="37"/>
      <c r="P179" s="193">
        <f>O179*H179</f>
        <v>0</v>
      </c>
      <c r="Q179" s="193">
        <v>0</v>
      </c>
      <c r="R179" s="193">
        <f>Q179*H179</f>
        <v>0</v>
      </c>
      <c r="S179" s="193">
        <v>0</v>
      </c>
      <c r="T179" s="194">
        <f>S179*H179</f>
        <v>0</v>
      </c>
      <c r="AR179" s="19" t="s">
        <v>168</v>
      </c>
      <c r="AT179" s="19" t="s">
        <v>164</v>
      </c>
      <c r="AU179" s="19" t="s">
        <v>81</v>
      </c>
      <c r="AY179" s="19" t="s">
        <v>162</v>
      </c>
      <c r="BE179" s="195">
        <f>IF(N179="základní",J179,0)</f>
        <v>0</v>
      </c>
      <c r="BF179" s="195">
        <f>IF(N179="snížená",J179,0)</f>
        <v>0</v>
      </c>
      <c r="BG179" s="195">
        <f>IF(N179="zákl. přenesená",J179,0)</f>
        <v>0</v>
      </c>
      <c r="BH179" s="195">
        <f>IF(N179="sníž. přenesená",J179,0)</f>
        <v>0</v>
      </c>
      <c r="BI179" s="195">
        <f>IF(N179="nulová",J179,0)</f>
        <v>0</v>
      </c>
      <c r="BJ179" s="19" t="s">
        <v>22</v>
      </c>
      <c r="BK179" s="195">
        <f>ROUND(I179*H179,2)</f>
        <v>0</v>
      </c>
      <c r="BL179" s="19" t="s">
        <v>168</v>
      </c>
      <c r="BM179" s="19" t="s">
        <v>509</v>
      </c>
    </row>
    <row r="180" spans="2:47" s="1" customFormat="1" ht="67.5">
      <c r="B180" s="36"/>
      <c r="C180" s="58"/>
      <c r="D180" s="198" t="s">
        <v>2608</v>
      </c>
      <c r="E180" s="58"/>
      <c r="F180" s="267" t="s">
        <v>2736</v>
      </c>
      <c r="G180" s="58"/>
      <c r="H180" s="58"/>
      <c r="I180" s="154"/>
      <c r="J180" s="58"/>
      <c r="K180" s="58"/>
      <c r="L180" s="56"/>
      <c r="M180" s="73"/>
      <c r="N180" s="37"/>
      <c r="O180" s="37"/>
      <c r="P180" s="37"/>
      <c r="Q180" s="37"/>
      <c r="R180" s="37"/>
      <c r="S180" s="37"/>
      <c r="T180" s="74"/>
      <c r="AT180" s="19" t="s">
        <v>2608</v>
      </c>
      <c r="AU180" s="19" t="s">
        <v>81</v>
      </c>
    </row>
    <row r="181" spans="2:63" s="10" customFormat="1" ht="29.85" customHeight="1">
      <c r="B181" s="167"/>
      <c r="C181" s="168"/>
      <c r="D181" s="181" t="s">
        <v>72</v>
      </c>
      <c r="E181" s="182" t="s">
        <v>2737</v>
      </c>
      <c r="F181" s="182" t="s">
        <v>2738</v>
      </c>
      <c r="G181" s="168"/>
      <c r="H181" s="168"/>
      <c r="I181" s="171"/>
      <c r="J181" s="183">
        <f>BK181</f>
        <v>0</v>
      </c>
      <c r="K181" s="168"/>
      <c r="L181" s="173"/>
      <c r="M181" s="174"/>
      <c r="N181" s="175"/>
      <c r="O181" s="175"/>
      <c r="P181" s="176">
        <f>SUM(P182:P244)</f>
        <v>0</v>
      </c>
      <c r="Q181" s="175"/>
      <c r="R181" s="176">
        <f>SUM(R182:R244)</f>
        <v>0</v>
      </c>
      <c r="S181" s="175"/>
      <c r="T181" s="177">
        <f>SUM(T182:T244)</f>
        <v>0</v>
      </c>
      <c r="AR181" s="178" t="s">
        <v>22</v>
      </c>
      <c r="AT181" s="179" t="s">
        <v>72</v>
      </c>
      <c r="AU181" s="179" t="s">
        <v>22</v>
      </c>
      <c r="AY181" s="178" t="s">
        <v>162</v>
      </c>
      <c r="BK181" s="180">
        <f>SUM(BK182:BK244)</f>
        <v>0</v>
      </c>
    </row>
    <row r="182" spans="2:65" s="1" customFormat="1" ht="22.5" customHeight="1">
      <c r="B182" s="36"/>
      <c r="C182" s="184" t="s">
        <v>513</v>
      </c>
      <c r="D182" s="184" t="s">
        <v>164</v>
      </c>
      <c r="E182" s="185" t="s">
        <v>2739</v>
      </c>
      <c r="F182" s="186" t="s">
        <v>2740</v>
      </c>
      <c r="G182" s="187" t="s">
        <v>1996</v>
      </c>
      <c r="H182" s="188">
        <v>1</v>
      </c>
      <c r="I182" s="189"/>
      <c r="J182" s="190">
        <f>ROUND(I182*H182,2)</f>
        <v>0</v>
      </c>
      <c r="K182" s="186" t="s">
        <v>20</v>
      </c>
      <c r="L182" s="56"/>
      <c r="M182" s="191" t="s">
        <v>20</v>
      </c>
      <c r="N182" s="192" t="s">
        <v>44</v>
      </c>
      <c r="O182" s="37"/>
      <c r="P182" s="193">
        <f>O182*H182</f>
        <v>0</v>
      </c>
      <c r="Q182" s="193">
        <v>0</v>
      </c>
      <c r="R182" s="193">
        <f>Q182*H182</f>
        <v>0</v>
      </c>
      <c r="S182" s="193">
        <v>0</v>
      </c>
      <c r="T182" s="194">
        <f>S182*H182</f>
        <v>0</v>
      </c>
      <c r="AR182" s="19" t="s">
        <v>168</v>
      </c>
      <c r="AT182" s="19" t="s">
        <v>164</v>
      </c>
      <c r="AU182" s="19" t="s">
        <v>81</v>
      </c>
      <c r="AY182" s="19" t="s">
        <v>162</v>
      </c>
      <c r="BE182" s="195">
        <f>IF(N182="základní",J182,0)</f>
        <v>0</v>
      </c>
      <c r="BF182" s="195">
        <f>IF(N182="snížená",J182,0)</f>
        <v>0</v>
      </c>
      <c r="BG182" s="195">
        <f>IF(N182="zákl. přenesená",J182,0)</f>
        <v>0</v>
      </c>
      <c r="BH182" s="195">
        <f>IF(N182="sníž. přenesená",J182,0)</f>
        <v>0</v>
      </c>
      <c r="BI182" s="195">
        <f>IF(N182="nulová",J182,0)</f>
        <v>0</v>
      </c>
      <c r="BJ182" s="19" t="s">
        <v>22</v>
      </c>
      <c r="BK182" s="195">
        <f>ROUND(I182*H182,2)</f>
        <v>0</v>
      </c>
      <c r="BL182" s="19" t="s">
        <v>168</v>
      </c>
      <c r="BM182" s="19" t="s">
        <v>513</v>
      </c>
    </row>
    <row r="183" spans="2:47" s="1" customFormat="1" ht="27">
      <c r="B183" s="36"/>
      <c r="C183" s="58"/>
      <c r="D183" s="221" t="s">
        <v>2608</v>
      </c>
      <c r="E183" s="58"/>
      <c r="F183" s="266" t="s">
        <v>2741</v>
      </c>
      <c r="G183" s="58"/>
      <c r="H183" s="58"/>
      <c r="I183" s="154"/>
      <c r="J183" s="58"/>
      <c r="K183" s="58"/>
      <c r="L183" s="56"/>
      <c r="M183" s="73"/>
      <c r="N183" s="37"/>
      <c r="O183" s="37"/>
      <c r="P183" s="37"/>
      <c r="Q183" s="37"/>
      <c r="R183" s="37"/>
      <c r="S183" s="37"/>
      <c r="T183" s="74"/>
      <c r="AT183" s="19" t="s">
        <v>2608</v>
      </c>
      <c r="AU183" s="19" t="s">
        <v>81</v>
      </c>
    </row>
    <row r="184" spans="2:65" s="1" customFormat="1" ht="22.5" customHeight="1">
      <c r="B184" s="36"/>
      <c r="C184" s="184" t="s">
        <v>518</v>
      </c>
      <c r="D184" s="184" t="s">
        <v>164</v>
      </c>
      <c r="E184" s="185" t="s">
        <v>2742</v>
      </c>
      <c r="F184" s="186" t="s">
        <v>2740</v>
      </c>
      <c r="G184" s="187" t="s">
        <v>1996</v>
      </c>
      <c r="H184" s="188">
        <v>1</v>
      </c>
      <c r="I184" s="189"/>
      <c r="J184" s="190">
        <f>ROUND(I184*H184,2)</f>
        <v>0</v>
      </c>
      <c r="K184" s="186" t="s">
        <v>20</v>
      </c>
      <c r="L184" s="56"/>
      <c r="M184" s="191" t="s">
        <v>20</v>
      </c>
      <c r="N184" s="192" t="s">
        <v>44</v>
      </c>
      <c r="O184" s="37"/>
      <c r="P184" s="193">
        <f>O184*H184</f>
        <v>0</v>
      </c>
      <c r="Q184" s="193">
        <v>0</v>
      </c>
      <c r="R184" s="193">
        <f>Q184*H184</f>
        <v>0</v>
      </c>
      <c r="S184" s="193">
        <v>0</v>
      </c>
      <c r="T184" s="194">
        <f>S184*H184</f>
        <v>0</v>
      </c>
      <c r="AR184" s="19" t="s">
        <v>168</v>
      </c>
      <c r="AT184" s="19" t="s">
        <v>164</v>
      </c>
      <c r="AU184" s="19" t="s">
        <v>81</v>
      </c>
      <c r="AY184" s="19" t="s">
        <v>162</v>
      </c>
      <c r="BE184" s="195">
        <f>IF(N184="základní",J184,0)</f>
        <v>0</v>
      </c>
      <c r="BF184" s="195">
        <f>IF(N184="snížená",J184,0)</f>
        <v>0</v>
      </c>
      <c r="BG184" s="195">
        <f>IF(N184="zákl. přenesená",J184,0)</f>
        <v>0</v>
      </c>
      <c r="BH184" s="195">
        <f>IF(N184="sníž. přenesená",J184,0)</f>
        <v>0</v>
      </c>
      <c r="BI184" s="195">
        <f>IF(N184="nulová",J184,0)</f>
        <v>0</v>
      </c>
      <c r="BJ184" s="19" t="s">
        <v>22</v>
      </c>
      <c r="BK184" s="195">
        <f>ROUND(I184*H184,2)</f>
        <v>0</v>
      </c>
      <c r="BL184" s="19" t="s">
        <v>168</v>
      </c>
      <c r="BM184" s="19" t="s">
        <v>518</v>
      </c>
    </row>
    <row r="185" spans="2:47" s="1" customFormat="1" ht="27">
      <c r="B185" s="36"/>
      <c r="C185" s="58"/>
      <c r="D185" s="221" t="s">
        <v>2608</v>
      </c>
      <c r="E185" s="58"/>
      <c r="F185" s="266" t="s">
        <v>2741</v>
      </c>
      <c r="G185" s="58"/>
      <c r="H185" s="58"/>
      <c r="I185" s="154"/>
      <c r="J185" s="58"/>
      <c r="K185" s="58"/>
      <c r="L185" s="56"/>
      <c r="M185" s="73"/>
      <c r="N185" s="37"/>
      <c r="O185" s="37"/>
      <c r="P185" s="37"/>
      <c r="Q185" s="37"/>
      <c r="R185" s="37"/>
      <c r="S185" s="37"/>
      <c r="T185" s="74"/>
      <c r="AT185" s="19" t="s">
        <v>2608</v>
      </c>
      <c r="AU185" s="19" t="s">
        <v>81</v>
      </c>
    </row>
    <row r="186" spans="2:65" s="1" customFormat="1" ht="22.5" customHeight="1">
      <c r="B186" s="36"/>
      <c r="C186" s="184" t="s">
        <v>534</v>
      </c>
      <c r="D186" s="184" t="s">
        <v>164</v>
      </c>
      <c r="E186" s="185" t="s">
        <v>2743</v>
      </c>
      <c r="F186" s="186" t="s">
        <v>2740</v>
      </c>
      <c r="G186" s="187" t="s">
        <v>1996</v>
      </c>
      <c r="H186" s="188">
        <v>1</v>
      </c>
      <c r="I186" s="189"/>
      <c r="J186" s="190">
        <f>ROUND(I186*H186,2)</f>
        <v>0</v>
      </c>
      <c r="K186" s="186" t="s">
        <v>20</v>
      </c>
      <c r="L186" s="56"/>
      <c r="M186" s="191" t="s">
        <v>20</v>
      </c>
      <c r="N186" s="192" t="s">
        <v>44</v>
      </c>
      <c r="O186" s="37"/>
      <c r="P186" s="193">
        <f>O186*H186</f>
        <v>0</v>
      </c>
      <c r="Q186" s="193">
        <v>0</v>
      </c>
      <c r="R186" s="193">
        <f>Q186*H186</f>
        <v>0</v>
      </c>
      <c r="S186" s="193">
        <v>0</v>
      </c>
      <c r="T186" s="194">
        <f>S186*H186</f>
        <v>0</v>
      </c>
      <c r="AR186" s="19" t="s">
        <v>168</v>
      </c>
      <c r="AT186" s="19" t="s">
        <v>164</v>
      </c>
      <c r="AU186" s="19" t="s">
        <v>81</v>
      </c>
      <c r="AY186" s="19" t="s">
        <v>162</v>
      </c>
      <c r="BE186" s="195">
        <f>IF(N186="základní",J186,0)</f>
        <v>0</v>
      </c>
      <c r="BF186" s="195">
        <f>IF(N186="snížená",J186,0)</f>
        <v>0</v>
      </c>
      <c r="BG186" s="195">
        <f>IF(N186="zákl. přenesená",J186,0)</f>
        <v>0</v>
      </c>
      <c r="BH186" s="195">
        <f>IF(N186="sníž. přenesená",J186,0)</f>
        <v>0</v>
      </c>
      <c r="BI186" s="195">
        <f>IF(N186="nulová",J186,0)</f>
        <v>0</v>
      </c>
      <c r="BJ186" s="19" t="s">
        <v>22</v>
      </c>
      <c r="BK186" s="195">
        <f>ROUND(I186*H186,2)</f>
        <v>0</v>
      </c>
      <c r="BL186" s="19" t="s">
        <v>168</v>
      </c>
      <c r="BM186" s="19" t="s">
        <v>534</v>
      </c>
    </row>
    <row r="187" spans="2:47" s="1" customFormat="1" ht="27">
      <c r="B187" s="36"/>
      <c r="C187" s="58"/>
      <c r="D187" s="221" t="s">
        <v>2608</v>
      </c>
      <c r="E187" s="58"/>
      <c r="F187" s="266" t="s">
        <v>2741</v>
      </c>
      <c r="G187" s="58"/>
      <c r="H187" s="58"/>
      <c r="I187" s="154"/>
      <c r="J187" s="58"/>
      <c r="K187" s="58"/>
      <c r="L187" s="56"/>
      <c r="M187" s="73"/>
      <c r="N187" s="37"/>
      <c r="O187" s="37"/>
      <c r="P187" s="37"/>
      <c r="Q187" s="37"/>
      <c r="R187" s="37"/>
      <c r="S187" s="37"/>
      <c r="T187" s="74"/>
      <c r="AT187" s="19" t="s">
        <v>2608</v>
      </c>
      <c r="AU187" s="19" t="s">
        <v>81</v>
      </c>
    </row>
    <row r="188" spans="2:65" s="1" customFormat="1" ht="22.5" customHeight="1">
      <c r="B188" s="36"/>
      <c r="C188" s="184" t="s">
        <v>540</v>
      </c>
      <c r="D188" s="184" t="s">
        <v>164</v>
      </c>
      <c r="E188" s="185" t="s">
        <v>2744</v>
      </c>
      <c r="F188" s="186" t="s">
        <v>2740</v>
      </c>
      <c r="G188" s="187" t="s">
        <v>1996</v>
      </c>
      <c r="H188" s="188">
        <v>1</v>
      </c>
      <c r="I188" s="189"/>
      <c r="J188" s="190">
        <f>ROUND(I188*H188,2)</f>
        <v>0</v>
      </c>
      <c r="K188" s="186" t="s">
        <v>20</v>
      </c>
      <c r="L188" s="56"/>
      <c r="M188" s="191" t="s">
        <v>20</v>
      </c>
      <c r="N188" s="192" t="s">
        <v>44</v>
      </c>
      <c r="O188" s="37"/>
      <c r="P188" s="193">
        <f>O188*H188</f>
        <v>0</v>
      </c>
      <c r="Q188" s="193">
        <v>0</v>
      </c>
      <c r="R188" s="193">
        <f>Q188*H188</f>
        <v>0</v>
      </c>
      <c r="S188" s="193">
        <v>0</v>
      </c>
      <c r="T188" s="194">
        <f>S188*H188</f>
        <v>0</v>
      </c>
      <c r="AR188" s="19" t="s">
        <v>168</v>
      </c>
      <c r="AT188" s="19" t="s">
        <v>164</v>
      </c>
      <c r="AU188" s="19" t="s">
        <v>81</v>
      </c>
      <c r="AY188" s="19" t="s">
        <v>162</v>
      </c>
      <c r="BE188" s="195">
        <f>IF(N188="základní",J188,0)</f>
        <v>0</v>
      </c>
      <c r="BF188" s="195">
        <f>IF(N188="snížená",J188,0)</f>
        <v>0</v>
      </c>
      <c r="BG188" s="195">
        <f>IF(N188="zákl. přenesená",J188,0)</f>
        <v>0</v>
      </c>
      <c r="BH188" s="195">
        <f>IF(N188="sníž. přenesená",J188,0)</f>
        <v>0</v>
      </c>
      <c r="BI188" s="195">
        <f>IF(N188="nulová",J188,0)</f>
        <v>0</v>
      </c>
      <c r="BJ188" s="19" t="s">
        <v>22</v>
      </c>
      <c r="BK188" s="195">
        <f>ROUND(I188*H188,2)</f>
        <v>0</v>
      </c>
      <c r="BL188" s="19" t="s">
        <v>168</v>
      </c>
      <c r="BM188" s="19" t="s">
        <v>540</v>
      </c>
    </row>
    <row r="189" spans="2:47" s="1" customFormat="1" ht="27">
      <c r="B189" s="36"/>
      <c r="C189" s="58"/>
      <c r="D189" s="221" t="s">
        <v>2608</v>
      </c>
      <c r="E189" s="58"/>
      <c r="F189" s="266" t="s">
        <v>2741</v>
      </c>
      <c r="G189" s="58"/>
      <c r="H189" s="58"/>
      <c r="I189" s="154"/>
      <c r="J189" s="58"/>
      <c r="K189" s="58"/>
      <c r="L189" s="56"/>
      <c r="M189" s="73"/>
      <c r="N189" s="37"/>
      <c r="O189" s="37"/>
      <c r="P189" s="37"/>
      <c r="Q189" s="37"/>
      <c r="R189" s="37"/>
      <c r="S189" s="37"/>
      <c r="T189" s="74"/>
      <c r="AT189" s="19" t="s">
        <v>2608</v>
      </c>
      <c r="AU189" s="19" t="s">
        <v>81</v>
      </c>
    </row>
    <row r="190" spans="2:65" s="1" customFormat="1" ht="22.5" customHeight="1">
      <c r="B190" s="36"/>
      <c r="C190" s="184" t="s">
        <v>544</v>
      </c>
      <c r="D190" s="184" t="s">
        <v>164</v>
      </c>
      <c r="E190" s="185" t="s">
        <v>2745</v>
      </c>
      <c r="F190" s="186" t="s">
        <v>2740</v>
      </c>
      <c r="G190" s="187" t="s">
        <v>1996</v>
      </c>
      <c r="H190" s="188">
        <v>1</v>
      </c>
      <c r="I190" s="189"/>
      <c r="J190" s="190">
        <f>ROUND(I190*H190,2)</f>
        <v>0</v>
      </c>
      <c r="K190" s="186" t="s">
        <v>20</v>
      </c>
      <c r="L190" s="56"/>
      <c r="M190" s="191" t="s">
        <v>20</v>
      </c>
      <c r="N190" s="192" t="s">
        <v>44</v>
      </c>
      <c r="O190" s="37"/>
      <c r="P190" s="193">
        <f>O190*H190</f>
        <v>0</v>
      </c>
      <c r="Q190" s="193">
        <v>0</v>
      </c>
      <c r="R190" s="193">
        <f>Q190*H190</f>
        <v>0</v>
      </c>
      <c r="S190" s="193">
        <v>0</v>
      </c>
      <c r="T190" s="194">
        <f>S190*H190</f>
        <v>0</v>
      </c>
      <c r="AR190" s="19" t="s">
        <v>168</v>
      </c>
      <c r="AT190" s="19" t="s">
        <v>164</v>
      </c>
      <c r="AU190" s="19" t="s">
        <v>81</v>
      </c>
      <c r="AY190" s="19" t="s">
        <v>162</v>
      </c>
      <c r="BE190" s="195">
        <f>IF(N190="základní",J190,0)</f>
        <v>0</v>
      </c>
      <c r="BF190" s="195">
        <f>IF(N190="snížená",J190,0)</f>
        <v>0</v>
      </c>
      <c r="BG190" s="195">
        <f>IF(N190="zákl. přenesená",J190,0)</f>
        <v>0</v>
      </c>
      <c r="BH190" s="195">
        <f>IF(N190="sníž. přenesená",J190,0)</f>
        <v>0</v>
      </c>
      <c r="BI190" s="195">
        <f>IF(N190="nulová",J190,0)</f>
        <v>0</v>
      </c>
      <c r="BJ190" s="19" t="s">
        <v>22</v>
      </c>
      <c r="BK190" s="195">
        <f>ROUND(I190*H190,2)</f>
        <v>0</v>
      </c>
      <c r="BL190" s="19" t="s">
        <v>168</v>
      </c>
      <c r="BM190" s="19" t="s">
        <v>544</v>
      </c>
    </row>
    <row r="191" spans="2:47" s="1" customFormat="1" ht="27">
      <c r="B191" s="36"/>
      <c r="C191" s="58"/>
      <c r="D191" s="221" t="s">
        <v>2608</v>
      </c>
      <c r="E191" s="58"/>
      <c r="F191" s="266" t="s">
        <v>2741</v>
      </c>
      <c r="G191" s="58"/>
      <c r="H191" s="58"/>
      <c r="I191" s="154"/>
      <c r="J191" s="58"/>
      <c r="K191" s="58"/>
      <c r="L191" s="56"/>
      <c r="M191" s="73"/>
      <c r="N191" s="37"/>
      <c r="O191" s="37"/>
      <c r="P191" s="37"/>
      <c r="Q191" s="37"/>
      <c r="R191" s="37"/>
      <c r="S191" s="37"/>
      <c r="T191" s="74"/>
      <c r="AT191" s="19" t="s">
        <v>2608</v>
      </c>
      <c r="AU191" s="19" t="s">
        <v>81</v>
      </c>
    </row>
    <row r="192" spans="2:65" s="1" customFormat="1" ht="22.5" customHeight="1">
      <c r="B192" s="36"/>
      <c r="C192" s="184" t="s">
        <v>551</v>
      </c>
      <c r="D192" s="184" t="s">
        <v>164</v>
      </c>
      <c r="E192" s="185" t="s">
        <v>2746</v>
      </c>
      <c r="F192" s="186" t="s">
        <v>2740</v>
      </c>
      <c r="G192" s="187" t="s">
        <v>1996</v>
      </c>
      <c r="H192" s="188">
        <v>1</v>
      </c>
      <c r="I192" s="189"/>
      <c r="J192" s="190">
        <f>ROUND(I192*H192,2)</f>
        <v>0</v>
      </c>
      <c r="K192" s="186" t="s">
        <v>20</v>
      </c>
      <c r="L192" s="56"/>
      <c r="M192" s="191" t="s">
        <v>20</v>
      </c>
      <c r="N192" s="192" t="s">
        <v>44</v>
      </c>
      <c r="O192" s="37"/>
      <c r="P192" s="193">
        <f>O192*H192</f>
        <v>0</v>
      </c>
      <c r="Q192" s="193">
        <v>0</v>
      </c>
      <c r="R192" s="193">
        <f>Q192*H192</f>
        <v>0</v>
      </c>
      <c r="S192" s="193">
        <v>0</v>
      </c>
      <c r="T192" s="194">
        <f>S192*H192</f>
        <v>0</v>
      </c>
      <c r="AR192" s="19" t="s">
        <v>168</v>
      </c>
      <c r="AT192" s="19" t="s">
        <v>164</v>
      </c>
      <c r="AU192" s="19" t="s">
        <v>81</v>
      </c>
      <c r="AY192" s="19" t="s">
        <v>162</v>
      </c>
      <c r="BE192" s="195">
        <f>IF(N192="základní",J192,0)</f>
        <v>0</v>
      </c>
      <c r="BF192" s="195">
        <f>IF(N192="snížená",J192,0)</f>
        <v>0</v>
      </c>
      <c r="BG192" s="195">
        <f>IF(N192="zákl. přenesená",J192,0)</f>
        <v>0</v>
      </c>
      <c r="BH192" s="195">
        <f>IF(N192="sníž. přenesená",J192,0)</f>
        <v>0</v>
      </c>
      <c r="BI192" s="195">
        <f>IF(N192="nulová",J192,0)</f>
        <v>0</v>
      </c>
      <c r="BJ192" s="19" t="s">
        <v>22</v>
      </c>
      <c r="BK192" s="195">
        <f>ROUND(I192*H192,2)</f>
        <v>0</v>
      </c>
      <c r="BL192" s="19" t="s">
        <v>168</v>
      </c>
      <c r="BM192" s="19" t="s">
        <v>551</v>
      </c>
    </row>
    <row r="193" spans="2:47" s="1" customFormat="1" ht="27">
      <c r="B193" s="36"/>
      <c r="C193" s="58"/>
      <c r="D193" s="221" t="s">
        <v>2608</v>
      </c>
      <c r="E193" s="58"/>
      <c r="F193" s="266" t="s">
        <v>2741</v>
      </c>
      <c r="G193" s="58"/>
      <c r="H193" s="58"/>
      <c r="I193" s="154"/>
      <c r="J193" s="58"/>
      <c r="K193" s="58"/>
      <c r="L193" s="56"/>
      <c r="M193" s="73"/>
      <c r="N193" s="37"/>
      <c r="O193" s="37"/>
      <c r="P193" s="37"/>
      <c r="Q193" s="37"/>
      <c r="R193" s="37"/>
      <c r="S193" s="37"/>
      <c r="T193" s="74"/>
      <c r="AT193" s="19" t="s">
        <v>2608</v>
      </c>
      <c r="AU193" s="19" t="s">
        <v>81</v>
      </c>
    </row>
    <row r="194" spans="2:65" s="1" customFormat="1" ht="22.5" customHeight="1">
      <c r="B194" s="36"/>
      <c r="C194" s="184" t="s">
        <v>555</v>
      </c>
      <c r="D194" s="184" t="s">
        <v>164</v>
      </c>
      <c r="E194" s="185" t="s">
        <v>2747</v>
      </c>
      <c r="F194" s="186" t="s">
        <v>2748</v>
      </c>
      <c r="G194" s="187" t="s">
        <v>1996</v>
      </c>
      <c r="H194" s="188">
        <v>1</v>
      </c>
      <c r="I194" s="189"/>
      <c r="J194" s="190">
        <f>ROUND(I194*H194,2)</f>
        <v>0</v>
      </c>
      <c r="K194" s="186" t="s">
        <v>20</v>
      </c>
      <c r="L194" s="56"/>
      <c r="M194" s="191" t="s">
        <v>20</v>
      </c>
      <c r="N194" s="192" t="s">
        <v>44</v>
      </c>
      <c r="O194" s="37"/>
      <c r="P194" s="193">
        <f>O194*H194</f>
        <v>0</v>
      </c>
      <c r="Q194" s="193">
        <v>0</v>
      </c>
      <c r="R194" s="193">
        <f>Q194*H194</f>
        <v>0</v>
      </c>
      <c r="S194" s="193">
        <v>0</v>
      </c>
      <c r="T194" s="194">
        <f>S194*H194</f>
        <v>0</v>
      </c>
      <c r="AR194" s="19" t="s">
        <v>168</v>
      </c>
      <c r="AT194" s="19" t="s">
        <v>164</v>
      </c>
      <c r="AU194" s="19" t="s">
        <v>81</v>
      </c>
      <c r="AY194" s="19" t="s">
        <v>162</v>
      </c>
      <c r="BE194" s="195">
        <f>IF(N194="základní",J194,0)</f>
        <v>0</v>
      </c>
      <c r="BF194" s="195">
        <f>IF(N194="snížená",J194,0)</f>
        <v>0</v>
      </c>
      <c r="BG194" s="195">
        <f>IF(N194="zákl. přenesená",J194,0)</f>
        <v>0</v>
      </c>
      <c r="BH194" s="195">
        <f>IF(N194="sníž. přenesená",J194,0)</f>
        <v>0</v>
      </c>
      <c r="BI194" s="195">
        <f>IF(N194="nulová",J194,0)</f>
        <v>0</v>
      </c>
      <c r="BJ194" s="19" t="s">
        <v>22</v>
      </c>
      <c r="BK194" s="195">
        <f>ROUND(I194*H194,2)</f>
        <v>0</v>
      </c>
      <c r="BL194" s="19" t="s">
        <v>168</v>
      </c>
      <c r="BM194" s="19" t="s">
        <v>555</v>
      </c>
    </row>
    <row r="195" spans="2:47" s="1" customFormat="1" ht="27">
      <c r="B195" s="36"/>
      <c r="C195" s="58"/>
      <c r="D195" s="221" t="s">
        <v>2608</v>
      </c>
      <c r="E195" s="58"/>
      <c r="F195" s="266" t="s">
        <v>2749</v>
      </c>
      <c r="G195" s="58"/>
      <c r="H195" s="58"/>
      <c r="I195" s="154"/>
      <c r="J195" s="58"/>
      <c r="K195" s="58"/>
      <c r="L195" s="56"/>
      <c r="M195" s="73"/>
      <c r="N195" s="37"/>
      <c r="O195" s="37"/>
      <c r="P195" s="37"/>
      <c r="Q195" s="37"/>
      <c r="R195" s="37"/>
      <c r="S195" s="37"/>
      <c r="T195" s="74"/>
      <c r="AT195" s="19" t="s">
        <v>2608</v>
      </c>
      <c r="AU195" s="19" t="s">
        <v>81</v>
      </c>
    </row>
    <row r="196" spans="2:65" s="1" customFormat="1" ht="22.5" customHeight="1">
      <c r="B196" s="36"/>
      <c r="C196" s="184" t="s">
        <v>559</v>
      </c>
      <c r="D196" s="184" t="s">
        <v>164</v>
      </c>
      <c r="E196" s="185" t="s">
        <v>2750</v>
      </c>
      <c r="F196" s="186" t="s">
        <v>2748</v>
      </c>
      <c r="G196" s="187" t="s">
        <v>1996</v>
      </c>
      <c r="H196" s="188">
        <v>1</v>
      </c>
      <c r="I196" s="189"/>
      <c r="J196" s="190">
        <f>ROUND(I196*H196,2)</f>
        <v>0</v>
      </c>
      <c r="K196" s="186" t="s">
        <v>20</v>
      </c>
      <c r="L196" s="56"/>
      <c r="M196" s="191" t="s">
        <v>20</v>
      </c>
      <c r="N196" s="192" t="s">
        <v>44</v>
      </c>
      <c r="O196" s="37"/>
      <c r="P196" s="193">
        <f>O196*H196</f>
        <v>0</v>
      </c>
      <c r="Q196" s="193">
        <v>0</v>
      </c>
      <c r="R196" s="193">
        <f>Q196*H196</f>
        <v>0</v>
      </c>
      <c r="S196" s="193">
        <v>0</v>
      </c>
      <c r="T196" s="194">
        <f>S196*H196</f>
        <v>0</v>
      </c>
      <c r="AR196" s="19" t="s">
        <v>168</v>
      </c>
      <c r="AT196" s="19" t="s">
        <v>164</v>
      </c>
      <c r="AU196" s="19" t="s">
        <v>81</v>
      </c>
      <c r="AY196" s="19" t="s">
        <v>162</v>
      </c>
      <c r="BE196" s="195">
        <f>IF(N196="základní",J196,0)</f>
        <v>0</v>
      </c>
      <c r="BF196" s="195">
        <f>IF(N196="snížená",J196,0)</f>
        <v>0</v>
      </c>
      <c r="BG196" s="195">
        <f>IF(N196="zákl. přenesená",J196,0)</f>
        <v>0</v>
      </c>
      <c r="BH196" s="195">
        <f>IF(N196="sníž. přenesená",J196,0)</f>
        <v>0</v>
      </c>
      <c r="BI196" s="195">
        <f>IF(N196="nulová",J196,0)</f>
        <v>0</v>
      </c>
      <c r="BJ196" s="19" t="s">
        <v>22</v>
      </c>
      <c r="BK196" s="195">
        <f>ROUND(I196*H196,2)</f>
        <v>0</v>
      </c>
      <c r="BL196" s="19" t="s">
        <v>168</v>
      </c>
      <c r="BM196" s="19" t="s">
        <v>559</v>
      </c>
    </row>
    <row r="197" spans="2:47" s="1" customFormat="1" ht="27">
      <c r="B197" s="36"/>
      <c r="C197" s="58"/>
      <c r="D197" s="221" t="s">
        <v>2608</v>
      </c>
      <c r="E197" s="58"/>
      <c r="F197" s="266" t="s">
        <v>2749</v>
      </c>
      <c r="G197" s="58"/>
      <c r="H197" s="58"/>
      <c r="I197" s="154"/>
      <c r="J197" s="58"/>
      <c r="K197" s="58"/>
      <c r="L197" s="56"/>
      <c r="M197" s="73"/>
      <c r="N197" s="37"/>
      <c r="O197" s="37"/>
      <c r="P197" s="37"/>
      <c r="Q197" s="37"/>
      <c r="R197" s="37"/>
      <c r="S197" s="37"/>
      <c r="T197" s="74"/>
      <c r="AT197" s="19" t="s">
        <v>2608</v>
      </c>
      <c r="AU197" s="19" t="s">
        <v>81</v>
      </c>
    </row>
    <row r="198" spans="2:65" s="1" customFormat="1" ht="22.5" customHeight="1">
      <c r="B198" s="36"/>
      <c r="C198" s="184" t="s">
        <v>562</v>
      </c>
      <c r="D198" s="184" t="s">
        <v>164</v>
      </c>
      <c r="E198" s="185" t="s">
        <v>2751</v>
      </c>
      <c r="F198" s="186" t="s">
        <v>2748</v>
      </c>
      <c r="G198" s="187" t="s">
        <v>1996</v>
      </c>
      <c r="H198" s="188">
        <v>1</v>
      </c>
      <c r="I198" s="189"/>
      <c r="J198" s="190">
        <f>ROUND(I198*H198,2)</f>
        <v>0</v>
      </c>
      <c r="K198" s="186" t="s">
        <v>20</v>
      </c>
      <c r="L198" s="56"/>
      <c r="M198" s="191" t="s">
        <v>20</v>
      </c>
      <c r="N198" s="192" t="s">
        <v>44</v>
      </c>
      <c r="O198" s="37"/>
      <c r="P198" s="193">
        <f>O198*H198</f>
        <v>0</v>
      </c>
      <c r="Q198" s="193">
        <v>0</v>
      </c>
      <c r="R198" s="193">
        <f>Q198*H198</f>
        <v>0</v>
      </c>
      <c r="S198" s="193">
        <v>0</v>
      </c>
      <c r="T198" s="194">
        <f>S198*H198</f>
        <v>0</v>
      </c>
      <c r="AR198" s="19" t="s">
        <v>168</v>
      </c>
      <c r="AT198" s="19" t="s">
        <v>164</v>
      </c>
      <c r="AU198" s="19" t="s">
        <v>81</v>
      </c>
      <c r="AY198" s="19" t="s">
        <v>162</v>
      </c>
      <c r="BE198" s="195">
        <f>IF(N198="základní",J198,0)</f>
        <v>0</v>
      </c>
      <c r="BF198" s="195">
        <f>IF(N198="snížená",J198,0)</f>
        <v>0</v>
      </c>
      <c r="BG198" s="195">
        <f>IF(N198="zákl. přenesená",J198,0)</f>
        <v>0</v>
      </c>
      <c r="BH198" s="195">
        <f>IF(N198="sníž. přenesená",J198,0)</f>
        <v>0</v>
      </c>
      <c r="BI198" s="195">
        <f>IF(N198="nulová",J198,0)</f>
        <v>0</v>
      </c>
      <c r="BJ198" s="19" t="s">
        <v>22</v>
      </c>
      <c r="BK198" s="195">
        <f>ROUND(I198*H198,2)</f>
        <v>0</v>
      </c>
      <c r="BL198" s="19" t="s">
        <v>168</v>
      </c>
      <c r="BM198" s="19" t="s">
        <v>562</v>
      </c>
    </row>
    <row r="199" spans="2:47" s="1" customFormat="1" ht="27">
      <c r="B199" s="36"/>
      <c r="C199" s="58"/>
      <c r="D199" s="221" t="s">
        <v>2608</v>
      </c>
      <c r="E199" s="58"/>
      <c r="F199" s="266" t="s">
        <v>2749</v>
      </c>
      <c r="G199" s="58"/>
      <c r="H199" s="58"/>
      <c r="I199" s="154"/>
      <c r="J199" s="58"/>
      <c r="K199" s="58"/>
      <c r="L199" s="56"/>
      <c r="M199" s="73"/>
      <c r="N199" s="37"/>
      <c r="O199" s="37"/>
      <c r="P199" s="37"/>
      <c r="Q199" s="37"/>
      <c r="R199" s="37"/>
      <c r="S199" s="37"/>
      <c r="T199" s="74"/>
      <c r="AT199" s="19" t="s">
        <v>2608</v>
      </c>
      <c r="AU199" s="19" t="s">
        <v>81</v>
      </c>
    </row>
    <row r="200" spans="2:65" s="1" customFormat="1" ht="22.5" customHeight="1">
      <c r="B200" s="36"/>
      <c r="C200" s="184" t="s">
        <v>566</v>
      </c>
      <c r="D200" s="184" t="s">
        <v>164</v>
      </c>
      <c r="E200" s="185" t="s">
        <v>2752</v>
      </c>
      <c r="F200" s="186" t="s">
        <v>2740</v>
      </c>
      <c r="G200" s="187" t="s">
        <v>1996</v>
      </c>
      <c r="H200" s="188">
        <v>1</v>
      </c>
      <c r="I200" s="189"/>
      <c r="J200" s="190">
        <f>ROUND(I200*H200,2)</f>
        <v>0</v>
      </c>
      <c r="K200" s="186" t="s">
        <v>20</v>
      </c>
      <c r="L200" s="56"/>
      <c r="M200" s="191" t="s">
        <v>20</v>
      </c>
      <c r="N200" s="192" t="s">
        <v>44</v>
      </c>
      <c r="O200" s="37"/>
      <c r="P200" s="193">
        <f>O200*H200</f>
        <v>0</v>
      </c>
      <c r="Q200" s="193">
        <v>0</v>
      </c>
      <c r="R200" s="193">
        <f>Q200*H200</f>
        <v>0</v>
      </c>
      <c r="S200" s="193">
        <v>0</v>
      </c>
      <c r="T200" s="194">
        <f>S200*H200</f>
        <v>0</v>
      </c>
      <c r="AR200" s="19" t="s">
        <v>168</v>
      </c>
      <c r="AT200" s="19" t="s">
        <v>164</v>
      </c>
      <c r="AU200" s="19" t="s">
        <v>81</v>
      </c>
      <c r="AY200" s="19" t="s">
        <v>162</v>
      </c>
      <c r="BE200" s="195">
        <f>IF(N200="základní",J200,0)</f>
        <v>0</v>
      </c>
      <c r="BF200" s="195">
        <f>IF(N200="snížená",J200,0)</f>
        <v>0</v>
      </c>
      <c r="BG200" s="195">
        <f>IF(N200="zákl. přenesená",J200,0)</f>
        <v>0</v>
      </c>
      <c r="BH200" s="195">
        <f>IF(N200="sníž. přenesená",J200,0)</f>
        <v>0</v>
      </c>
      <c r="BI200" s="195">
        <f>IF(N200="nulová",J200,0)</f>
        <v>0</v>
      </c>
      <c r="BJ200" s="19" t="s">
        <v>22</v>
      </c>
      <c r="BK200" s="195">
        <f>ROUND(I200*H200,2)</f>
        <v>0</v>
      </c>
      <c r="BL200" s="19" t="s">
        <v>168</v>
      </c>
      <c r="BM200" s="19" t="s">
        <v>566</v>
      </c>
    </row>
    <row r="201" spans="2:47" s="1" customFormat="1" ht="27">
      <c r="B201" s="36"/>
      <c r="C201" s="58"/>
      <c r="D201" s="221" t="s">
        <v>2608</v>
      </c>
      <c r="E201" s="58"/>
      <c r="F201" s="266" t="s">
        <v>2753</v>
      </c>
      <c r="G201" s="58"/>
      <c r="H201" s="58"/>
      <c r="I201" s="154"/>
      <c r="J201" s="58"/>
      <c r="K201" s="58"/>
      <c r="L201" s="56"/>
      <c r="M201" s="73"/>
      <c r="N201" s="37"/>
      <c r="O201" s="37"/>
      <c r="P201" s="37"/>
      <c r="Q201" s="37"/>
      <c r="R201" s="37"/>
      <c r="S201" s="37"/>
      <c r="T201" s="74"/>
      <c r="AT201" s="19" t="s">
        <v>2608</v>
      </c>
      <c r="AU201" s="19" t="s">
        <v>81</v>
      </c>
    </row>
    <row r="202" spans="2:65" s="1" customFormat="1" ht="22.5" customHeight="1">
      <c r="B202" s="36"/>
      <c r="C202" s="184" t="s">
        <v>573</v>
      </c>
      <c r="D202" s="184" t="s">
        <v>164</v>
      </c>
      <c r="E202" s="185" t="s">
        <v>2754</v>
      </c>
      <c r="F202" s="186" t="s">
        <v>2755</v>
      </c>
      <c r="G202" s="187" t="s">
        <v>1996</v>
      </c>
      <c r="H202" s="188">
        <v>1</v>
      </c>
      <c r="I202" s="189"/>
      <c r="J202" s="190">
        <f>ROUND(I202*H202,2)</f>
        <v>0</v>
      </c>
      <c r="K202" s="186" t="s">
        <v>20</v>
      </c>
      <c r="L202" s="56"/>
      <c r="M202" s="191" t="s">
        <v>20</v>
      </c>
      <c r="N202" s="192" t="s">
        <v>44</v>
      </c>
      <c r="O202" s="37"/>
      <c r="P202" s="193">
        <f>O202*H202</f>
        <v>0</v>
      </c>
      <c r="Q202" s="193">
        <v>0</v>
      </c>
      <c r="R202" s="193">
        <f>Q202*H202</f>
        <v>0</v>
      </c>
      <c r="S202" s="193">
        <v>0</v>
      </c>
      <c r="T202" s="194">
        <f>S202*H202</f>
        <v>0</v>
      </c>
      <c r="AR202" s="19" t="s">
        <v>168</v>
      </c>
      <c r="AT202" s="19" t="s">
        <v>164</v>
      </c>
      <c r="AU202" s="19" t="s">
        <v>81</v>
      </c>
      <c r="AY202" s="19" t="s">
        <v>162</v>
      </c>
      <c r="BE202" s="195">
        <f>IF(N202="základní",J202,0)</f>
        <v>0</v>
      </c>
      <c r="BF202" s="195">
        <f>IF(N202="snížená",J202,0)</f>
        <v>0</v>
      </c>
      <c r="BG202" s="195">
        <f>IF(N202="zákl. přenesená",J202,0)</f>
        <v>0</v>
      </c>
      <c r="BH202" s="195">
        <f>IF(N202="sníž. přenesená",J202,0)</f>
        <v>0</v>
      </c>
      <c r="BI202" s="195">
        <f>IF(N202="nulová",J202,0)</f>
        <v>0</v>
      </c>
      <c r="BJ202" s="19" t="s">
        <v>22</v>
      </c>
      <c r="BK202" s="195">
        <f>ROUND(I202*H202,2)</f>
        <v>0</v>
      </c>
      <c r="BL202" s="19" t="s">
        <v>168</v>
      </c>
      <c r="BM202" s="19" t="s">
        <v>573</v>
      </c>
    </row>
    <row r="203" spans="2:47" s="1" customFormat="1" ht="27">
      <c r="B203" s="36"/>
      <c r="C203" s="58"/>
      <c r="D203" s="221" t="s">
        <v>2608</v>
      </c>
      <c r="E203" s="58"/>
      <c r="F203" s="266" t="s">
        <v>2756</v>
      </c>
      <c r="G203" s="58"/>
      <c r="H203" s="58"/>
      <c r="I203" s="154"/>
      <c r="J203" s="58"/>
      <c r="K203" s="58"/>
      <c r="L203" s="56"/>
      <c r="M203" s="73"/>
      <c r="N203" s="37"/>
      <c r="O203" s="37"/>
      <c r="P203" s="37"/>
      <c r="Q203" s="37"/>
      <c r="R203" s="37"/>
      <c r="S203" s="37"/>
      <c r="T203" s="74"/>
      <c r="AT203" s="19" t="s">
        <v>2608</v>
      </c>
      <c r="AU203" s="19" t="s">
        <v>81</v>
      </c>
    </row>
    <row r="204" spans="2:65" s="1" customFormat="1" ht="22.5" customHeight="1">
      <c r="B204" s="36"/>
      <c r="C204" s="184" t="s">
        <v>578</v>
      </c>
      <c r="D204" s="184" t="s">
        <v>164</v>
      </c>
      <c r="E204" s="185" t="s">
        <v>2757</v>
      </c>
      <c r="F204" s="186" t="s">
        <v>2758</v>
      </c>
      <c r="G204" s="187" t="s">
        <v>1996</v>
      </c>
      <c r="H204" s="188">
        <v>6</v>
      </c>
      <c r="I204" s="189"/>
      <c r="J204" s="190">
        <f>ROUND(I204*H204,2)</f>
        <v>0</v>
      </c>
      <c r="K204" s="186" t="s">
        <v>20</v>
      </c>
      <c r="L204" s="56"/>
      <c r="M204" s="191" t="s">
        <v>20</v>
      </c>
      <c r="N204" s="192" t="s">
        <v>44</v>
      </c>
      <c r="O204" s="37"/>
      <c r="P204" s="193">
        <f>O204*H204</f>
        <v>0</v>
      </c>
      <c r="Q204" s="193">
        <v>0</v>
      </c>
      <c r="R204" s="193">
        <f>Q204*H204</f>
        <v>0</v>
      </c>
      <c r="S204" s="193">
        <v>0</v>
      </c>
      <c r="T204" s="194">
        <f>S204*H204</f>
        <v>0</v>
      </c>
      <c r="AR204" s="19" t="s">
        <v>168</v>
      </c>
      <c r="AT204" s="19" t="s">
        <v>164</v>
      </c>
      <c r="AU204" s="19" t="s">
        <v>81</v>
      </c>
      <c r="AY204" s="19" t="s">
        <v>162</v>
      </c>
      <c r="BE204" s="195">
        <f>IF(N204="základní",J204,0)</f>
        <v>0</v>
      </c>
      <c r="BF204" s="195">
        <f>IF(N204="snížená",J204,0)</f>
        <v>0</v>
      </c>
      <c r="BG204" s="195">
        <f>IF(N204="zákl. přenesená",J204,0)</f>
        <v>0</v>
      </c>
      <c r="BH204" s="195">
        <f>IF(N204="sníž. přenesená",J204,0)</f>
        <v>0</v>
      </c>
      <c r="BI204" s="195">
        <f>IF(N204="nulová",J204,0)</f>
        <v>0</v>
      </c>
      <c r="BJ204" s="19" t="s">
        <v>22</v>
      </c>
      <c r="BK204" s="195">
        <f>ROUND(I204*H204,2)</f>
        <v>0</v>
      </c>
      <c r="BL204" s="19" t="s">
        <v>168</v>
      </c>
      <c r="BM204" s="19" t="s">
        <v>578</v>
      </c>
    </row>
    <row r="205" spans="2:47" s="1" customFormat="1" ht="27">
      <c r="B205" s="36"/>
      <c r="C205" s="58"/>
      <c r="D205" s="221" t="s">
        <v>2608</v>
      </c>
      <c r="E205" s="58"/>
      <c r="F205" s="266" t="s">
        <v>2756</v>
      </c>
      <c r="G205" s="58"/>
      <c r="H205" s="58"/>
      <c r="I205" s="154"/>
      <c r="J205" s="58"/>
      <c r="K205" s="58"/>
      <c r="L205" s="56"/>
      <c r="M205" s="73"/>
      <c r="N205" s="37"/>
      <c r="O205" s="37"/>
      <c r="P205" s="37"/>
      <c r="Q205" s="37"/>
      <c r="R205" s="37"/>
      <c r="S205" s="37"/>
      <c r="T205" s="74"/>
      <c r="AT205" s="19" t="s">
        <v>2608</v>
      </c>
      <c r="AU205" s="19" t="s">
        <v>81</v>
      </c>
    </row>
    <row r="206" spans="2:65" s="1" customFormat="1" ht="22.5" customHeight="1">
      <c r="B206" s="36"/>
      <c r="C206" s="184" t="s">
        <v>581</v>
      </c>
      <c r="D206" s="184" t="s">
        <v>164</v>
      </c>
      <c r="E206" s="185" t="s">
        <v>2759</v>
      </c>
      <c r="F206" s="186" t="s">
        <v>2639</v>
      </c>
      <c r="G206" s="187" t="s">
        <v>1996</v>
      </c>
      <c r="H206" s="188">
        <v>1</v>
      </c>
      <c r="I206" s="189"/>
      <c r="J206" s="190">
        <f>ROUND(I206*H206,2)</f>
        <v>0</v>
      </c>
      <c r="K206" s="186" t="s">
        <v>20</v>
      </c>
      <c r="L206" s="56"/>
      <c r="M206" s="191" t="s">
        <v>20</v>
      </c>
      <c r="N206" s="192" t="s">
        <v>44</v>
      </c>
      <c r="O206" s="37"/>
      <c r="P206" s="193">
        <f>O206*H206</f>
        <v>0</v>
      </c>
      <c r="Q206" s="193">
        <v>0</v>
      </c>
      <c r="R206" s="193">
        <f>Q206*H206</f>
        <v>0</v>
      </c>
      <c r="S206" s="193">
        <v>0</v>
      </c>
      <c r="T206" s="194">
        <f>S206*H206</f>
        <v>0</v>
      </c>
      <c r="AR206" s="19" t="s">
        <v>168</v>
      </c>
      <c r="AT206" s="19" t="s">
        <v>164</v>
      </c>
      <c r="AU206" s="19" t="s">
        <v>81</v>
      </c>
      <c r="AY206" s="19" t="s">
        <v>162</v>
      </c>
      <c r="BE206" s="195">
        <f>IF(N206="základní",J206,0)</f>
        <v>0</v>
      </c>
      <c r="BF206" s="195">
        <f>IF(N206="snížená",J206,0)</f>
        <v>0</v>
      </c>
      <c r="BG206" s="195">
        <f>IF(N206="zákl. přenesená",J206,0)</f>
        <v>0</v>
      </c>
      <c r="BH206" s="195">
        <f>IF(N206="sníž. přenesená",J206,0)</f>
        <v>0</v>
      </c>
      <c r="BI206" s="195">
        <f>IF(N206="nulová",J206,0)</f>
        <v>0</v>
      </c>
      <c r="BJ206" s="19" t="s">
        <v>22</v>
      </c>
      <c r="BK206" s="195">
        <f>ROUND(I206*H206,2)</f>
        <v>0</v>
      </c>
      <c r="BL206" s="19" t="s">
        <v>168</v>
      </c>
      <c r="BM206" s="19" t="s">
        <v>581</v>
      </c>
    </row>
    <row r="207" spans="2:47" s="1" customFormat="1" ht="27">
      <c r="B207" s="36"/>
      <c r="C207" s="58"/>
      <c r="D207" s="221" t="s">
        <v>2608</v>
      </c>
      <c r="E207" s="58"/>
      <c r="F207" s="266" t="s">
        <v>2760</v>
      </c>
      <c r="G207" s="58"/>
      <c r="H207" s="58"/>
      <c r="I207" s="154"/>
      <c r="J207" s="58"/>
      <c r="K207" s="58"/>
      <c r="L207" s="56"/>
      <c r="M207" s="73"/>
      <c r="N207" s="37"/>
      <c r="O207" s="37"/>
      <c r="P207" s="37"/>
      <c r="Q207" s="37"/>
      <c r="R207" s="37"/>
      <c r="S207" s="37"/>
      <c r="T207" s="74"/>
      <c r="AT207" s="19" t="s">
        <v>2608</v>
      </c>
      <c r="AU207" s="19" t="s">
        <v>81</v>
      </c>
    </row>
    <row r="208" spans="2:65" s="1" customFormat="1" ht="22.5" customHeight="1">
      <c r="B208" s="36"/>
      <c r="C208" s="184" t="s">
        <v>586</v>
      </c>
      <c r="D208" s="184" t="s">
        <v>164</v>
      </c>
      <c r="E208" s="185" t="s">
        <v>2761</v>
      </c>
      <c r="F208" s="186" t="s">
        <v>2639</v>
      </c>
      <c r="G208" s="187" t="s">
        <v>1996</v>
      </c>
      <c r="H208" s="188">
        <v>2</v>
      </c>
      <c r="I208" s="189"/>
      <c r="J208" s="190">
        <f>ROUND(I208*H208,2)</f>
        <v>0</v>
      </c>
      <c r="K208" s="186" t="s">
        <v>20</v>
      </c>
      <c r="L208" s="56"/>
      <c r="M208" s="191" t="s">
        <v>20</v>
      </c>
      <c r="N208" s="192" t="s">
        <v>44</v>
      </c>
      <c r="O208" s="37"/>
      <c r="P208" s="193">
        <f>O208*H208</f>
        <v>0</v>
      </c>
      <c r="Q208" s="193">
        <v>0</v>
      </c>
      <c r="R208" s="193">
        <f>Q208*H208</f>
        <v>0</v>
      </c>
      <c r="S208" s="193">
        <v>0</v>
      </c>
      <c r="T208" s="194">
        <f>S208*H208</f>
        <v>0</v>
      </c>
      <c r="AR208" s="19" t="s">
        <v>168</v>
      </c>
      <c r="AT208" s="19" t="s">
        <v>164</v>
      </c>
      <c r="AU208" s="19" t="s">
        <v>81</v>
      </c>
      <c r="AY208" s="19" t="s">
        <v>162</v>
      </c>
      <c r="BE208" s="195">
        <f>IF(N208="základní",J208,0)</f>
        <v>0</v>
      </c>
      <c r="BF208" s="195">
        <f>IF(N208="snížená",J208,0)</f>
        <v>0</v>
      </c>
      <c r="BG208" s="195">
        <f>IF(N208="zákl. přenesená",J208,0)</f>
        <v>0</v>
      </c>
      <c r="BH208" s="195">
        <f>IF(N208="sníž. přenesená",J208,0)</f>
        <v>0</v>
      </c>
      <c r="BI208" s="195">
        <f>IF(N208="nulová",J208,0)</f>
        <v>0</v>
      </c>
      <c r="BJ208" s="19" t="s">
        <v>22</v>
      </c>
      <c r="BK208" s="195">
        <f>ROUND(I208*H208,2)</f>
        <v>0</v>
      </c>
      <c r="BL208" s="19" t="s">
        <v>168</v>
      </c>
      <c r="BM208" s="19" t="s">
        <v>586</v>
      </c>
    </row>
    <row r="209" spans="2:47" s="1" customFormat="1" ht="27">
      <c r="B209" s="36"/>
      <c r="C209" s="58"/>
      <c r="D209" s="221" t="s">
        <v>2608</v>
      </c>
      <c r="E209" s="58"/>
      <c r="F209" s="266" t="s">
        <v>2762</v>
      </c>
      <c r="G209" s="58"/>
      <c r="H209" s="58"/>
      <c r="I209" s="154"/>
      <c r="J209" s="58"/>
      <c r="K209" s="58"/>
      <c r="L209" s="56"/>
      <c r="M209" s="73"/>
      <c r="N209" s="37"/>
      <c r="O209" s="37"/>
      <c r="P209" s="37"/>
      <c r="Q209" s="37"/>
      <c r="R209" s="37"/>
      <c r="S209" s="37"/>
      <c r="T209" s="74"/>
      <c r="AT209" s="19" t="s">
        <v>2608</v>
      </c>
      <c r="AU209" s="19" t="s">
        <v>81</v>
      </c>
    </row>
    <row r="210" spans="2:65" s="1" customFormat="1" ht="22.5" customHeight="1">
      <c r="B210" s="36"/>
      <c r="C210" s="184" t="s">
        <v>591</v>
      </c>
      <c r="D210" s="184" t="s">
        <v>164</v>
      </c>
      <c r="E210" s="185" t="s">
        <v>2763</v>
      </c>
      <c r="F210" s="186" t="s">
        <v>2658</v>
      </c>
      <c r="G210" s="187" t="s">
        <v>1996</v>
      </c>
      <c r="H210" s="188">
        <v>2</v>
      </c>
      <c r="I210" s="189"/>
      <c r="J210" s="190">
        <f>ROUND(I210*H210,2)</f>
        <v>0</v>
      </c>
      <c r="K210" s="186" t="s">
        <v>20</v>
      </c>
      <c r="L210" s="56"/>
      <c r="M210" s="191" t="s">
        <v>20</v>
      </c>
      <c r="N210" s="192" t="s">
        <v>44</v>
      </c>
      <c r="O210" s="37"/>
      <c r="P210" s="193">
        <f>O210*H210</f>
        <v>0</v>
      </c>
      <c r="Q210" s="193">
        <v>0</v>
      </c>
      <c r="R210" s="193">
        <f>Q210*H210</f>
        <v>0</v>
      </c>
      <c r="S210" s="193">
        <v>0</v>
      </c>
      <c r="T210" s="194">
        <f>S210*H210</f>
        <v>0</v>
      </c>
      <c r="AR210" s="19" t="s">
        <v>168</v>
      </c>
      <c r="AT210" s="19" t="s">
        <v>164</v>
      </c>
      <c r="AU210" s="19" t="s">
        <v>81</v>
      </c>
      <c r="AY210" s="19" t="s">
        <v>162</v>
      </c>
      <c r="BE210" s="195">
        <f>IF(N210="základní",J210,0)</f>
        <v>0</v>
      </c>
      <c r="BF210" s="195">
        <f>IF(N210="snížená",J210,0)</f>
        <v>0</v>
      </c>
      <c r="BG210" s="195">
        <f>IF(N210="zákl. přenesená",J210,0)</f>
        <v>0</v>
      </c>
      <c r="BH210" s="195">
        <f>IF(N210="sníž. přenesená",J210,0)</f>
        <v>0</v>
      </c>
      <c r="BI210" s="195">
        <f>IF(N210="nulová",J210,0)</f>
        <v>0</v>
      </c>
      <c r="BJ210" s="19" t="s">
        <v>22</v>
      </c>
      <c r="BK210" s="195">
        <f>ROUND(I210*H210,2)</f>
        <v>0</v>
      </c>
      <c r="BL210" s="19" t="s">
        <v>168</v>
      </c>
      <c r="BM210" s="19" t="s">
        <v>591</v>
      </c>
    </row>
    <row r="211" spans="2:47" s="1" customFormat="1" ht="27">
      <c r="B211" s="36"/>
      <c r="C211" s="58"/>
      <c r="D211" s="221" t="s">
        <v>2608</v>
      </c>
      <c r="E211" s="58"/>
      <c r="F211" s="266" t="s">
        <v>2659</v>
      </c>
      <c r="G211" s="58"/>
      <c r="H211" s="58"/>
      <c r="I211" s="154"/>
      <c r="J211" s="58"/>
      <c r="K211" s="58"/>
      <c r="L211" s="56"/>
      <c r="M211" s="73"/>
      <c r="N211" s="37"/>
      <c r="O211" s="37"/>
      <c r="P211" s="37"/>
      <c r="Q211" s="37"/>
      <c r="R211" s="37"/>
      <c r="S211" s="37"/>
      <c r="T211" s="74"/>
      <c r="AT211" s="19" t="s">
        <v>2608</v>
      </c>
      <c r="AU211" s="19" t="s">
        <v>81</v>
      </c>
    </row>
    <row r="212" spans="2:65" s="1" customFormat="1" ht="22.5" customHeight="1">
      <c r="B212" s="36"/>
      <c r="C212" s="184" t="s">
        <v>596</v>
      </c>
      <c r="D212" s="184" t="s">
        <v>164</v>
      </c>
      <c r="E212" s="185" t="s">
        <v>2764</v>
      </c>
      <c r="F212" s="186" t="s">
        <v>2765</v>
      </c>
      <c r="G212" s="187" t="s">
        <v>1996</v>
      </c>
      <c r="H212" s="188">
        <v>13</v>
      </c>
      <c r="I212" s="189"/>
      <c r="J212" s="190">
        <f>ROUND(I212*H212,2)</f>
        <v>0</v>
      </c>
      <c r="K212" s="186" t="s">
        <v>20</v>
      </c>
      <c r="L212" s="56"/>
      <c r="M212" s="191" t="s">
        <v>20</v>
      </c>
      <c r="N212" s="192" t="s">
        <v>44</v>
      </c>
      <c r="O212" s="37"/>
      <c r="P212" s="193">
        <f>O212*H212</f>
        <v>0</v>
      </c>
      <c r="Q212" s="193">
        <v>0</v>
      </c>
      <c r="R212" s="193">
        <f>Q212*H212</f>
        <v>0</v>
      </c>
      <c r="S212" s="193">
        <v>0</v>
      </c>
      <c r="T212" s="194">
        <f>S212*H212</f>
        <v>0</v>
      </c>
      <c r="AR212" s="19" t="s">
        <v>168</v>
      </c>
      <c r="AT212" s="19" t="s">
        <v>164</v>
      </c>
      <c r="AU212" s="19" t="s">
        <v>81</v>
      </c>
      <c r="AY212" s="19" t="s">
        <v>162</v>
      </c>
      <c r="BE212" s="195">
        <f>IF(N212="základní",J212,0)</f>
        <v>0</v>
      </c>
      <c r="BF212" s="195">
        <f>IF(N212="snížená",J212,0)</f>
        <v>0</v>
      </c>
      <c r="BG212" s="195">
        <f>IF(N212="zákl. přenesená",J212,0)</f>
        <v>0</v>
      </c>
      <c r="BH212" s="195">
        <f>IF(N212="sníž. přenesená",J212,0)</f>
        <v>0</v>
      </c>
      <c r="BI212" s="195">
        <f>IF(N212="nulová",J212,0)</f>
        <v>0</v>
      </c>
      <c r="BJ212" s="19" t="s">
        <v>22</v>
      </c>
      <c r="BK212" s="195">
        <f>ROUND(I212*H212,2)</f>
        <v>0</v>
      </c>
      <c r="BL212" s="19" t="s">
        <v>168</v>
      </c>
      <c r="BM212" s="19" t="s">
        <v>596</v>
      </c>
    </row>
    <row r="213" spans="2:47" s="1" customFormat="1" ht="27">
      <c r="B213" s="36"/>
      <c r="C213" s="58"/>
      <c r="D213" s="221" t="s">
        <v>2608</v>
      </c>
      <c r="E213" s="58"/>
      <c r="F213" s="266" t="s">
        <v>2766</v>
      </c>
      <c r="G213" s="58"/>
      <c r="H213" s="58"/>
      <c r="I213" s="154"/>
      <c r="J213" s="58"/>
      <c r="K213" s="58"/>
      <c r="L213" s="56"/>
      <c r="M213" s="73"/>
      <c r="N213" s="37"/>
      <c r="O213" s="37"/>
      <c r="P213" s="37"/>
      <c r="Q213" s="37"/>
      <c r="R213" s="37"/>
      <c r="S213" s="37"/>
      <c r="T213" s="74"/>
      <c r="AT213" s="19" t="s">
        <v>2608</v>
      </c>
      <c r="AU213" s="19" t="s">
        <v>81</v>
      </c>
    </row>
    <row r="214" spans="2:65" s="1" customFormat="1" ht="22.5" customHeight="1">
      <c r="B214" s="36"/>
      <c r="C214" s="184" t="s">
        <v>601</v>
      </c>
      <c r="D214" s="184" t="s">
        <v>164</v>
      </c>
      <c r="E214" s="185" t="s">
        <v>2767</v>
      </c>
      <c r="F214" s="186" t="s">
        <v>2768</v>
      </c>
      <c r="G214" s="187" t="s">
        <v>1996</v>
      </c>
      <c r="H214" s="188">
        <v>1</v>
      </c>
      <c r="I214" s="189"/>
      <c r="J214" s="190">
        <f>ROUND(I214*H214,2)</f>
        <v>0</v>
      </c>
      <c r="K214" s="186" t="s">
        <v>20</v>
      </c>
      <c r="L214" s="56"/>
      <c r="M214" s="191" t="s">
        <v>20</v>
      </c>
      <c r="N214" s="192" t="s">
        <v>44</v>
      </c>
      <c r="O214" s="37"/>
      <c r="P214" s="193">
        <f>O214*H214</f>
        <v>0</v>
      </c>
      <c r="Q214" s="193">
        <v>0</v>
      </c>
      <c r="R214" s="193">
        <f>Q214*H214</f>
        <v>0</v>
      </c>
      <c r="S214" s="193">
        <v>0</v>
      </c>
      <c r="T214" s="194">
        <f>S214*H214</f>
        <v>0</v>
      </c>
      <c r="AR214" s="19" t="s">
        <v>168</v>
      </c>
      <c r="AT214" s="19" t="s">
        <v>164</v>
      </c>
      <c r="AU214" s="19" t="s">
        <v>81</v>
      </c>
      <c r="AY214" s="19" t="s">
        <v>162</v>
      </c>
      <c r="BE214" s="195">
        <f>IF(N214="základní",J214,0)</f>
        <v>0</v>
      </c>
      <c r="BF214" s="195">
        <f>IF(N214="snížená",J214,0)</f>
        <v>0</v>
      </c>
      <c r="BG214" s="195">
        <f>IF(N214="zákl. přenesená",J214,0)</f>
        <v>0</v>
      </c>
      <c r="BH214" s="195">
        <f>IF(N214="sníž. přenesená",J214,0)</f>
        <v>0</v>
      </c>
      <c r="BI214" s="195">
        <f>IF(N214="nulová",J214,0)</f>
        <v>0</v>
      </c>
      <c r="BJ214" s="19" t="s">
        <v>22</v>
      </c>
      <c r="BK214" s="195">
        <f>ROUND(I214*H214,2)</f>
        <v>0</v>
      </c>
      <c r="BL214" s="19" t="s">
        <v>168</v>
      </c>
      <c r="BM214" s="19" t="s">
        <v>601</v>
      </c>
    </row>
    <row r="215" spans="2:47" s="1" customFormat="1" ht="27">
      <c r="B215" s="36"/>
      <c r="C215" s="58"/>
      <c r="D215" s="221" t="s">
        <v>2608</v>
      </c>
      <c r="E215" s="58"/>
      <c r="F215" s="266" t="s">
        <v>2766</v>
      </c>
      <c r="G215" s="58"/>
      <c r="H215" s="58"/>
      <c r="I215" s="154"/>
      <c r="J215" s="58"/>
      <c r="K215" s="58"/>
      <c r="L215" s="56"/>
      <c r="M215" s="73"/>
      <c r="N215" s="37"/>
      <c r="O215" s="37"/>
      <c r="P215" s="37"/>
      <c r="Q215" s="37"/>
      <c r="R215" s="37"/>
      <c r="S215" s="37"/>
      <c r="T215" s="74"/>
      <c r="AT215" s="19" t="s">
        <v>2608</v>
      </c>
      <c r="AU215" s="19" t="s">
        <v>81</v>
      </c>
    </row>
    <row r="216" spans="2:65" s="1" customFormat="1" ht="22.5" customHeight="1">
      <c r="B216" s="36"/>
      <c r="C216" s="184" t="s">
        <v>604</v>
      </c>
      <c r="D216" s="184" t="s">
        <v>164</v>
      </c>
      <c r="E216" s="185" t="s">
        <v>2769</v>
      </c>
      <c r="F216" s="186" t="s">
        <v>2770</v>
      </c>
      <c r="G216" s="187" t="s">
        <v>1996</v>
      </c>
      <c r="H216" s="188">
        <v>1</v>
      </c>
      <c r="I216" s="189"/>
      <c r="J216" s="190">
        <f>ROUND(I216*H216,2)</f>
        <v>0</v>
      </c>
      <c r="K216" s="186" t="s">
        <v>20</v>
      </c>
      <c r="L216" s="56"/>
      <c r="M216" s="191" t="s">
        <v>20</v>
      </c>
      <c r="N216" s="192" t="s">
        <v>44</v>
      </c>
      <c r="O216" s="37"/>
      <c r="P216" s="193">
        <f>O216*H216</f>
        <v>0</v>
      </c>
      <c r="Q216" s="193">
        <v>0</v>
      </c>
      <c r="R216" s="193">
        <f>Q216*H216</f>
        <v>0</v>
      </c>
      <c r="S216" s="193">
        <v>0</v>
      </c>
      <c r="T216" s="194">
        <f>S216*H216</f>
        <v>0</v>
      </c>
      <c r="AR216" s="19" t="s">
        <v>168</v>
      </c>
      <c r="AT216" s="19" t="s">
        <v>164</v>
      </c>
      <c r="AU216" s="19" t="s">
        <v>81</v>
      </c>
      <c r="AY216" s="19" t="s">
        <v>162</v>
      </c>
      <c r="BE216" s="195">
        <f>IF(N216="základní",J216,0)</f>
        <v>0</v>
      </c>
      <c r="BF216" s="195">
        <f>IF(N216="snížená",J216,0)</f>
        <v>0</v>
      </c>
      <c r="BG216" s="195">
        <f>IF(N216="zákl. přenesená",J216,0)</f>
        <v>0</v>
      </c>
      <c r="BH216" s="195">
        <f>IF(N216="sníž. přenesená",J216,0)</f>
        <v>0</v>
      </c>
      <c r="BI216" s="195">
        <f>IF(N216="nulová",J216,0)</f>
        <v>0</v>
      </c>
      <c r="BJ216" s="19" t="s">
        <v>22</v>
      </c>
      <c r="BK216" s="195">
        <f>ROUND(I216*H216,2)</f>
        <v>0</v>
      </c>
      <c r="BL216" s="19" t="s">
        <v>168</v>
      </c>
      <c r="BM216" s="19" t="s">
        <v>604</v>
      </c>
    </row>
    <row r="217" spans="2:47" s="1" customFormat="1" ht="27">
      <c r="B217" s="36"/>
      <c r="C217" s="58"/>
      <c r="D217" s="221" t="s">
        <v>2608</v>
      </c>
      <c r="E217" s="58"/>
      <c r="F217" s="266" t="s">
        <v>2766</v>
      </c>
      <c r="G217" s="58"/>
      <c r="H217" s="58"/>
      <c r="I217" s="154"/>
      <c r="J217" s="58"/>
      <c r="K217" s="58"/>
      <c r="L217" s="56"/>
      <c r="M217" s="73"/>
      <c r="N217" s="37"/>
      <c r="O217" s="37"/>
      <c r="P217" s="37"/>
      <c r="Q217" s="37"/>
      <c r="R217" s="37"/>
      <c r="S217" s="37"/>
      <c r="T217" s="74"/>
      <c r="AT217" s="19" t="s">
        <v>2608</v>
      </c>
      <c r="AU217" s="19" t="s">
        <v>81</v>
      </c>
    </row>
    <row r="218" spans="2:65" s="1" customFormat="1" ht="31.5" customHeight="1">
      <c r="B218" s="36"/>
      <c r="C218" s="184" t="s">
        <v>607</v>
      </c>
      <c r="D218" s="184" t="s">
        <v>164</v>
      </c>
      <c r="E218" s="185" t="s">
        <v>2771</v>
      </c>
      <c r="F218" s="186" t="s">
        <v>2671</v>
      </c>
      <c r="G218" s="187" t="s">
        <v>1996</v>
      </c>
      <c r="H218" s="188">
        <v>12</v>
      </c>
      <c r="I218" s="189"/>
      <c r="J218" s="190">
        <f>ROUND(I218*H218,2)</f>
        <v>0</v>
      </c>
      <c r="K218" s="186" t="s">
        <v>20</v>
      </c>
      <c r="L218" s="56"/>
      <c r="M218" s="191" t="s">
        <v>20</v>
      </c>
      <c r="N218" s="192" t="s">
        <v>44</v>
      </c>
      <c r="O218" s="37"/>
      <c r="P218" s="193">
        <f>O218*H218</f>
        <v>0</v>
      </c>
      <c r="Q218" s="193">
        <v>0</v>
      </c>
      <c r="R218" s="193">
        <f>Q218*H218</f>
        <v>0</v>
      </c>
      <c r="S218" s="193">
        <v>0</v>
      </c>
      <c r="T218" s="194">
        <f>S218*H218</f>
        <v>0</v>
      </c>
      <c r="AR218" s="19" t="s">
        <v>168</v>
      </c>
      <c r="AT218" s="19" t="s">
        <v>164</v>
      </c>
      <c r="AU218" s="19" t="s">
        <v>81</v>
      </c>
      <c r="AY218" s="19" t="s">
        <v>162</v>
      </c>
      <c r="BE218" s="195">
        <f>IF(N218="základní",J218,0)</f>
        <v>0</v>
      </c>
      <c r="BF218" s="195">
        <f>IF(N218="snížená",J218,0)</f>
        <v>0</v>
      </c>
      <c r="BG218" s="195">
        <f>IF(N218="zákl. přenesená",J218,0)</f>
        <v>0</v>
      </c>
      <c r="BH218" s="195">
        <f>IF(N218="sníž. přenesená",J218,0)</f>
        <v>0</v>
      </c>
      <c r="BI218" s="195">
        <f>IF(N218="nulová",J218,0)</f>
        <v>0</v>
      </c>
      <c r="BJ218" s="19" t="s">
        <v>22</v>
      </c>
      <c r="BK218" s="195">
        <f>ROUND(I218*H218,2)</f>
        <v>0</v>
      </c>
      <c r="BL218" s="19" t="s">
        <v>168</v>
      </c>
      <c r="BM218" s="19" t="s">
        <v>607</v>
      </c>
    </row>
    <row r="219" spans="2:47" s="1" customFormat="1" ht="27">
      <c r="B219" s="36"/>
      <c r="C219" s="58"/>
      <c r="D219" s="221" t="s">
        <v>2608</v>
      </c>
      <c r="E219" s="58"/>
      <c r="F219" s="266" t="s">
        <v>2772</v>
      </c>
      <c r="G219" s="58"/>
      <c r="H219" s="58"/>
      <c r="I219" s="154"/>
      <c r="J219" s="58"/>
      <c r="K219" s="58"/>
      <c r="L219" s="56"/>
      <c r="M219" s="73"/>
      <c r="N219" s="37"/>
      <c r="O219" s="37"/>
      <c r="P219" s="37"/>
      <c r="Q219" s="37"/>
      <c r="R219" s="37"/>
      <c r="S219" s="37"/>
      <c r="T219" s="74"/>
      <c r="AT219" s="19" t="s">
        <v>2608</v>
      </c>
      <c r="AU219" s="19" t="s">
        <v>81</v>
      </c>
    </row>
    <row r="220" spans="2:65" s="1" customFormat="1" ht="22.5" customHeight="1">
      <c r="B220" s="36"/>
      <c r="C220" s="184" t="s">
        <v>611</v>
      </c>
      <c r="D220" s="184" t="s">
        <v>164</v>
      </c>
      <c r="E220" s="185" t="s">
        <v>2773</v>
      </c>
      <c r="F220" s="186" t="s">
        <v>2678</v>
      </c>
      <c r="G220" s="187" t="s">
        <v>2081</v>
      </c>
      <c r="H220" s="188">
        <v>20</v>
      </c>
      <c r="I220" s="189"/>
      <c r="J220" s="190">
        <f>ROUND(I220*H220,2)</f>
        <v>0</v>
      </c>
      <c r="K220" s="186" t="s">
        <v>20</v>
      </c>
      <c r="L220" s="56"/>
      <c r="M220" s="191" t="s">
        <v>20</v>
      </c>
      <c r="N220" s="192" t="s">
        <v>44</v>
      </c>
      <c r="O220" s="37"/>
      <c r="P220" s="193">
        <f>O220*H220</f>
        <v>0</v>
      </c>
      <c r="Q220" s="193">
        <v>0</v>
      </c>
      <c r="R220" s="193">
        <f>Q220*H220</f>
        <v>0</v>
      </c>
      <c r="S220" s="193">
        <v>0</v>
      </c>
      <c r="T220" s="194">
        <f>S220*H220</f>
        <v>0</v>
      </c>
      <c r="AR220" s="19" t="s">
        <v>168</v>
      </c>
      <c r="AT220" s="19" t="s">
        <v>164</v>
      </c>
      <c r="AU220" s="19" t="s">
        <v>81</v>
      </c>
      <c r="AY220" s="19" t="s">
        <v>162</v>
      </c>
      <c r="BE220" s="195">
        <f>IF(N220="základní",J220,0)</f>
        <v>0</v>
      </c>
      <c r="BF220" s="195">
        <f>IF(N220="snížená",J220,0)</f>
        <v>0</v>
      </c>
      <c r="BG220" s="195">
        <f>IF(N220="zákl. přenesená",J220,0)</f>
        <v>0</v>
      </c>
      <c r="BH220" s="195">
        <f>IF(N220="sníž. přenesená",J220,0)</f>
        <v>0</v>
      </c>
      <c r="BI220" s="195">
        <f>IF(N220="nulová",J220,0)</f>
        <v>0</v>
      </c>
      <c r="BJ220" s="19" t="s">
        <v>22</v>
      </c>
      <c r="BK220" s="195">
        <f>ROUND(I220*H220,2)</f>
        <v>0</v>
      </c>
      <c r="BL220" s="19" t="s">
        <v>168</v>
      </c>
      <c r="BM220" s="19" t="s">
        <v>611</v>
      </c>
    </row>
    <row r="221" spans="2:47" s="1" customFormat="1" ht="27">
      <c r="B221" s="36"/>
      <c r="C221" s="58"/>
      <c r="D221" s="221" t="s">
        <v>2608</v>
      </c>
      <c r="E221" s="58"/>
      <c r="F221" s="266" t="s">
        <v>2679</v>
      </c>
      <c r="G221" s="58"/>
      <c r="H221" s="58"/>
      <c r="I221" s="154"/>
      <c r="J221" s="58"/>
      <c r="K221" s="58"/>
      <c r="L221" s="56"/>
      <c r="M221" s="73"/>
      <c r="N221" s="37"/>
      <c r="O221" s="37"/>
      <c r="P221" s="37"/>
      <c r="Q221" s="37"/>
      <c r="R221" s="37"/>
      <c r="S221" s="37"/>
      <c r="T221" s="74"/>
      <c r="AT221" s="19" t="s">
        <v>2608</v>
      </c>
      <c r="AU221" s="19" t="s">
        <v>81</v>
      </c>
    </row>
    <row r="222" spans="2:65" s="1" customFormat="1" ht="22.5" customHeight="1">
      <c r="B222" s="36"/>
      <c r="C222" s="184" t="s">
        <v>615</v>
      </c>
      <c r="D222" s="184" t="s">
        <v>164</v>
      </c>
      <c r="E222" s="185" t="s">
        <v>2774</v>
      </c>
      <c r="F222" s="186" t="s">
        <v>2681</v>
      </c>
      <c r="G222" s="187" t="s">
        <v>2081</v>
      </c>
      <c r="H222" s="188">
        <v>15</v>
      </c>
      <c r="I222" s="189"/>
      <c r="J222" s="190">
        <f>ROUND(I222*H222,2)</f>
        <v>0</v>
      </c>
      <c r="K222" s="186" t="s">
        <v>20</v>
      </c>
      <c r="L222" s="56"/>
      <c r="M222" s="191" t="s">
        <v>20</v>
      </c>
      <c r="N222" s="192" t="s">
        <v>44</v>
      </c>
      <c r="O222" s="37"/>
      <c r="P222" s="193">
        <f>O222*H222</f>
        <v>0</v>
      </c>
      <c r="Q222" s="193">
        <v>0</v>
      </c>
      <c r="R222" s="193">
        <f>Q222*H222</f>
        <v>0</v>
      </c>
      <c r="S222" s="193">
        <v>0</v>
      </c>
      <c r="T222" s="194">
        <f>S222*H222</f>
        <v>0</v>
      </c>
      <c r="AR222" s="19" t="s">
        <v>168</v>
      </c>
      <c r="AT222" s="19" t="s">
        <v>164</v>
      </c>
      <c r="AU222" s="19" t="s">
        <v>81</v>
      </c>
      <c r="AY222" s="19" t="s">
        <v>162</v>
      </c>
      <c r="BE222" s="195">
        <f>IF(N222="základní",J222,0)</f>
        <v>0</v>
      </c>
      <c r="BF222" s="195">
        <f>IF(N222="snížená",J222,0)</f>
        <v>0</v>
      </c>
      <c r="BG222" s="195">
        <f>IF(N222="zákl. přenesená",J222,0)</f>
        <v>0</v>
      </c>
      <c r="BH222" s="195">
        <f>IF(N222="sníž. přenesená",J222,0)</f>
        <v>0</v>
      </c>
      <c r="BI222" s="195">
        <f>IF(N222="nulová",J222,0)</f>
        <v>0</v>
      </c>
      <c r="BJ222" s="19" t="s">
        <v>22</v>
      </c>
      <c r="BK222" s="195">
        <f>ROUND(I222*H222,2)</f>
        <v>0</v>
      </c>
      <c r="BL222" s="19" t="s">
        <v>168</v>
      </c>
      <c r="BM222" s="19" t="s">
        <v>615</v>
      </c>
    </row>
    <row r="223" spans="2:47" s="1" customFormat="1" ht="27">
      <c r="B223" s="36"/>
      <c r="C223" s="58"/>
      <c r="D223" s="221" t="s">
        <v>2608</v>
      </c>
      <c r="E223" s="58"/>
      <c r="F223" s="266" t="s">
        <v>2679</v>
      </c>
      <c r="G223" s="58"/>
      <c r="H223" s="58"/>
      <c r="I223" s="154"/>
      <c r="J223" s="58"/>
      <c r="K223" s="58"/>
      <c r="L223" s="56"/>
      <c r="M223" s="73"/>
      <c r="N223" s="37"/>
      <c r="O223" s="37"/>
      <c r="P223" s="37"/>
      <c r="Q223" s="37"/>
      <c r="R223" s="37"/>
      <c r="S223" s="37"/>
      <c r="T223" s="74"/>
      <c r="AT223" s="19" t="s">
        <v>2608</v>
      </c>
      <c r="AU223" s="19" t="s">
        <v>81</v>
      </c>
    </row>
    <row r="224" spans="2:65" s="1" customFormat="1" ht="22.5" customHeight="1">
      <c r="B224" s="36"/>
      <c r="C224" s="184" t="s">
        <v>618</v>
      </c>
      <c r="D224" s="184" t="s">
        <v>164</v>
      </c>
      <c r="E224" s="185" t="s">
        <v>2775</v>
      </c>
      <c r="F224" s="186" t="s">
        <v>2683</v>
      </c>
      <c r="G224" s="187" t="s">
        <v>2081</v>
      </c>
      <c r="H224" s="188">
        <v>5</v>
      </c>
      <c r="I224" s="189"/>
      <c r="J224" s="190">
        <f>ROUND(I224*H224,2)</f>
        <v>0</v>
      </c>
      <c r="K224" s="186" t="s">
        <v>20</v>
      </c>
      <c r="L224" s="56"/>
      <c r="M224" s="191" t="s">
        <v>20</v>
      </c>
      <c r="N224" s="192" t="s">
        <v>44</v>
      </c>
      <c r="O224" s="37"/>
      <c r="P224" s="193">
        <f>O224*H224</f>
        <v>0</v>
      </c>
      <c r="Q224" s="193">
        <v>0</v>
      </c>
      <c r="R224" s="193">
        <f>Q224*H224</f>
        <v>0</v>
      </c>
      <c r="S224" s="193">
        <v>0</v>
      </c>
      <c r="T224" s="194">
        <f>S224*H224</f>
        <v>0</v>
      </c>
      <c r="AR224" s="19" t="s">
        <v>168</v>
      </c>
      <c r="AT224" s="19" t="s">
        <v>164</v>
      </c>
      <c r="AU224" s="19" t="s">
        <v>81</v>
      </c>
      <c r="AY224" s="19" t="s">
        <v>162</v>
      </c>
      <c r="BE224" s="195">
        <f>IF(N224="základní",J224,0)</f>
        <v>0</v>
      </c>
      <c r="BF224" s="195">
        <f>IF(N224="snížená",J224,0)</f>
        <v>0</v>
      </c>
      <c r="BG224" s="195">
        <f>IF(N224="zákl. přenesená",J224,0)</f>
        <v>0</v>
      </c>
      <c r="BH224" s="195">
        <f>IF(N224="sníž. přenesená",J224,0)</f>
        <v>0</v>
      </c>
      <c r="BI224" s="195">
        <f>IF(N224="nulová",J224,0)</f>
        <v>0</v>
      </c>
      <c r="BJ224" s="19" t="s">
        <v>22</v>
      </c>
      <c r="BK224" s="195">
        <f>ROUND(I224*H224,2)</f>
        <v>0</v>
      </c>
      <c r="BL224" s="19" t="s">
        <v>168</v>
      </c>
      <c r="BM224" s="19" t="s">
        <v>618</v>
      </c>
    </row>
    <row r="225" spans="2:47" s="1" customFormat="1" ht="27">
      <c r="B225" s="36"/>
      <c r="C225" s="58"/>
      <c r="D225" s="221" t="s">
        <v>2608</v>
      </c>
      <c r="E225" s="58"/>
      <c r="F225" s="266" t="s">
        <v>2679</v>
      </c>
      <c r="G225" s="58"/>
      <c r="H225" s="58"/>
      <c r="I225" s="154"/>
      <c r="J225" s="58"/>
      <c r="K225" s="58"/>
      <c r="L225" s="56"/>
      <c r="M225" s="73"/>
      <c r="N225" s="37"/>
      <c r="O225" s="37"/>
      <c r="P225" s="37"/>
      <c r="Q225" s="37"/>
      <c r="R225" s="37"/>
      <c r="S225" s="37"/>
      <c r="T225" s="74"/>
      <c r="AT225" s="19" t="s">
        <v>2608</v>
      </c>
      <c r="AU225" s="19" t="s">
        <v>81</v>
      </c>
    </row>
    <row r="226" spans="2:65" s="1" customFormat="1" ht="22.5" customHeight="1">
      <c r="B226" s="36"/>
      <c r="C226" s="184" t="s">
        <v>621</v>
      </c>
      <c r="D226" s="184" t="s">
        <v>164</v>
      </c>
      <c r="E226" s="185" t="s">
        <v>2776</v>
      </c>
      <c r="F226" s="186" t="s">
        <v>2777</v>
      </c>
      <c r="G226" s="187" t="s">
        <v>2081</v>
      </c>
      <c r="H226" s="188">
        <v>2</v>
      </c>
      <c r="I226" s="189"/>
      <c r="J226" s="190">
        <f>ROUND(I226*H226,2)</f>
        <v>0</v>
      </c>
      <c r="K226" s="186" t="s">
        <v>20</v>
      </c>
      <c r="L226" s="56"/>
      <c r="M226" s="191" t="s">
        <v>20</v>
      </c>
      <c r="N226" s="192" t="s">
        <v>44</v>
      </c>
      <c r="O226" s="37"/>
      <c r="P226" s="193">
        <f>O226*H226</f>
        <v>0</v>
      </c>
      <c r="Q226" s="193">
        <v>0</v>
      </c>
      <c r="R226" s="193">
        <f>Q226*H226</f>
        <v>0</v>
      </c>
      <c r="S226" s="193">
        <v>0</v>
      </c>
      <c r="T226" s="194">
        <f>S226*H226</f>
        <v>0</v>
      </c>
      <c r="AR226" s="19" t="s">
        <v>168</v>
      </c>
      <c r="AT226" s="19" t="s">
        <v>164</v>
      </c>
      <c r="AU226" s="19" t="s">
        <v>81</v>
      </c>
      <c r="AY226" s="19" t="s">
        <v>162</v>
      </c>
      <c r="BE226" s="195">
        <f>IF(N226="základní",J226,0)</f>
        <v>0</v>
      </c>
      <c r="BF226" s="195">
        <f>IF(N226="snížená",J226,0)</f>
        <v>0</v>
      </c>
      <c r="BG226" s="195">
        <f>IF(N226="zákl. přenesená",J226,0)</f>
        <v>0</v>
      </c>
      <c r="BH226" s="195">
        <f>IF(N226="sníž. přenesená",J226,0)</f>
        <v>0</v>
      </c>
      <c r="BI226" s="195">
        <f>IF(N226="nulová",J226,0)</f>
        <v>0</v>
      </c>
      <c r="BJ226" s="19" t="s">
        <v>22</v>
      </c>
      <c r="BK226" s="195">
        <f>ROUND(I226*H226,2)</f>
        <v>0</v>
      </c>
      <c r="BL226" s="19" t="s">
        <v>168</v>
      </c>
      <c r="BM226" s="19" t="s">
        <v>621</v>
      </c>
    </row>
    <row r="227" spans="2:47" s="1" customFormat="1" ht="27">
      <c r="B227" s="36"/>
      <c r="C227" s="58"/>
      <c r="D227" s="221" t="s">
        <v>2608</v>
      </c>
      <c r="E227" s="58"/>
      <c r="F227" s="266" t="s">
        <v>2679</v>
      </c>
      <c r="G227" s="58"/>
      <c r="H227" s="58"/>
      <c r="I227" s="154"/>
      <c r="J227" s="58"/>
      <c r="K227" s="58"/>
      <c r="L227" s="56"/>
      <c r="M227" s="73"/>
      <c r="N227" s="37"/>
      <c r="O227" s="37"/>
      <c r="P227" s="37"/>
      <c r="Q227" s="37"/>
      <c r="R227" s="37"/>
      <c r="S227" s="37"/>
      <c r="T227" s="74"/>
      <c r="AT227" s="19" t="s">
        <v>2608</v>
      </c>
      <c r="AU227" s="19" t="s">
        <v>81</v>
      </c>
    </row>
    <row r="228" spans="2:65" s="1" customFormat="1" ht="22.5" customHeight="1">
      <c r="B228" s="36"/>
      <c r="C228" s="184" t="s">
        <v>624</v>
      </c>
      <c r="D228" s="184" t="s">
        <v>164</v>
      </c>
      <c r="E228" s="185" t="s">
        <v>2778</v>
      </c>
      <c r="F228" s="186" t="s">
        <v>2685</v>
      </c>
      <c r="G228" s="187" t="s">
        <v>2081</v>
      </c>
      <c r="H228" s="188">
        <v>25</v>
      </c>
      <c r="I228" s="189"/>
      <c r="J228" s="190">
        <f>ROUND(I228*H228,2)</f>
        <v>0</v>
      </c>
      <c r="K228" s="186" t="s">
        <v>20</v>
      </c>
      <c r="L228" s="56"/>
      <c r="M228" s="191" t="s">
        <v>20</v>
      </c>
      <c r="N228" s="192" t="s">
        <v>44</v>
      </c>
      <c r="O228" s="37"/>
      <c r="P228" s="193">
        <f>O228*H228</f>
        <v>0</v>
      </c>
      <c r="Q228" s="193">
        <v>0</v>
      </c>
      <c r="R228" s="193">
        <f>Q228*H228</f>
        <v>0</v>
      </c>
      <c r="S228" s="193">
        <v>0</v>
      </c>
      <c r="T228" s="194">
        <f>S228*H228</f>
        <v>0</v>
      </c>
      <c r="AR228" s="19" t="s">
        <v>168</v>
      </c>
      <c r="AT228" s="19" t="s">
        <v>164</v>
      </c>
      <c r="AU228" s="19" t="s">
        <v>81</v>
      </c>
      <c r="AY228" s="19" t="s">
        <v>162</v>
      </c>
      <c r="BE228" s="195">
        <f>IF(N228="základní",J228,0)</f>
        <v>0</v>
      </c>
      <c r="BF228" s="195">
        <f>IF(N228="snížená",J228,0)</f>
        <v>0</v>
      </c>
      <c r="BG228" s="195">
        <f>IF(N228="zákl. přenesená",J228,0)</f>
        <v>0</v>
      </c>
      <c r="BH228" s="195">
        <f>IF(N228="sníž. přenesená",J228,0)</f>
        <v>0</v>
      </c>
      <c r="BI228" s="195">
        <f>IF(N228="nulová",J228,0)</f>
        <v>0</v>
      </c>
      <c r="BJ228" s="19" t="s">
        <v>22</v>
      </c>
      <c r="BK228" s="195">
        <f>ROUND(I228*H228,2)</f>
        <v>0</v>
      </c>
      <c r="BL228" s="19" t="s">
        <v>168</v>
      </c>
      <c r="BM228" s="19" t="s">
        <v>624</v>
      </c>
    </row>
    <row r="229" spans="2:47" s="1" customFormat="1" ht="27">
      <c r="B229" s="36"/>
      <c r="C229" s="58"/>
      <c r="D229" s="221" t="s">
        <v>2608</v>
      </c>
      <c r="E229" s="58"/>
      <c r="F229" s="266" t="s">
        <v>2686</v>
      </c>
      <c r="G229" s="58"/>
      <c r="H229" s="58"/>
      <c r="I229" s="154"/>
      <c r="J229" s="58"/>
      <c r="K229" s="58"/>
      <c r="L229" s="56"/>
      <c r="M229" s="73"/>
      <c r="N229" s="37"/>
      <c r="O229" s="37"/>
      <c r="P229" s="37"/>
      <c r="Q229" s="37"/>
      <c r="R229" s="37"/>
      <c r="S229" s="37"/>
      <c r="T229" s="74"/>
      <c r="AT229" s="19" t="s">
        <v>2608</v>
      </c>
      <c r="AU229" s="19" t="s">
        <v>81</v>
      </c>
    </row>
    <row r="230" spans="2:65" s="1" customFormat="1" ht="22.5" customHeight="1">
      <c r="B230" s="36"/>
      <c r="C230" s="184" t="s">
        <v>628</v>
      </c>
      <c r="D230" s="184" t="s">
        <v>164</v>
      </c>
      <c r="E230" s="185" t="s">
        <v>2779</v>
      </c>
      <c r="F230" s="186" t="s">
        <v>2688</v>
      </c>
      <c r="G230" s="187" t="s">
        <v>2081</v>
      </c>
      <c r="H230" s="188">
        <v>10</v>
      </c>
      <c r="I230" s="189"/>
      <c r="J230" s="190">
        <f>ROUND(I230*H230,2)</f>
        <v>0</v>
      </c>
      <c r="K230" s="186" t="s">
        <v>20</v>
      </c>
      <c r="L230" s="56"/>
      <c r="M230" s="191" t="s">
        <v>20</v>
      </c>
      <c r="N230" s="192" t="s">
        <v>44</v>
      </c>
      <c r="O230" s="37"/>
      <c r="P230" s="193">
        <f>O230*H230</f>
        <v>0</v>
      </c>
      <c r="Q230" s="193">
        <v>0</v>
      </c>
      <c r="R230" s="193">
        <f>Q230*H230</f>
        <v>0</v>
      </c>
      <c r="S230" s="193">
        <v>0</v>
      </c>
      <c r="T230" s="194">
        <f>S230*H230</f>
        <v>0</v>
      </c>
      <c r="AR230" s="19" t="s">
        <v>168</v>
      </c>
      <c r="AT230" s="19" t="s">
        <v>164</v>
      </c>
      <c r="AU230" s="19" t="s">
        <v>81</v>
      </c>
      <c r="AY230" s="19" t="s">
        <v>162</v>
      </c>
      <c r="BE230" s="195">
        <f>IF(N230="základní",J230,0)</f>
        <v>0</v>
      </c>
      <c r="BF230" s="195">
        <f>IF(N230="snížená",J230,0)</f>
        <v>0</v>
      </c>
      <c r="BG230" s="195">
        <f>IF(N230="zákl. přenesená",J230,0)</f>
        <v>0</v>
      </c>
      <c r="BH230" s="195">
        <f>IF(N230="sníž. přenesená",J230,0)</f>
        <v>0</v>
      </c>
      <c r="BI230" s="195">
        <f>IF(N230="nulová",J230,0)</f>
        <v>0</v>
      </c>
      <c r="BJ230" s="19" t="s">
        <v>22</v>
      </c>
      <c r="BK230" s="195">
        <f>ROUND(I230*H230,2)</f>
        <v>0</v>
      </c>
      <c r="BL230" s="19" t="s">
        <v>168</v>
      </c>
      <c r="BM230" s="19" t="s">
        <v>628</v>
      </c>
    </row>
    <row r="231" spans="2:47" s="1" customFormat="1" ht="27">
      <c r="B231" s="36"/>
      <c r="C231" s="58"/>
      <c r="D231" s="221" t="s">
        <v>2608</v>
      </c>
      <c r="E231" s="58"/>
      <c r="F231" s="266" t="s">
        <v>2686</v>
      </c>
      <c r="G231" s="58"/>
      <c r="H231" s="58"/>
      <c r="I231" s="154"/>
      <c r="J231" s="58"/>
      <c r="K231" s="58"/>
      <c r="L231" s="56"/>
      <c r="M231" s="73"/>
      <c r="N231" s="37"/>
      <c r="O231" s="37"/>
      <c r="P231" s="37"/>
      <c r="Q231" s="37"/>
      <c r="R231" s="37"/>
      <c r="S231" s="37"/>
      <c r="T231" s="74"/>
      <c r="AT231" s="19" t="s">
        <v>2608</v>
      </c>
      <c r="AU231" s="19" t="s">
        <v>81</v>
      </c>
    </row>
    <row r="232" spans="2:65" s="1" customFormat="1" ht="22.5" customHeight="1">
      <c r="B232" s="36"/>
      <c r="C232" s="184" t="s">
        <v>635</v>
      </c>
      <c r="D232" s="184" t="s">
        <v>164</v>
      </c>
      <c r="E232" s="185" t="s">
        <v>2780</v>
      </c>
      <c r="F232" s="186" t="s">
        <v>2690</v>
      </c>
      <c r="G232" s="187" t="s">
        <v>2081</v>
      </c>
      <c r="H232" s="188">
        <v>10</v>
      </c>
      <c r="I232" s="189"/>
      <c r="J232" s="190">
        <f>ROUND(I232*H232,2)</f>
        <v>0</v>
      </c>
      <c r="K232" s="186" t="s">
        <v>20</v>
      </c>
      <c r="L232" s="56"/>
      <c r="M232" s="191" t="s">
        <v>20</v>
      </c>
      <c r="N232" s="192" t="s">
        <v>44</v>
      </c>
      <c r="O232" s="37"/>
      <c r="P232" s="193">
        <f>O232*H232</f>
        <v>0</v>
      </c>
      <c r="Q232" s="193">
        <v>0</v>
      </c>
      <c r="R232" s="193">
        <f>Q232*H232</f>
        <v>0</v>
      </c>
      <c r="S232" s="193">
        <v>0</v>
      </c>
      <c r="T232" s="194">
        <f>S232*H232</f>
        <v>0</v>
      </c>
      <c r="AR232" s="19" t="s">
        <v>168</v>
      </c>
      <c r="AT232" s="19" t="s">
        <v>164</v>
      </c>
      <c r="AU232" s="19" t="s">
        <v>81</v>
      </c>
      <c r="AY232" s="19" t="s">
        <v>162</v>
      </c>
      <c r="BE232" s="195">
        <f>IF(N232="základní",J232,0)</f>
        <v>0</v>
      </c>
      <c r="BF232" s="195">
        <f>IF(N232="snížená",J232,0)</f>
        <v>0</v>
      </c>
      <c r="BG232" s="195">
        <f>IF(N232="zákl. přenesená",J232,0)</f>
        <v>0</v>
      </c>
      <c r="BH232" s="195">
        <f>IF(N232="sníž. přenesená",J232,0)</f>
        <v>0</v>
      </c>
      <c r="BI232" s="195">
        <f>IF(N232="nulová",J232,0)</f>
        <v>0</v>
      </c>
      <c r="BJ232" s="19" t="s">
        <v>22</v>
      </c>
      <c r="BK232" s="195">
        <f>ROUND(I232*H232,2)</f>
        <v>0</v>
      </c>
      <c r="BL232" s="19" t="s">
        <v>168</v>
      </c>
      <c r="BM232" s="19" t="s">
        <v>635</v>
      </c>
    </row>
    <row r="233" spans="2:47" s="1" customFormat="1" ht="27">
      <c r="B233" s="36"/>
      <c r="C233" s="58"/>
      <c r="D233" s="221" t="s">
        <v>2608</v>
      </c>
      <c r="E233" s="58"/>
      <c r="F233" s="266" t="s">
        <v>2686</v>
      </c>
      <c r="G233" s="58"/>
      <c r="H233" s="58"/>
      <c r="I233" s="154"/>
      <c r="J233" s="58"/>
      <c r="K233" s="58"/>
      <c r="L233" s="56"/>
      <c r="M233" s="73"/>
      <c r="N233" s="37"/>
      <c r="O233" s="37"/>
      <c r="P233" s="37"/>
      <c r="Q233" s="37"/>
      <c r="R233" s="37"/>
      <c r="S233" s="37"/>
      <c r="T233" s="74"/>
      <c r="AT233" s="19" t="s">
        <v>2608</v>
      </c>
      <c r="AU233" s="19" t="s">
        <v>81</v>
      </c>
    </row>
    <row r="234" spans="2:65" s="1" customFormat="1" ht="22.5" customHeight="1">
      <c r="B234" s="36"/>
      <c r="C234" s="184" t="s">
        <v>638</v>
      </c>
      <c r="D234" s="184" t="s">
        <v>164</v>
      </c>
      <c r="E234" s="185" t="s">
        <v>2781</v>
      </c>
      <c r="F234" s="186" t="s">
        <v>2782</v>
      </c>
      <c r="G234" s="187" t="s">
        <v>2081</v>
      </c>
      <c r="H234" s="188">
        <v>3</v>
      </c>
      <c r="I234" s="189"/>
      <c r="J234" s="190">
        <f>ROUND(I234*H234,2)</f>
        <v>0</v>
      </c>
      <c r="K234" s="186" t="s">
        <v>20</v>
      </c>
      <c r="L234" s="56"/>
      <c r="M234" s="191" t="s">
        <v>20</v>
      </c>
      <c r="N234" s="192" t="s">
        <v>44</v>
      </c>
      <c r="O234" s="37"/>
      <c r="P234" s="193">
        <f>O234*H234</f>
        <v>0</v>
      </c>
      <c r="Q234" s="193">
        <v>0</v>
      </c>
      <c r="R234" s="193">
        <f>Q234*H234</f>
        <v>0</v>
      </c>
      <c r="S234" s="193">
        <v>0</v>
      </c>
      <c r="T234" s="194">
        <f>S234*H234</f>
        <v>0</v>
      </c>
      <c r="AR234" s="19" t="s">
        <v>168</v>
      </c>
      <c r="AT234" s="19" t="s">
        <v>164</v>
      </c>
      <c r="AU234" s="19" t="s">
        <v>81</v>
      </c>
      <c r="AY234" s="19" t="s">
        <v>162</v>
      </c>
      <c r="BE234" s="195">
        <f>IF(N234="základní",J234,0)</f>
        <v>0</v>
      </c>
      <c r="BF234" s="195">
        <f>IF(N234="snížená",J234,0)</f>
        <v>0</v>
      </c>
      <c r="BG234" s="195">
        <f>IF(N234="zákl. přenesená",J234,0)</f>
        <v>0</v>
      </c>
      <c r="BH234" s="195">
        <f>IF(N234="sníž. přenesená",J234,0)</f>
        <v>0</v>
      </c>
      <c r="BI234" s="195">
        <f>IF(N234="nulová",J234,0)</f>
        <v>0</v>
      </c>
      <c r="BJ234" s="19" t="s">
        <v>22</v>
      </c>
      <c r="BK234" s="195">
        <f>ROUND(I234*H234,2)</f>
        <v>0</v>
      </c>
      <c r="BL234" s="19" t="s">
        <v>168</v>
      </c>
      <c r="BM234" s="19" t="s">
        <v>638</v>
      </c>
    </row>
    <row r="235" spans="2:47" s="1" customFormat="1" ht="27">
      <c r="B235" s="36"/>
      <c r="C235" s="58"/>
      <c r="D235" s="221" t="s">
        <v>2608</v>
      </c>
      <c r="E235" s="58"/>
      <c r="F235" s="266" t="s">
        <v>2686</v>
      </c>
      <c r="G235" s="58"/>
      <c r="H235" s="58"/>
      <c r="I235" s="154"/>
      <c r="J235" s="58"/>
      <c r="K235" s="58"/>
      <c r="L235" s="56"/>
      <c r="M235" s="73"/>
      <c r="N235" s="37"/>
      <c r="O235" s="37"/>
      <c r="P235" s="37"/>
      <c r="Q235" s="37"/>
      <c r="R235" s="37"/>
      <c r="S235" s="37"/>
      <c r="T235" s="74"/>
      <c r="AT235" s="19" t="s">
        <v>2608</v>
      </c>
      <c r="AU235" s="19" t="s">
        <v>81</v>
      </c>
    </row>
    <row r="236" spans="2:65" s="1" customFormat="1" ht="22.5" customHeight="1">
      <c r="B236" s="36"/>
      <c r="C236" s="184" t="s">
        <v>641</v>
      </c>
      <c r="D236" s="184" t="s">
        <v>164</v>
      </c>
      <c r="E236" s="185" t="s">
        <v>2783</v>
      </c>
      <c r="F236" s="186" t="s">
        <v>2692</v>
      </c>
      <c r="G236" s="187" t="s">
        <v>2081</v>
      </c>
      <c r="H236" s="188">
        <v>3</v>
      </c>
      <c r="I236" s="189"/>
      <c r="J236" s="190">
        <f>ROUND(I236*H236,2)</f>
        <v>0</v>
      </c>
      <c r="K236" s="186" t="s">
        <v>20</v>
      </c>
      <c r="L236" s="56"/>
      <c r="M236" s="191" t="s">
        <v>20</v>
      </c>
      <c r="N236" s="192" t="s">
        <v>44</v>
      </c>
      <c r="O236" s="37"/>
      <c r="P236" s="193">
        <f>O236*H236</f>
        <v>0</v>
      </c>
      <c r="Q236" s="193">
        <v>0</v>
      </c>
      <c r="R236" s="193">
        <f>Q236*H236</f>
        <v>0</v>
      </c>
      <c r="S236" s="193">
        <v>0</v>
      </c>
      <c r="T236" s="194">
        <f>S236*H236</f>
        <v>0</v>
      </c>
      <c r="AR236" s="19" t="s">
        <v>168</v>
      </c>
      <c r="AT236" s="19" t="s">
        <v>164</v>
      </c>
      <c r="AU236" s="19" t="s">
        <v>81</v>
      </c>
      <c r="AY236" s="19" t="s">
        <v>162</v>
      </c>
      <c r="BE236" s="195">
        <f>IF(N236="základní",J236,0)</f>
        <v>0</v>
      </c>
      <c r="BF236" s="195">
        <f>IF(N236="snížená",J236,0)</f>
        <v>0</v>
      </c>
      <c r="BG236" s="195">
        <f>IF(N236="zákl. přenesená",J236,0)</f>
        <v>0</v>
      </c>
      <c r="BH236" s="195">
        <f>IF(N236="sníž. přenesená",J236,0)</f>
        <v>0</v>
      </c>
      <c r="BI236" s="195">
        <f>IF(N236="nulová",J236,0)</f>
        <v>0</v>
      </c>
      <c r="BJ236" s="19" t="s">
        <v>22</v>
      </c>
      <c r="BK236" s="195">
        <f>ROUND(I236*H236,2)</f>
        <v>0</v>
      </c>
      <c r="BL236" s="19" t="s">
        <v>168</v>
      </c>
      <c r="BM236" s="19" t="s">
        <v>641</v>
      </c>
    </row>
    <row r="237" spans="2:65" s="1" customFormat="1" ht="22.5" customHeight="1">
      <c r="B237" s="36"/>
      <c r="C237" s="184" t="s">
        <v>644</v>
      </c>
      <c r="D237" s="184" t="s">
        <v>164</v>
      </c>
      <c r="E237" s="185" t="s">
        <v>2784</v>
      </c>
      <c r="F237" s="186" t="s">
        <v>2785</v>
      </c>
      <c r="G237" s="187" t="s">
        <v>2081</v>
      </c>
      <c r="H237" s="188">
        <v>1</v>
      </c>
      <c r="I237" s="189"/>
      <c r="J237" s="190">
        <f>ROUND(I237*H237,2)</f>
        <v>0</v>
      </c>
      <c r="K237" s="186" t="s">
        <v>20</v>
      </c>
      <c r="L237" s="56"/>
      <c r="M237" s="191" t="s">
        <v>20</v>
      </c>
      <c r="N237" s="192" t="s">
        <v>44</v>
      </c>
      <c r="O237" s="37"/>
      <c r="P237" s="193">
        <f>O237*H237</f>
        <v>0</v>
      </c>
      <c r="Q237" s="193">
        <v>0</v>
      </c>
      <c r="R237" s="193">
        <f>Q237*H237</f>
        <v>0</v>
      </c>
      <c r="S237" s="193">
        <v>0</v>
      </c>
      <c r="T237" s="194">
        <f>S237*H237</f>
        <v>0</v>
      </c>
      <c r="AR237" s="19" t="s">
        <v>168</v>
      </c>
      <c r="AT237" s="19" t="s">
        <v>164</v>
      </c>
      <c r="AU237" s="19" t="s">
        <v>81</v>
      </c>
      <c r="AY237" s="19" t="s">
        <v>162</v>
      </c>
      <c r="BE237" s="195">
        <f>IF(N237="základní",J237,0)</f>
        <v>0</v>
      </c>
      <c r="BF237" s="195">
        <f>IF(N237="snížená",J237,0)</f>
        <v>0</v>
      </c>
      <c r="BG237" s="195">
        <f>IF(N237="zákl. přenesená",J237,0)</f>
        <v>0</v>
      </c>
      <c r="BH237" s="195">
        <f>IF(N237="sníž. přenesená",J237,0)</f>
        <v>0</v>
      </c>
      <c r="BI237" s="195">
        <f>IF(N237="nulová",J237,0)</f>
        <v>0</v>
      </c>
      <c r="BJ237" s="19" t="s">
        <v>22</v>
      </c>
      <c r="BK237" s="195">
        <f>ROUND(I237*H237,2)</f>
        <v>0</v>
      </c>
      <c r="BL237" s="19" t="s">
        <v>168</v>
      </c>
      <c r="BM237" s="19" t="s">
        <v>644</v>
      </c>
    </row>
    <row r="238" spans="2:47" s="1" customFormat="1" ht="27">
      <c r="B238" s="36"/>
      <c r="C238" s="58"/>
      <c r="D238" s="221" t="s">
        <v>2608</v>
      </c>
      <c r="E238" s="58"/>
      <c r="F238" s="266" t="s">
        <v>2786</v>
      </c>
      <c r="G238" s="58"/>
      <c r="H238" s="58"/>
      <c r="I238" s="154"/>
      <c r="J238" s="58"/>
      <c r="K238" s="58"/>
      <c r="L238" s="56"/>
      <c r="M238" s="73"/>
      <c r="N238" s="37"/>
      <c r="O238" s="37"/>
      <c r="P238" s="37"/>
      <c r="Q238" s="37"/>
      <c r="R238" s="37"/>
      <c r="S238" s="37"/>
      <c r="T238" s="74"/>
      <c r="AT238" s="19" t="s">
        <v>2608</v>
      </c>
      <c r="AU238" s="19" t="s">
        <v>81</v>
      </c>
    </row>
    <row r="239" spans="2:65" s="1" customFormat="1" ht="22.5" customHeight="1">
      <c r="B239" s="36"/>
      <c r="C239" s="184" t="s">
        <v>647</v>
      </c>
      <c r="D239" s="184" t="s">
        <v>164</v>
      </c>
      <c r="E239" s="185" t="s">
        <v>2787</v>
      </c>
      <c r="F239" s="186" t="s">
        <v>2788</v>
      </c>
      <c r="G239" s="187" t="s">
        <v>1996</v>
      </c>
      <c r="H239" s="188">
        <v>2</v>
      </c>
      <c r="I239" s="189"/>
      <c r="J239" s="190">
        <f>ROUND(I239*H239,2)</f>
        <v>0</v>
      </c>
      <c r="K239" s="186" t="s">
        <v>20</v>
      </c>
      <c r="L239" s="56"/>
      <c r="M239" s="191" t="s">
        <v>20</v>
      </c>
      <c r="N239" s="192" t="s">
        <v>44</v>
      </c>
      <c r="O239" s="37"/>
      <c r="P239" s="193">
        <f>O239*H239</f>
        <v>0</v>
      </c>
      <c r="Q239" s="193">
        <v>0</v>
      </c>
      <c r="R239" s="193">
        <f>Q239*H239</f>
        <v>0</v>
      </c>
      <c r="S239" s="193">
        <v>0</v>
      </c>
      <c r="T239" s="194">
        <f>S239*H239</f>
        <v>0</v>
      </c>
      <c r="AR239" s="19" t="s">
        <v>168</v>
      </c>
      <c r="AT239" s="19" t="s">
        <v>164</v>
      </c>
      <c r="AU239" s="19" t="s">
        <v>81</v>
      </c>
      <c r="AY239" s="19" t="s">
        <v>162</v>
      </c>
      <c r="BE239" s="195">
        <f>IF(N239="základní",J239,0)</f>
        <v>0</v>
      </c>
      <c r="BF239" s="195">
        <f>IF(N239="snížená",J239,0)</f>
        <v>0</v>
      </c>
      <c r="BG239" s="195">
        <f>IF(N239="zákl. přenesená",J239,0)</f>
        <v>0</v>
      </c>
      <c r="BH239" s="195">
        <f>IF(N239="sníž. přenesená",J239,0)</f>
        <v>0</v>
      </c>
      <c r="BI239" s="195">
        <f>IF(N239="nulová",J239,0)</f>
        <v>0</v>
      </c>
      <c r="BJ239" s="19" t="s">
        <v>22</v>
      </c>
      <c r="BK239" s="195">
        <f>ROUND(I239*H239,2)</f>
        <v>0</v>
      </c>
      <c r="BL239" s="19" t="s">
        <v>168</v>
      </c>
      <c r="BM239" s="19" t="s">
        <v>647</v>
      </c>
    </row>
    <row r="240" spans="2:47" s="1" customFormat="1" ht="27">
      <c r="B240" s="36"/>
      <c r="C240" s="58"/>
      <c r="D240" s="221" t="s">
        <v>2608</v>
      </c>
      <c r="E240" s="58"/>
      <c r="F240" s="266" t="s">
        <v>2789</v>
      </c>
      <c r="G240" s="58"/>
      <c r="H240" s="58"/>
      <c r="I240" s="154"/>
      <c r="J240" s="58"/>
      <c r="K240" s="58"/>
      <c r="L240" s="56"/>
      <c r="M240" s="73"/>
      <c r="N240" s="37"/>
      <c r="O240" s="37"/>
      <c r="P240" s="37"/>
      <c r="Q240" s="37"/>
      <c r="R240" s="37"/>
      <c r="S240" s="37"/>
      <c r="T240" s="74"/>
      <c r="AT240" s="19" t="s">
        <v>2608</v>
      </c>
      <c r="AU240" s="19" t="s">
        <v>81</v>
      </c>
    </row>
    <row r="241" spans="2:65" s="1" customFormat="1" ht="22.5" customHeight="1">
      <c r="B241" s="36"/>
      <c r="C241" s="184" t="s">
        <v>652</v>
      </c>
      <c r="D241" s="184" t="s">
        <v>164</v>
      </c>
      <c r="E241" s="185" t="s">
        <v>2790</v>
      </c>
      <c r="F241" s="186" t="s">
        <v>2791</v>
      </c>
      <c r="G241" s="187" t="s">
        <v>218</v>
      </c>
      <c r="H241" s="188">
        <v>6</v>
      </c>
      <c r="I241" s="189"/>
      <c r="J241" s="190">
        <f>ROUND(I241*H241,2)</f>
        <v>0</v>
      </c>
      <c r="K241" s="186" t="s">
        <v>20</v>
      </c>
      <c r="L241" s="56"/>
      <c r="M241" s="191" t="s">
        <v>20</v>
      </c>
      <c r="N241" s="192" t="s">
        <v>44</v>
      </c>
      <c r="O241" s="37"/>
      <c r="P241" s="193">
        <f>O241*H241</f>
        <v>0</v>
      </c>
      <c r="Q241" s="193">
        <v>0</v>
      </c>
      <c r="R241" s="193">
        <f>Q241*H241</f>
        <v>0</v>
      </c>
      <c r="S241" s="193">
        <v>0</v>
      </c>
      <c r="T241" s="194">
        <f>S241*H241</f>
        <v>0</v>
      </c>
      <c r="AR241" s="19" t="s">
        <v>168</v>
      </c>
      <c r="AT241" s="19" t="s">
        <v>164</v>
      </c>
      <c r="AU241" s="19" t="s">
        <v>81</v>
      </c>
      <c r="AY241" s="19" t="s">
        <v>162</v>
      </c>
      <c r="BE241" s="195">
        <f>IF(N241="základní",J241,0)</f>
        <v>0</v>
      </c>
      <c r="BF241" s="195">
        <f>IF(N241="snížená",J241,0)</f>
        <v>0</v>
      </c>
      <c r="BG241" s="195">
        <f>IF(N241="zákl. přenesená",J241,0)</f>
        <v>0</v>
      </c>
      <c r="BH241" s="195">
        <f>IF(N241="sníž. přenesená",J241,0)</f>
        <v>0</v>
      </c>
      <c r="BI241" s="195">
        <f>IF(N241="nulová",J241,0)</f>
        <v>0</v>
      </c>
      <c r="BJ241" s="19" t="s">
        <v>22</v>
      </c>
      <c r="BK241" s="195">
        <f>ROUND(I241*H241,2)</f>
        <v>0</v>
      </c>
      <c r="BL241" s="19" t="s">
        <v>168</v>
      </c>
      <c r="BM241" s="19" t="s">
        <v>652</v>
      </c>
    </row>
    <row r="242" spans="2:47" s="1" customFormat="1" ht="27">
      <c r="B242" s="36"/>
      <c r="C242" s="58"/>
      <c r="D242" s="221" t="s">
        <v>2608</v>
      </c>
      <c r="E242" s="58"/>
      <c r="F242" s="266" t="s">
        <v>2716</v>
      </c>
      <c r="G242" s="58"/>
      <c r="H242" s="58"/>
      <c r="I242" s="154"/>
      <c r="J242" s="58"/>
      <c r="K242" s="58"/>
      <c r="L242" s="56"/>
      <c r="M242" s="73"/>
      <c r="N242" s="37"/>
      <c r="O242" s="37"/>
      <c r="P242" s="37"/>
      <c r="Q242" s="37"/>
      <c r="R242" s="37"/>
      <c r="S242" s="37"/>
      <c r="T242" s="74"/>
      <c r="AT242" s="19" t="s">
        <v>2608</v>
      </c>
      <c r="AU242" s="19" t="s">
        <v>81</v>
      </c>
    </row>
    <row r="243" spans="2:65" s="1" customFormat="1" ht="22.5" customHeight="1">
      <c r="B243" s="36"/>
      <c r="C243" s="184" t="s">
        <v>658</v>
      </c>
      <c r="D243" s="184" t="s">
        <v>164</v>
      </c>
      <c r="E243" s="185" t="s">
        <v>2792</v>
      </c>
      <c r="F243" s="186" t="s">
        <v>2735</v>
      </c>
      <c r="G243" s="187" t="s">
        <v>1689</v>
      </c>
      <c r="H243" s="188">
        <v>20</v>
      </c>
      <c r="I243" s="189"/>
      <c r="J243" s="190">
        <f>ROUND(I243*H243,2)</f>
        <v>0</v>
      </c>
      <c r="K243" s="186" t="s">
        <v>20</v>
      </c>
      <c r="L243" s="56"/>
      <c r="M243" s="191" t="s">
        <v>20</v>
      </c>
      <c r="N243" s="192" t="s">
        <v>44</v>
      </c>
      <c r="O243" s="37"/>
      <c r="P243" s="193">
        <f>O243*H243</f>
        <v>0</v>
      </c>
      <c r="Q243" s="193">
        <v>0</v>
      </c>
      <c r="R243" s="193">
        <f>Q243*H243</f>
        <v>0</v>
      </c>
      <c r="S243" s="193">
        <v>0</v>
      </c>
      <c r="T243" s="194">
        <f>S243*H243</f>
        <v>0</v>
      </c>
      <c r="AR243" s="19" t="s">
        <v>168</v>
      </c>
      <c r="AT243" s="19" t="s">
        <v>164</v>
      </c>
      <c r="AU243" s="19" t="s">
        <v>81</v>
      </c>
      <c r="AY243" s="19" t="s">
        <v>162</v>
      </c>
      <c r="BE243" s="195">
        <f>IF(N243="základní",J243,0)</f>
        <v>0</v>
      </c>
      <c r="BF243" s="195">
        <f>IF(N243="snížená",J243,0)</f>
        <v>0</v>
      </c>
      <c r="BG243" s="195">
        <f>IF(N243="zákl. přenesená",J243,0)</f>
        <v>0</v>
      </c>
      <c r="BH243" s="195">
        <f>IF(N243="sníž. přenesená",J243,0)</f>
        <v>0</v>
      </c>
      <c r="BI243" s="195">
        <f>IF(N243="nulová",J243,0)</f>
        <v>0</v>
      </c>
      <c r="BJ243" s="19" t="s">
        <v>22</v>
      </c>
      <c r="BK243" s="195">
        <f>ROUND(I243*H243,2)</f>
        <v>0</v>
      </c>
      <c r="BL243" s="19" t="s">
        <v>168</v>
      </c>
      <c r="BM243" s="19" t="s">
        <v>658</v>
      </c>
    </row>
    <row r="244" spans="2:47" s="1" customFormat="1" ht="67.5">
      <c r="B244" s="36"/>
      <c r="C244" s="58"/>
      <c r="D244" s="198" t="s">
        <v>2608</v>
      </c>
      <c r="E244" s="58"/>
      <c r="F244" s="267" t="s">
        <v>2736</v>
      </c>
      <c r="G244" s="58"/>
      <c r="H244" s="58"/>
      <c r="I244" s="154"/>
      <c r="J244" s="58"/>
      <c r="K244" s="58"/>
      <c r="L244" s="56"/>
      <c r="M244" s="73"/>
      <c r="N244" s="37"/>
      <c r="O244" s="37"/>
      <c r="P244" s="37"/>
      <c r="Q244" s="37"/>
      <c r="R244" s="37"/>
      <c r="S244" s="37"/>
      <c r="T244" s="74"/>
      <c r="AT244" s="19" t="s">
        <v>2608</v>
      </c>
      <c r="AU244" s="19" t="s">
        <v>81</v>
      </c>
    </row>
    <row r="245" spans="2:63" s="10" customFormat="1" ht="29.85" customHeight="1">
      <c r="B245" s="167"/>
      <c r="C245" s="168"/>
      <c r="D245" s="181" t="s">
        <v>72</v>
      </c>
      <c r="E245" s="182" t="s">
        <v>2793</v>
      </c>
      <c r="F245" s="182" t="s">
        <v>2794</v>
      </c>
      <c r="G245" s="168"/>
      <c r="H245" s="168"/>
      <c r="I245" s="171"/>
      <c r="J245" s="183">
        <f>BK245</f>
        <v>0</v>
      </c>
      <c r="K245" s="168"/>
      <c r="L245" s="173"/>
      <c r="M245" s="174"/>
      <c r="N245" s="175"/>
      <c r="O245" s="175"/>
      <c r="P245" s="176">
        <f>SUM(P246:P265)</f>
        <v>0</v>
      </c>
      <c r="Q245" s="175"/>
      <c r="R245" s="176">
        <f>SUM(R246:R265)</f>
        <v>0</v>
      </c>
      <c r="S245" s="175"/>
      <c r="T245" s="177">
        <f>SUM(T246:T265)</f>
        <v>0</v>
      </c>
      <c r="AR245" s="178" t="s">
        <v>22</v>
      </c>
      <c r="AT245" s="179" t="s">
        <v>72</v>
      </c>
      <c r="AU245" s="179" t="s">
        <v>22</v>
      </c>
      <c r="AY245" s="178" t="s">
        <v>162</v>
      </c>
      <c r="BK245" s="180">
        <f>SUM(BK246:BK265)</f>
        <v>0</v>
      </c>
    </row>
    <row r="246" spans="2:65" s="1" customFormat="1" ht="22.5" customHeight="1">
      <c r="B246" s="36"/>
      <c r="C246" s="184" t="s">
        <v>663</v>
      </c>
      <c r="D246" s="184" t="s">
        <v>164</v>
      </c>
      <c r="E246" s="185" t="s">
        <v>2795</v>
      </c>
      <c r="F246" s="186" t="s">
        <v>2796</v>
      </c>
      <c r="G246" s="187" t="s">
        <v>1996</v>
      </c>
      <c r="H246" s="188">
        <v>1</v>
      </c>
      <c r="I246" s="189"/>
      <c r="J246" s="190">
        <f>ROUND(I246*H246,2)</f>
        <v>0</v>
      </c>
      <c r="K246" s="186" t="s">
        <v>20</v>
      </c>
      <c r="L246" s="56"/>
      <c r="M246" s="191" t="s">
        <v>20</v>
      </c>
      <c r="N246" s="192" t="s">
        <v>44</v>
      </c>
      <c r="O246" s="37"/>
      <c r="P246" s="193">
        <f>O246*H246</f>
        <v>0</v>
      </c>
      <c r="Q246" s="193">
        <v>0</v>
      </c>
      <c r="R246" s="193">
        <f>Q246*H246</f>
        <v>0</v>
      </c>
      <c r="S246" s="193">
        <v>0</v>
      </c>
      <c r="T246" s="194">
        <f>S246*H246</f>
        <v>0</v>
      </c>
      <c r="AR246" s="19" t="s">
        <v>168</v>
      </c>
      <c r="AT246" s="19" t="s">
        <v>164</v>
      </c>
      <c r="AU246" s="19" t="s">
        <v>81</v>
      </c>
      <c r="AY246" s="19" t="s">
        <v>162</v>
      </c>
      <c r="BE246" s="195">
        <f>IF(N246="základní",J246,0)</f>
        <v>0</v>
      </c>
      <c r="BF246" s="195">
        <f>IF(N246="snížená",J246,0)</f>
        <v>0</v>
      </c>
      <c r="BG246" s="195">
        <f>IF(N246="zákl. přenesená",J246,0)</f>
        <v>0</v>
      </c>
      <c r="BH246" s="195">
        <f>IF(N246="sníž. přenesená",J246,0)</f>
        <v>0</v>
      </c>
      <c r="BI246" s="195">
        <f>IF(N246="nulová",J246,0)</f>
        <v>0</v>
      </c>
      <c r="BJ246" s="19" t="s">
        <v>22</v>
      </c>
      <c r="BK246" s="195">
        <f>ROUND(I246*H246,2)</f>
        <v>0</v>
      </c>
      <c r="BL246" s="19" t="s">
        <v>168</v>
      </c>
      <c r="BM246" s="19" t="s">
        <v>663</v>
      </c>
    </row>
    <row r="247" spans="2:47" s="1" customFormat="1" ht="54">
      <c r="B247" s="36"/>
      <c r="C247" s="58"/>
      <c r="D247" s="221" t="s">
        <v>2608</v>
      </c>
      <c r="E247" s="58"/>
      <c r="F247" s="266" t="s">
        <v>2797</v>
      </c>
      <c r="G247" s="58"/>
      <c r="H247" s="58"/>
      <c r="I247" s="154"/>
      <c r="J247" s="58"/>
      <c r="K247" s="58"/>
      <c r="L247" s="56"/>
      <c r="M247" s="73"/>
      <c r="N247" s="37"/>
      <c r="O247" s="37"/>
      <c r="P247" s="37"/>
      <c r="Q247" s="37"/>
      <c r="R247" s="37"/>
      <c r="S247" s="37"/>
      <c r="T247" s="74"/>
      <c r="AT247" s="19" t="s">
        <v>2608</v>
      </c>
      <c r="AU247" s="19" t="s">
        <v>81</v>
      </c>
    </row>
    <row r="248" spans="2:65" s="1" customFormat="1" ht="22.5" customHeight="1">
      <c r="B248" s="36"/>
      <c r="C248" s="184" t="s">
        <v>671</v>
      </c>
      <c r="D248" s="184" t="s">
        <v>164</v>
      </c>
      <c r="E248" s="185" t="s">
        <v>2798</v>
      </c>
      <c r="F248" s="186" t="s">
        <v>2799</v>
      </c>
      <c r="G248" s="187" t="s">
        <v>1996</v>
      </c>
      <c r="H248" s="188">
        <v>1</v>
      </c>
      <c r="I248" s="189"/>
      <c r="J248" s="190">
        <f>ROUND(I248*H248,2)</f>
        <v>0</v>
      </c>
      <c r="K248" s="186" t="s">
        <v>20</v>
      </c>
      <c r="L248" s="56"/>
      <c r="M248" s="191" t="s">
        <v>20</v>
      </c>
      <c r="N248" s="192" t="s">
        <v>44</v>
      </c>
      <c r="O248" s="37"/>
      <c r="P248" s="193">
        <f>O248*H248</f>
        <v>0</v>
      </c>
      <c r="Q248" s="193">
        <v>0</v>
      </c>
      <c r="R248" s="193">
        <f>Q248*H248</f>
        <v>0</v>
      </c>
      <c r="S248" s="193">
        <v>0</v>
      </c>
      <c r="T248" s="194">
        <f>S248*H248</f>
        <v>0</v>
      </c>
      <c r="AR248" s="19" t="s">
        <v>168</v>
      </c>
      <c r="AT248" s="19" t="s">
        <v>164</v>
      </c>
      <c r="AU248" s="19" t="s">
        <v>81</v>
      </c>
      <c r="AY248" s="19" t="s">
        <v>162</v>
      </c>
      <c r="BE248" s="195">
        <f>IF(N248="základní",J248,0)</f>
        <v>0</v>
      </c>
      <c r="BF248" s="195">
        <f>IF(N248="snížená",J248,0)</f>
        <v>0</v>
      </c>
      <c r="BG248" s="195">
        <f>IF(N248="zákl. přenesená",J248,0)</f>
        <v>0</v>
      </c>
      <c r="BH248" s="195">
        <f>IF(N248="sníž. přenesená",J248,0)</f>
        <v>0</v>
      </c>
      <c r="BI248" s="195">
        <f>IF(N248="nulová",J248,0)</f>
        <v>0</v>
      </c>
      <c r="BJ248" s="19" t="s">
        <v>22</v>
      </c>
      <c r="BK248" s="195">
        <f>ROUND(I248*H248,2)</f>
        <v>0</v>
      </c>
      <c r="BL248" s="19" t="s">
        <v>168</v>
      </c>
      <c r="BM248" s="19" t="s">
        <v>671</v>
      </c>
    </row>
    <row r="249" spans="2:47" s="1" customFormat="1" ht="27">
      <c r="B249" s="36"/>
      <c r="C249" s="58"/>
      <c r="D249" s="221" t="s">
        <v>2608</v>
      </c>
      <c r="E249" s="58"/>
      <c r="F249" s="266" t="s">
        <v>2800</v>
      </c>
      <c r="G249" s="58"/>
      <c r="H249" s="58"/>
      <c r="I249" s="154"/>
      <c r="J249" s="58"/>
      <c r="K249" s="58"/>
      <c r="L249" s="56"/>
      <c r="M249" s="73"/>
      <c r="N249" s="37"/>
      <c r="O249" s="37"/>
      <c r="P249" s="37"/>
      <c r="Q249" s="37"/>
      <c r="R249" s="37"/>
      <c r="S249" s="37"/>
      <c r="T249" s="74"/>
      <c r="AT249" s="19" t="s">
        <v>2608</v>
      </c>
      <c r="AU249" s="19" t="s">
        <v>81</v>
      </c>
    </row>
    <row r="250" spans="2:65" s="1" customFormat="1" ht="22.5" customHeight="1">
      <c r="B250" s="36"/>
      <c r="C250" s="184" t="s">
        <v>698</v>
      </c>
      <c r="D250" s="184" t="s">
        <v>164</v>
      </c>
      <c r="E250" s="185" t="s">
        <v>2801</v>
      </c>
      <c r="F250" s="186" t="s">
        <v>2802</v>
      </c>
      <c r="G250" s="187" t="s">
        <v>1996</v>
      </c>
      <c r="H250" s="188">
        <v>1</v>
      </c>
      <c r="I250" s="189"/>
      <c r="J250" s="190">
        <f>ROUND(I250*H250,2)</f>
        <v>0</v>
      </c>
      <c r="K250" s="186" t="s">
        <v>20</v>
      </c>
      <c r="L250" s="56"/>
      <c r="M250" s="191" t="s">
        <v>20</v>
      </c>
      <c r="N250" s="192" t="s">
        <v>44</v>
      </c>
      <c r="O250" s="37"/>
      <c r="P250" s="193">
        <f>O250*H250</f>
        <v>0</v>
      </c>
      <c r="Q250" s="193">
        <v>0</v>
      </c>
      <c r="R250" s="193">
        <f>Q250*H250</f>
        <v>0</v>
      </c>
      <c r="S250" s="193">
        <v>0</v>
      </c>
      <c r="T250" s="194">
        <f>S250*H250</f>
        <v>0</v>
      </c>
      <c r="AR250" s="19" t="s">
        <v>168</v>
      </c>
      <c r="AT250" s="19" t="s">
        <v>164</v>
      </c>
      <c r="AU250" s="19" t="s">
        <v>81</v>
      </c>
      <c r="AY250" s="19" t="s">
        <v>162</v>
      </c>
      <c r="BE250" s="195">
        <f>IF(N250="základní",J250,0)</f>
        <v>0</v>
      </c>
      <c r="BF250" s="195">
        <f>IF(N250="snížená",J250,0)</f>
        <v>0</v>
      </c>
      <c r="BG250" s="195">
        <f>IF(N250="zákl. přenesená",J250,0)</f>
        <v>0</v>
      </c>
      <c r="BH250" s="195">
        <f>IF(N250="sníž. přenesená",J250,0)</f>
        <v>0</v>
      </c>
      <c r="BI250" s="195">
        <f>IF(N250="nulová",J250,0)</f>
        <v>0</v>
      </c>
      <c r="BJ250" s="19" t="s">
        <v>22</v>
      </c>
      <c r="BK250" s="195">
        <f>ROUND(I250*H250,2)</f>
        <v>0</v>
      </c>
      <c r="BL250" s="19" t="s">
        <v>168</v>
      </c>
      <c r="BM250" s="19" t="s">
        <v>698</v>
      </c>
    </row>
    <row r="251" spans="2:47" s="1" customFormat="1" ht="40.5">
      <c r="B251" s="36"/>
      <c r="C251" s="58"/>
      <c r="D251" s="221" t="s">
        <v>2608</v>
      </c>
      <c r="E251" s="58"/>
      <c r="F251" s="266" t="s">
        <v>2803</v>
      </c>
      <c r="G251" s="58"/>
      <c r="H251" s="58"/>
      <c r="I251" s="154"/>
      <c r="J251" s="58"/>
      <c r="K251" s="58"/>
      <c r="L251" s="56"/>
      <c r="M251" s="73"/>
      <c r="N251" s="37"/>
      <c r="O251" s="37"/>
      <c r="P251" s="37"/>
      <c r="Q251" s="37"/>
      <c r="R251" s="37"/>
      <c r="S251" s="37"/>
      <c r="T251" s="74"/>
      <c r="AT251" s="19" t="s">
        <v>2608</v>
      </c>
      <c r="AU251" s="19" t="s">
        <v>81</v>
      </c>
    </row>
    <row r="252" spans="2:65" s="1" customFormat="1" ht="22.5" customHeight="1">
      <c r="B252" s="36"/>
      <c r="C252" s="184" t="s">
        <v>705</v>
      </c>
      <c r="D252" s="184" t="s">
        <v>164</v>
      </c>
      <c r="E252" s="185" t="s">
        <v>2804</v>
      </c>
      <c r="F252" s="186" t="s">
        <v>2805</v>
      </c>
      <c r="G252" s="187" t="s">
        <v>2081</v>
      </c>
      <c r="H252" s="188">
        <v>40</v>
      </c>
      <c r="I252" s="189"/>
      <c r="J252" s="190">
        <f>ROUND(I252*H252,2)</f>
        <v>0</v>
      </c>
      <c r="K252" s="186" t="s">
        <v>20</v>
      </c>
      <c r="L252" s="56"/>
      <c r="M252" s="191" t="s">
        <v>20</v>
      </c>
      <c r="N252" s="192" t="s">
        <v>44</v>
      </c>
      <c r="O252" s="37"/>
      <c r="P252" s="193">
        <f>O252*H252</f>
        <v>0</v>
      </c>
      <c r="Q252" s="193">
        <v>0</v>
      </c>
      <c r="R252" s="193">
        <f>Q252*H252</f>
        <v>0</v>
      </c>
      <c r="S252" s="193">
        <v>0</v>
      </c>
      <c r="T252" s="194">
        <f>S252*H252</f>
        <v>0</v>
      </c>
      <c r="AR252" s="19" t="s">
        <v>168</v>
      </c>
      <c r="AT252" s="19" t="s">
        <v>164</v>
      </c>
      <c r="AU252" s="19" t="s">
        <v>81</v>
      </c>
      <c r="AY252" s="19" t="s">
        <v>162</v>
      </c>
      <c r="BE252" s="195">
        <f>IF(N252="základní",J252,0)</f>
        <v>0</v>
      </c>
      <c r="BF252" s="195">
        <f>IF(N252="snížená",J252,0)</f>
        <v>0</v>
      </c>
      <c r="BG252" s="195">
        <f>IF(N252="zákl. přenesená",J252,0)</f>
        <v>0</v>
      </c>
      <c r="BH252" s="195">
        <f>IF(N252="sníž. přenesená",J252,0)</f>
        <v>0</v>
      </c>
      <c r="BI252" s="195">
        <f>IF(N252="nulová",J252,0)</f>
        <v>0</v>
      </c>
      <c r="BJ252" s="19" t="s">
        <v>22</v>
      </c>
      <c r="BK252" s="195">
        <f>ROUND(I252*H252,2)</f>
        <v>0</v>
      </c>
      <c r="BL252" s="19" t="s">
        <v>168</v>
      </c>
      <c r="BM252" s="19" t="s">
        <v>705</v>
      </c>
    </row>
    <row r="253" spans="2:47" s="1" customFormat="1" ht="27">
      <c r="B253" s="36"/>
      <c r="C253" s="58"/>
      <c r="D253" s="221" t="s">
        <v>2608</v>
      </c>
      <c r="E253" s="58"/>
      <c r="F253" s="266" t="s">
        <v>2701</v>
      </c>
      <c r="G253" s="58"/>
      <c r="H253" s="58"/>
      <c r="I253" s="154"/>
      <c r="J253" s="58"/>
      <c r="K253" s="58"/>
      <c r="L253" s="56"/>
      <c r="M253" s="73"/>
      <c r="N253" s="37"/>
      <c r="O253" s="37"/>
      <c r="P253" s="37"/>
      <c r="Q253" s="37"/>
      <c r="R253" s="37"/>
      <c r="S253" s="37"/>
      <c r="T253" s="74"/>
      <c r="AT253" s="19" t="s">
        <v>2608</v>
      </c>
      <c r="AU253" s="19" t="s">
        <v>81</v>
      </c>
    </row>
    <row r="254" spans="2:65" s="1" customFormat="1" ht="22.5" customHeight="1">
      <c r="B254" s="36"/>
      <c r="C254" s="184" t="s">
        <v>709</v>
      </c>
      <c r="D254" s="184" t="s">
        <v>164</v>
      </c>
      <c r="E254" s="185" t="s">
        <v>2806</v>
      </c>
      <c r="F254" s="186" t="s">
        <v>2807</v>
      </c>
      <c r="G254" s="187" t="s">
        <v>2081</v>
      </c>
      <c r="H254" s="188">
        <v>40</v>
      </c>
      <c r="I254" s="189"/>
      <c r="J254" s="190">
        <f>ROUND(I254*H254,2)</f>
        <v>0</v>
      </c>
      <c r="K254" s="186" t="s">
        <v>20</v>
      </c>
      <c r="L254" s="56"/>
      <c r="M254" s="191" t="s">
        <v>20</v>
      </c>
      <c r="N254" s="192" t="s">
        <v>44</v>
      </c>
      <c r="O254" s="37"/>
      <c r="P254" s="193">
        <f>O254*H254</f>
        <v>0</v>
      </c>
      <c r="Q254" s="193">
        <v>0</v>
      </c>
      <c r="R254" s="193">
        <f>Q254*H254</f>
        <v>0</v>
      </c>
      <c r="S254" s="193">
        <v>0</v>
      </c>
      <c r="T254" s="194">
        <f>S254*H254</f>
        <v>0</v>
      </c>
      <c r="AR254" s="19" t="s">
        <v>168</v>
      </c>
      <c r="AT254" s="19" t="s">
        <v>164</v>
      </c>
      <c r="AU254" s="19" t="s">
        <v>81</v>
      </c>
      <c r="AY254" s="19" t="s">
        <v>162</v>
      </c>
      <c r="BE254" s="195">
        <f>IF(N254="základní",J254,0)</f>
        <v>0</v>
      </c>
      <c r="BF254" s="195">
        <f>IF(N254="snížená",J254,0)</f>
        <v>0</v>
      </c>
      <c r="BG254" s="195">
        <f>IF(N254="zákl. přenesená",J254,0)</f>
        <v>0</v>
      </c>
      <c r="BH254" s="195">
        <f>IF(N254="sníž. přenesená",J254,0)</f>
        <v>0</v>
      </c>
      <c r="BI254" s="195">
        <f>IF(N254="nulová",J254,0)</f>
        <v>0</v>
      </c>
      <c r="BJ254" s="19" t="s">
        <v>22</v>
      </c>
      <c r="BK254" s="195">
        <f>ROUND(I254*H254,2)</f>
        <v>0</v>
      </c>
      <c r="BL254" s="19" t="s">
        <v>168</v>
      </c>
      <c r="BM254" s="19" t="s">
        <v>709</v>
      </c>
    </row>
    <row r="255" spans="2:47" s="1" customFormat="1" ht="27">
      <c r="B255" s="36"/>
      <c r="C255" s="58"/>
      <c r="D255" s="221" t="s">
        <v>2608</v>
      </c>
      <c r="E255" s="58"/>
      <c r="F255" s="266" t="s">
        <v>2701</v>
      </c>
      <c r="G255" s="58"/>
      <c r="H255" s="58"/>
      <c r="I255" s="154"/>
      <c r="J255" s="58"/>
      <c r="K255" s="58"/>
      <c r="L255" s="56"/>
      <c r="M255" s="73"/>
      <c r="N255" s="37"/>
      <c r="O255" s="37"/>
      <c r="P255" s="37"/>
      <c r="Q255" s="37"/>
      <c r="R255" s="37"/>
      <c r="S255" s="37"/>
      <c r="T255" s="74"/>
      <c r="AT255" s="19" t="s">
        <v>2608</v>
      </c>
      <c r="AU255" s="19" t="s">
        <v>81</v>
      </c>
    </row>
    <row r="256" spans="2:65" s="1" customFormat="1" ht="22.5" customHeight="1">
      <c r="B256" s="36"/>
      <c r="C256" s="184" t="s">
        <v>744</v>
      </c>
      <c r="D256" s="184" t="s">
        <v>164</v>
      </c>
      <c r="E256" s="185" t="s">
        <v>2808</v>
      </c>
      <c r="F256" s="186" t="s">
        <v>2721</v>
      </c>
      <c r="G256" s="187" t="s">
        <v>1996</v>
      </c>
      <c r="H256" s="188">
        <v>2</v>
      </c>
      <c r="I256" s="189"/>
      <c r="J256" s="190">
        <f>ROUND(I256*H256,2)</f>
        <v>0</v>
      </c>
      <c r="K256" s="186" t="s">
        <v>20</v>
      </c>
      <c r="L256" s="56"/>
      <c r="M256" s="191" t="s">
        <v>20</v>
      </c>
      <c r="N256" s="192" t="s">
        <v>44</v>
      </c>
      <c r="O256" s="37"/>
      <c r="P256" s="193">
        <f>O256*H256</f>
        <v>0</v>
      </c>
      <c r="Q256" s="193">
        <v>0</v>
      </c>
      <c r="R256" s="193">
        <f>Q256*H256</f>
        <v>0</v>
      </c>
      <c r="S256" s="193">
        <v>0</v>
      </c>
      <c r="T256" s="194">
        <f>S256*H256</f>
        <v>0</v>
      </c>
      <c r="AR256" s="19" t="s">
        <v>168</v>
      </c>
      <c r="AT256" s="19" t="s">
        <v>164</v>
      </c>
      <c r="AU256" s="19" t="s">
        <v>81</v>
      </c>
      <c r="AY256" s="19" t="s">
        <v>162</v>
      </c>
      <c r="BE256" s="195">
        <f>IF(N256="základní",J256,0)</f>
        <v>0</v>
      </c>
      <c r="BF256" s="195">
        <f>IF(N256="snížená",J256,0)</f>
        <v>0</v>
      </c>
      <c r="BG256" s="195">
        <f>IF(N256="zákl. přenesená",J256,0)</f>
        <v>0</v>
      </c>
      <c r="BH256" s="195">
        <f>IF(N256="sníž. přenesená",J256,0)</f>
        <v>0</v>
      </c>
      <c r="BI256" s="195">
        <f>IF(N256="nulová",J256,0)</f>
        <v>0</v>
      </c>
      <c r="BJ256" s="19" t="s">
        <v>22</v>
      </c>
      <c r="BK256" s="195">
        <f>ROUND(I256*H256,2)</f>
        <v>0</v>
      </c>
      <c r="BL256" s="19" t="s">
        <v>168</v>
      </c>
      <c r="BM256" s="19" t="s">
        <v>744</v>
      </c>
    </row>
    <row r="257" spans="2:65" s="1" customFormat="1" ht="22.5" customHeight="1">
      <c r="B257" s="36"/>
      <c r="C257" s="184" t="s">
        <v>781</v>
      </c>
      <c r="D257" s="184" t="s">
        <v>164</v>
      </c>
      <c r="E257" s="185" t="s">
        <v>2809</v>
      </c>
      <c r="F257" s="186" t="s">
        <v>2723</v>
      </c>
      <c r="G257" s="187" t="s">
        <v>1996</v>
      </c>
      <c r="H257" s="188">
        <v>2</v>
      </c>
      <c r="I257" s="189"/>
      <c r="J257" s="190">
        <f>ROUND(I257*H257,2)</f>
        <v>0</v>
      </c>
      <c r="K257" s="186" t="s">
        <v>20</v>
      </c>
      <c r="L257" s="56"/>
      <c r="M257" s="191" t="s">
        <v>20</v>
      </c>
      <c r="N257" s="192" t="s">
        <v>44</v>
      </c>
      <c r="O257" s="37"/>
      <c r="P257" s="193">
        <f>O257*H257</f>
        <v>0</v>
      </c>
      <c r="Q257" s="193">
        <v>0</v>
      </c>
      <c r="R257" s="193">
        <f>Q257*H257</f>
        <v>0</v>
      </c>
      <c r="S257" s="193">
        <v>0</v>
      </c>
      <c r="T257" s="194">
        <f>S257*H257</f>
        <v>0</v>
      </c>
      <c r="AR257" s="19" t="s">
        <v>168</v>
      </c>
      <c r="AT257" s="19" t="s">
        <v>164</v>
      </c>
      <c r="AU257" s="19" t="s">
        <v>81</v>
      </c>
      <c r="AY257" s="19" t="s">
        <v>162</v>
      </c>
      <c r="BE257" s="195">
        <f>IF(N257="základní",J257,0)</f>
        <v>0</v>
      </c>
      <c r="BF257" s="195">
        <f>IF(N257="snížená",J257,0)</f>
        <v>0</v>
      </c>
      <c r="BG257" s="195">
        <f>IF(N257="zákl. přenesená",J257,0)</f>
        <v>0</v>
      </c>
      <c r="BH257" s="195">
        <f>IF(N257="sníž. přenesená",J257,0)</f>
        <v>0</v>
      </c>
      <c r="BI257" s="195">
        <f>IF(N257="nulová",J257,0)</f>
        <v>0</v>
      </c>
      <c r="BJ257" s="19" t="s">
        <v>22</v>
      </c>
      <c r="BK257" s="195">
        <f>ROUND(I257*H257,2)</f>
        <v>0</v>
      </c>
      <c r="BL257" s="19" t="s">
        <v>168</v>
      </c>
      <c r="BM257" s="19" t="s">
        <v>781</v>
      </c>
    </row>
    <row r="258" spans="2:47" s="1" customFormat="1" ht="40.5">
      <c r="B258" s="36"/>
      <c r="C258" s="58"/>
      <c r="D258" s="221" t="s">
        <v>2608</v>
      </c>
      <c r="E258" s="58"/>
      <c r="F258" s="266" t="s">
        <v>2724</v>
      </c>
      <c r="G258" s="58"/>
      <c r="H258" s="58"/>
      <c r="I258" s="154"/>
      <c r="J258" s="58"/>
      <c r="K258" s="58"/>
      <c r="L258" s="56"/>
      <c r="M258" s="73"/>
      <c r="N258" s="37"/>
      <c r="O258" s="37"/>
      <c r="P258" s="37"/>
      <c r="Q258" s="37"/>
      <c r="R258" s="37"/>
      <c r="S258" s="37"/>
      <c r="T258" s="74"/>
      <c r="AT258" s="19" t="s">
        <v>2608</v>
      </c>
      <c r="AU258" s="19" t="s">
        <v>81</v>
      </c>
    </row>
    <row r="259" spans="2:65" s="1" customFormat="1" ht="22.5" customHeight="1">
      <c r="B259" s="36"/>
      <c r="C259" s="184" t="s">
        <v>851</v>
      </c>
      <c r="D259" s="184" t="s">
        <v>164</v>
      </c>
      <c r="E259" s="185" t="s">
        <v>2810</v>
      </c>
      <c r="F259" s="186" t="s">
        <v>2726</v>
      </c>
      <c r="G259" s="187" t="s">
        <v>1996</v>
      </c>
      <c r="H259" s="188">
        <v>1</v>
      </c>
      <c r="I259" s="189"/>
      <c r="J259" s="190">
        <f>ROUND(I259*H259,2)</f>
        <v>0</v>
      </c>
      <c r="K259" s="186" t="s">
        <v>20</v>
      </c>
      <c r="L259" s="56"/>
      <c r="M259" s="191" t="s">
        <v>20</v>
      </c>
      <c r="N259" s="192" t="s">
        <v>44</v>
      </c>
      <c r="O259" s="37"/>
      <c r="P259" s="193">
        <f>O259*H259</f>
        <v>0</v>
      </c>
      <c r="Q259" s="193">
        <v>0</v>
      </c>
      <c r="R259" s="193">
        <f>Q259*H259</f>
        <v>0</v>
      </c>
      <c r="S259" s="193">
        <v>0</v>
      </c>
      <c r="T259" s="194">
        <f>S259*H259</f>
        <v>0</v>
      </c>
      <c r="AR259" s="19" t="s">
        <v>168</v>
      </c>
      <c r="AT259" s="19" t="s">
        <v>164</v>
      </c>
      <c r="AU259" s="19" t="s">
        <v>81</v>
      </c>
      <c r="AY259" s="19" t="s">
        <v>162</v>
      </c>
      <c r="BE259" s="195">
        <f>IF(N259="základní",J259,0)</f>
        <v>0</v>
      </c>
      <c r="BF259" s="195">
        <f>IF(N259="snížená",J259,0)</f>
        <v>0</v>
      </c>
      <c r="BG259" s="195">
        <f>IF(N259="zákl. přenesená",J259,0)</f>
        <v>0</v>
      </c>
      <c r="BH259" s="195">
        <f>IF(N259="sníž. přenesená",J259,0)</f>
        <v>0</v>
      </c>
      <c r="BI259" s="195">
        <f>IF(N259="nulová",J259,0)</f>
        <v>0</v>
      </c>
      <c r="BJ259" s="19" t="s">
        <v>22</v>
      </c>
      <c r="BK259" s="195">
        <f>ROUND(I259*H259,2)</f>
        <v>0</v>
      </c>
      <c r="BL259" s="19" t="s">
        <v>168</v>
      </c>
      <c r="BM259" s="19" t="s">
        <v>851</v>
      </c>
    </row>
    <row r="260" spans="2:65" s="1" customFormat="1" ht="22.5" customHeight="1">
      <c r="B260" s="36"/>
      <c r="C260" s="184" t="s">
        <v>854</v>
      </c>
      <c r="D260" s="184" t="s">
        <v>164</v>
      </c>
      <c r="E260" s="185" t="s">
        <v>2811</v>
      </c>
      <c r="F260" s="186" t="s">
        <v>2728</v>
      </c>
      <c r="G260" s="187" t="s">
        <v>2081</v>
      </c>
      <c r="H260" s="188">
        <v>5</v>
      </c>
      <c r="I260" s="189"/>
      <c r="J260" s="190">
        <f>ROUND(I260*H260,2)</f>
        <v>0</v>
      </c>
      <c r="K260" s="186" t="s">
        <v>20</v>
      </c>
      <c r="L260" s="56"/>
      <c r="M260" s="191" t="s">
        <v>20</v>
      </c>
      <c r="N260" s="192" t="s">
        <v>44</v>
      </c>
      <c r="O260" s="37"/>
      <c r="P260" s="193">
        <f>O260*H260</f>
        <v>0</v>
      </c>
      <c r="Q260" s="193">
        <v>0</v>
      </c>
      <c r="R260" s="193">
        <f>Q260*H260</f>
        <v>0</v>
      </c>
      <c r="S260" s="193">
        <v>0</v>
      </c>
      <c r="T260" s="194">
        <f>S260*H260</f>
        <v>0</v>
      </c>
      <c r="AR260" s="19" t="s">
        <v>168</v>
      </c>
      <c r="AT260" s="19" t="s">
        <v>164</v>
      </c>
      <c r="AU260" s="19" t="s">
        <v>81</v>
      </c>
      <c r="AY260" s="19" t="s">
        <v>162</v>
      </c>
      <c r="BE260" s="195">
        <f>IF(N260="základní",J260,0)</f>
        <v>0</v>
      </c>
      <c r="BF260" s="195">
        <f>IF(N260="snížená",J260,0)</f>
        <v>0</v>
      </c>
      <c r="BG260" s="195">
        <f>IF(N260="zákl. přenesená",J260,0)</f>
        <v>0</v>
      </c>
      <c r="BH260" s="195">
        <f>IF(N260="sníž. přenesená",J260,0)</f>
        <v>0</v>
      </c>
      <c r="BI260" s="195">
        <f>IF(N260="nulová",J260,0)</f>
        <v>0</v>
      </c>
      <c r="BJ260" s="19" t="s">
        <v>22</v>
      </c>
      <c r="BK260" s="195">
        <f>ROUND(I260*H260,2)</f>
        <v>0</v>
      </c>
      <c r="BL260" s="19" t="s">
        <v>168</v>
      </c>
      <c r="BM260" s="19" t="s">
        <v>854</v>
      </c>
    </row>
    <row r="261" spans="2:65" s="1" customFormat="1" ht="22.5" customHeight="1">
      <c r="B261" s="36"/>
      <c r="C261" s="184" t="s">
        <v>857</v>
      </c>
      <c r="D261" s="184" t="s">
        <v>164</v>
      </c>
      <c r="E261" s="185" t="s">
        <v>2812</v>
      </c>
      <c r="F261" s="186" t="s">
        <v>2730</v>
      </c>
      <c r="G261" s="187" t="s">
        <v>2081</v>
      </c>
      <c r="H261" s="188">
        <v>40</v>
      </c>
      <c r="I261" s="189"/>
      <c r="J261" s="190">
        <f>ROUND(I261*H261,2)</f>
        <v>0</v>
      </c>
      <c r="K261" s="186" t="s">
        <v>20</v>
      </c>
      <c r="L261" s="56"/>
      <c r="M261" s="191" t="s">
        <v>20</v>
      </c>
      <c r="N261" s="192" t="s">
        <v>44</v>
      </c>
      <c r="O261" s="37"/>
      <c r="P261" s="193">
        <f>O261*H261</f>
        <v>0</v>
      </c>
      <c r="Q261" s="193">
        <v>0</v>
      </c>
      <c r="R261" s="193">
        <f>Q261*H261</f>
        <v>0</v>
      </c>
      <c r="S261" s="193">
        <v>0</v>
      </c>
      <c r="T261" s="194">
        <f>S261*H261</f>
        <v>0</v>
      </c>
      <c r="AR261" s="19" t="s">
        <v>168</v>
      </c>
      <c r="AT261" s="19" t="s">
        <v>164</v>
      </c>
      <c r="AU261" s="19" t="s">
        <v>81</v>
      </c>
      <c r="AY261" s="19" t="s">
        <v>162</v>
      </c>
      <c r="BE261" s="195">
        <f>IF(N261="základní",J261,0)</f>
        <v>0</v>
      </c>
      <c r="BF261" s="195">
        <f>IF(N261="snížená",J261,0)</f>
        <v>0</v>
      </c>
      <c r="BG261" s="195">
        <f>IF(N261="zákl. přenesená",J261,0)</f>
        <v>0</v>
      </c>
      <c r="BH261" s="195">
        <f>IF(N261="sníž. přenesená",J261,0)</f>
        <v>0</v>
      </c>
      <c r="BI261" s="195">
        <f>IF(N261="nulová",J261,0)</f>
        <v>0</v>
      </c>
      <c r="BJ261" s="19" t="s">
        <v>22</v>
      </c>
      <c r="BK261" s="195">
        <f>ROUND(I261*H261,2)</f>
        <v>0</v>
      </c>
      <c r="BL261" s="19" t="s">
        <v>168</v>
      </c>
      <c r="BM261" s="19" t="s">
        <v>857</v>
      </c>
    </row>
    <row r="262" spans="2:47" s="1" customFormat="1" ht="27">
      <c r="B262" s="36"/>
      <c r="C262" s="58"/>
      <c r="D262" s="221" t="s">
        <v>2608</v>
      </c>
      <c r="E262" s="58"/>
      <c r="F262" s="266" t="s">
        <v>2731</v>
      </c>
      <c r="G262" s="58"/>
      <c r="H262" s="58"/>
      <c r="I262" s="154"/>
      <c r="J262" s="58"/>
      <c r="K262" s="58"/>
      <c r="L262" s="56"/>
      <c r="M262" s="73"/>
      <c r="N262" s="37"/>
      <c r="O262" s="37"/>
      <c r="P262" s="37"/>
      <c r="Q262" s="37"/>
      <c r="R262" s="37"/>
      <c r="S262" s="37"/>
      <c r="T262" s="74"/>
      <c r="AT262" s="19" t="s">
        <v>2608</v>
      </c>
      <c r="AU262" s="19" t="s">
        <v>81</v>
      </c>
    </row>
    <row r="263" spans="2:65" s="1" customFormat="1" ht="22.5" customHeight="1">
      <c r="B263" s="36"/>
      <c r="C263" s="184" t="s">
        <v>878</v>
      </c>
      <c r="D263" s="184" t="s">
        <v>164</v>
      </c>
      <c r="E263" s="185" t="s">
        <v>2813</v>
      </c>
      <c r="F263" s="186" t="s">
        <v>2733</v>
      </c>
      <c r="G263" s="187" t="s">
        <v>1689</v>
      </c>
      <c r="H263" s="188">
        <v>1</v>
      </c>
      <c r="I263" s="189"/>
      <c r="J263" s="190">
        <f>ROUND(I263*H263,2)</f>
        <v>0</v>
      </c>
      <c r="K263" s="186" t="s">
        <v>20</v>
      </c>
      <c r="L263" s="56"/>
      <c r="M263" s="191" t="s">
        <v>20</v>
      </c>
      <c r="N263" s="192" t="s">
        <v>44</v>
      </c>
      <c r="O263" s="37"/>
      <c r="P263" s="193">
        <f>O263*H263</f>
        <v>0</v>
      </c>
      <c r="Q263" s="193">
        <v>0</v>
      </c>
      <c r="R263" s="193">
        <f>Q263*H263</f>
        <v>0</v>
      </c>
      <c r="S263" s="193">
        <v>0</v>
      </c>
      <c r="T263" s="194">
        <f>S263*H263</f>
        <v>0</v>
      </c>
      <c r="AR263" s="19" t="s">
        <v>168</v>
      </c>
      <c r="AT263" s="19" t="s">
        <v>164</v>
      </c>
      <c r="AU263" s="19" t="s">
        <v>81</v>
      </c>
      <c r="AY263" s="19" t="s">
        <v>162</v>
      </c>
      <c r="BE263" s="195">
        <f>IF(N263="základní",J263,0)</f>
        <v>0</v>
      </c>
      <c r="BF263" s="195">
        <f>IF(N263="snížená",J263,0)</f>
        <v>0</v>
      </c>
      <c r="BG263" s="195">
        <f>IF(N263="zákl. přenesená",J263,0)</f>
        <v>0</v>
      </c>
      <c r="BH263" s="195">
        <f>IF(N263="sníž. přenesená",J263,0)</f>
        <v>0</v>
      </c>
      <c r="BI263" s="195">
        <f>IF(N263="nulová",J263,0)</f>
        <v>0</v>
      </c>
      <c r="BJ263" s="19" t="s">
        <v>22</v>
      </c>
      <c r="BK263" s="195">
        <f>ROUND(I263*H263,2)</f>
        <v>0</v>
      </c>
      <c r="BL263" s="19" t="s">
        <v>168</v>
      </c>
      <c r="BM263" s="19" t="s">
        <v>878</v>
      </c>
    </row>
    <row r="264" spans="2:65" s="1" customFormat="1" ht="22.5" customHeight="1">
      <c r="B264" s="36"/>
      <c r="C264" s="184" t="s">
        <v>884</v>
      </c>
      <c r="D264" s="184" t="s">
        <v>164</v>
      </c>
      <c r="E264" s="185" t="s">
        <v>2814</v>
      </c>
      <c r="F264" s="186" t="s">
        <v>2735</v>
      </c>
      <c r="G264" s="187" t="s">
        <v>1689</v>
      </c>
      <c r="H264" s="188">
        <v>20</v>
      </c>
      <c r="I264" s="189"/>
      <c r="J264" s="190">
        <f>ROUND(I264*H264,2)</f>
        <v>0</v>
      </c>
      <c r="K264" s="186" t="s">
        <v>20</v>
      </c>
      <c r="L264" s="56"/>
      <c r="M264" s="191" t="s">
        <v>20</v>
      </c>
      <c r="N264" s="192" t="s">
        <v>44</v>
      </c>
      <c r="O264" s="37"/>
      <c r="P264" s="193">
        <f>O264*H264</f>
        <v>0</v>
      </c>
      <c r="Q264" s="193">
        <v>0</v>
      </c>
      <c r="R264" s="193">
        <f>Q264*H264</f>
        <v>0</v>
      </c>
      <c r="S264" s="193">
        <v>0</v>
      </c>
      <c r="T264" s="194">
        <f>S264*H264</f>
        <v>0</v>
      </c>
      <c r="AR264" s="19" t="s">
        <v>168</v>
      </c>
      <c r="AT264" s="19" t="s">
        <v>164</v>
      </c>
      <c r="AU264" s="19" t="s">
        <v>81</v>
      </c>
      <c r="AY264" s="19" t="s">
        <v>162</v>
      </c>
      <c r="BE264" s="195">
        <f>IF(N264="základní",J264,0)</f>
        <v>0</v>
      </c>
      <c r="BF264" s="195">
        <f>IF(N264="snížená",J264,0)</f>
        <v>0</v>
      </c>
      <c r="BG264" s="195">
        <f>IF(N264="zákl. přenesená",J264,0)</f>
        <v>0</v>
      </c>
      <c r="BH264" s="195">
        <f>IF(N264="sníž. přenesená",J264,0)</f>
        <v>0</v>
      </c>
      <c r="BI264" s="195">
        <f>IF(N264="nulová",J264,0)</f>
        <v>0</v>
      </c>
      <c r="BJ264" s="19" t="s">
        <v>22</v>
      </c>
      <c r="BK264" s="195">
        <f>ROUND(I264*H264,2)</f>
        <v>0</v>
      </c>
      <c r="BL264" s="19" t="s">
        <v>168</v>
      </c>
      <c r="BM264" s="19" t="s">
        <v>884</v>
      </c>
    </row>
    <row r="265" spans="2:47" s="1" customFormat="1" ht="67.5">
      <c r="B265" s="36"/>
      <c r="C265" s="58"/>
      <c r="D265" s="198" t="s">
        <v>2608</v>
      </c>
      <c r="E265" s="58"/>
      <c r="F265" s="267" t="s">
        <v>2736</v>
      </c>
      <c r="G265" s="58"/>
      <c r="H265" s="58"/>
      <c r="I265" s="154"/>
      <c r="J265" s="58"/>
      <c r="K265" s="58"/>
      <c r="L265" s="56"/>
      <c r="M265" s="73"/>
      <c r="N265" s="37"/>
      <c r="O265" s="37"/>
      <c r="P265" s="37"/>
      <c r="Q265" s="37"/>
      <c r="R265" s="37"/>
      <c r="S265" s="37"/>
      <c r="T265" s="74"/>
      <c r="AT265" s="19" t="s">
        <v>2608</v>
      </c>
      <c r="AU265" s="19" t="s">
        <v>81</v>
      </c>
    </row>
    <row r="266" spans="2:63" s="10" customFormat="1" ht="29.85" customHeight="1">
      <c r="B266" s="167"/>
      <c r="C266" s="168"/>
      <c r="D266" s="181" t="s">
        <v>72</v>
      </c>
      <c r="E266" s="182" t="s">
        <v>2815</v>
      </c>
      <c r="F266" s="182" t="s">
        <v>2816</v>
      </c>
      <c r="G266" s="168"/>
      <c r="H266" s="168"/>
      <c r="I266" s="171"/>
      <c r="J266" s="183">
        <f>BK266</f>
        <v>0</v>
      </c>
      <c r="K266" s="168"/>
      <c r="L266" s="173"/>
      <c r="M266" s="174"/>
      <c r="N266" s="175"/>
      <c r="O266" s="175"/>
      <c r="P266" s="176">
        <f>SUM(P267:P287)</f>
        <v>0</v>
      </c>
      <c r="Q266" s="175"/>
      <c r="R266" s="176">
        <f>SUM(R267:R287)</f>
        <v>0</v>
      </c>
      <c r="S266" s="175"/>
      <c r="T266" s="177">
        <f>SUM(T267:T287)</f>
        <v>0</v>
      </c>
      <c r="AR266" s="178" t="s">
        <v>22</v>
      </c>
      <c r="AT266" s="179" t="s">
        <v>72</v>
      </c>
      <c r="AU266" s="179" t="s">
        <v>22</v>
      </c>
      <c r="AY266" s="178" t="s">
        <v>162</v>
      </c>
      <c r="BK266" s="180">
        <f>SUM(BK267:BK287)</f>
        <v>0</v>
      </c>
    </row>
    <row r="267" spans="2:65" s="1" customFormat="1" ht="22.5" customHeight="1">
      <c r="B267" s="36"/>
      <c r="C267" s="184" t="s">
        <v>895</v>
      </c>
      <c r="D267" s="184" t="s">
        <v>164</v>
      </c>
      <c r="E267" s="185" t="s">
        <v>2817</v>
      </c>
      <c r="F267" s="186" t="s">
        <v>2796</v>
      </c>
      <c r="G267" s="187" t="s">
        <v>1996</v>
      </c>
      <c r="H267" s="188">
        <v>1</v>
      </c>
      <c r="I267" s="189"/>
      <c r="J267" s="190">
        <f>ROUND(I267*H267,2)</f>
        <v>0</v>
      </c>
      <c r="K267" s="186" t="s">
        <v>20</v>
      </c>
      <c r="L267" s="56"/>
      <c r="M267" s="191" t="s">
        <v>20</v>
      </c>
      <c r="N267" s="192" t="s">
        <v>44</v>
      </c>
      <c r="O267" s="37"/>
      <c r="P267" s="193">
        <f>O267*H267</f>
        <v>0</v>
      </c>
      <c r="Q267" s="193">
        <v>0</v>
      </c>
      <c r="R267" s="193">
        <f>Q267*H267</f>
        <v>0</v>
      </c>
      <c r="S267" s="193">
        <v>0</v>
      </c>
      <c r="T267" s="194">
        <f>S267*H267</f>
        <v>0</v>
      </c>
      <c r="AR267" s="19" t="s">
        <v>168</v>
      </c>
      <c r="AT267" s="19" t="s">
        <v>164</v>
      </c>
      <c r="AU267" s="19" t="s">
        <v>81</v>
      </c>
      <c r="AY267" s="19" t="s">
        <v>162</v>
      </c>
      <c r="BE267" s="195">
        <f>IF(N267="základní",J267,0)</f>
        <v>0</v>
      </c>
      <c r="BF267" s="195">
        <f>IF(N267="snížená",J267,0)</f>
        <v>0</v>
      </c>
      <c r="BG267" s="195">
        <f>IF(N267="zákl. přenesená",J267,0)</f>
        <v>0</v>
      </c>
      <c r="BH267" s="195">
        <f>IF(N267="sníž. přenesená",J267,0)</f>
        <v>0</v>
      </c>
      <c r="BI267" s="195">
        <f>IF(N267="nulová",J267,0)</f>
        <v>0</v>
      </c>
      <c r="BJ267" s="19" t="s">
        <v>22</v>
      </c>
      <c r="BK267" s="195">
        <f>ROUND(I267*H267,2)</f>
        <v>0</v>
      </c>
      <c r="BL267" s="19" t="s">
        <v>168</v>
      </c>
      <c r="BM267" s="19" t="s">
        <v>895</v>
      </c>
    </row>
    <row r="268" spans="2:47" s="1" customFormat="1" ht="40.5">
      <c r="B268" s="36"/>
      <c r="C268" s="58"/>
      <c r="D268" s="221" t="s">
        <v>2608</v>
      </c>
      <c r="E268" s="58"/>
      <c r="F268" s="266" t="s">
        <v>2818</v>
      </c>
      <c r="G268" s="58"/>
      <c r="H268" s="58"/>
      <c r="I268" s="154"/>
      <c r="J268" s="58"/>
      <c r="K268" s="58"/>
      <c r="L268" s="56"/>
      <c r="M268" s="73"/>
      <c r="N268" s="37"/>
      <c r="O268" s="37"/>
      <c r="P268" s="37"/>
      <c r="Q268" s="37"/>
      <c r="R268" s="37"/>
      <c r="S268" s="37"/>
      <c r="T268" s="74"/>
      <c r="AT268" s="19" t="s">
        <v>2608</v>
      </c>
      <c r="AU268" s="19" t="s">
        <v>81</v>
      </c>
    </row>
    <row r="269" spans="2:65" s="1" customFormat="1" ht="22.5" customHeight="1">
      <c r="B269" s="36"/>
      <c r="C269" s="184" t="s">
        <v>898</v>
      </c>
      <c r="D269" s="184" t="s">
        <v>164</v>
      </c>
      <c r="E269" s="185" t="s">
        <v>2819</v>
      </c>
      <c r="F269" s="186" t="s">
        <v>2820</v>
      </c>
      <c r="G269" s="187" t="s">
        <v>1996</v>
      </c>
      <c r="H269" s="188">
        <v>1</v>
      </c>
      <c r="I269" s="189"/>
      <c r="J269" s="190">
        <f>ROUND(I269*H269,2)</f>
        <v>0</v>
      </c>
      <c r="K269" s="186" t="s">
        <v>20</v>
      </c>
      <c r="L269" s="56"/>
      <c r="M269" s="191" t="s">
        <v>20</v>
      </c>
      <c r="N269" s="192" t="s">
        <v>44</v>
      </c>
      <c r="O269" s="37"/>
      <c r="P269" s="193">
        <f>O269*H269</f>
        <v>0</v>
      </c>
      <c r="Q269" s="193">
        <v>0</v>
      </c>
      <c r="R269" s="193">
        <f>Q269*H269</f>
        <v>0</v>
      </c>
      <c r="S269" s="193">
        <v>0</v>
      </c>
      <c r="T269" s="194">
        <f>S269*H269</f>
        <v>0</v>
      </c>
      <c r="AR269" s="19" t="s">
        <v>168</v>
      </c>
      <c r="AT269" s="19" t="s">
        <v>164</v>
      </c>
      <c r="AU269" s="19" t="s">
        <v>81</v>
      </c>
      <c r="AY269" s="19" t="s">
        <v>162</v>
      </c>
      <c r="BE269" s="195">
        <f>IF(N269="základní",J269,0)</f>
        <v>0</v>
      </c>
      <c r="BF269" s="195">
        <f>IF(N269="snížená",J269,0)</f>
        <v>0</v>
      </c>
      <c r="BG269" s="195">
        <f>IF(N269="zákl. přenesená",J269,0)</f>
        <v>0</v>
      </c>
      <c r="BH269" s="195">
        <f>IF(N269="sníž. přenesená",J269,0)</f>
        <v>0</v>
      </c>
      <c r="BI269" s="195">
        <f>IF(N269="nulová",J269,0)</f>
        <v>0</v>
      </c>
      <c r="BJ269" s="19" t="s">
        <v>22</v>
      </c>
      <c r="BK269" s="195">
        <f>ROUND(I269*H269,2)</f>
        <v>0</v>
      </c>
      <c r="BL269" s="19" t="s">
        <v>168</v>
      </c>
      <c r="BM269" s="19" t="s">
        <v>898</v>
      </c>
    </row>
    <row r="270" spans="2:47" s="1" customFormat="1" ht="40.5">
      <c r="B270" s="36"/>
      <c r="C270" s="58"/>
      <c r="D270" s="221" t="s">
        <v>2608</v>
      </c>
      <c r="E270" s="58"/>
      <c r="F270" s="266" t="s">
        <v>2821</v>
      </c>
      <c r="G270" s="58"/>
      <c r="H270" s="58"/>
      <c r="I270" s="154"/>
      <c r="J270" s="58"/>
      <c r="K270" s="58"/>
      <c r="L270" s="56"/>
      <c r="M270" s="73"/>
      <c r="N270" s="37"/>
      <c r="O270" s="37"/>
      <c r="P270" s="37"/>
      <c r="Q270" s="37"/>
      <c r="R270" s="37"/>
      <c r="S270" s="37"/>
      <c r="T270" s="74"/>
      <c r="AT270" s="19" t="s">
        <v>2608</v>
      </c>
      <c r="AU270" s="19" t="s">
        <v>81</v>
      </c>
    </row>
    <row r="271" spans="2:65" s="1" customFormat="1" ht="22.5" customHeight="1">
      <c r="B271" s="36"/>
      <c r="C271" s="184" t="s">
        <v>28</v>
      </c>
      <c r="D271" s="184" t="s">
        <v>164</v>
      </c>
      <c r="E271" s="185" t="s">
        <v>2822</v>
      </c>
      <c r="F271" s="186" t="s">
        <v>2820</v>
      </c>
      <c r="G271" s="187" t="s">
        <v>1996</v>
      </c>
      <c r="H271" s="188">
        <v>1</v>
      </c>
      <c r="I271" s="189"/>
      <c r="J271" s="190">
        <f>ROUND(I271*H271,2)</f>
        <v>0</v>
      </c>
      <c r="K271" s="186" t="s">
        <v>20</v>
      </c>
      <c r="L271" s="56"/>
      <c r="M271" s="191" t="s">
        <v>20</v>
      </c>
      <c r="N271" s="192" t="s">
        <v>44</v>
      </c>
      <c r="O271" s="37"/>
      <c r="P271" s="193">
        <f>O271*H271</f>
        <v>0</v>
      </c>
      <c r="Q271" s="193">
        <v>0</v>
      </c>
      <c r="R271" s="193">
        <f>Q271*H271</f>
        <v>0</v>
      </c>
      <c r="S271" s="193">
        <v>0</v>
      </c>
      <c r="T271" s="194">
        <f>S271*H271</f>
        <v>0</v>
      </c>
      <c r="AR271" s="19" t="s">
        <v>168</v>
      </c>
      <c r="AT271" s="19" t="s">
        <v>164</v>
      </c>
      <c r="AU271" s="19" t="s">
        <v>81</v>
      </c>
      <c r="AY271" s="19" t="s">
        <v>162</v>
      </c>
      <c r="BE271" s="195">
        <f>IF(N271="základní",J271,0)</f>
        <v>0</v>
      </c>
      <c r="BF271" s="195">
        <f>IF(N271="snížená",J271,0)</f>
        <v>0</v>
      </c>
      <c r="BG271" s="195">
        <f>IF(N271="zákl. přenesená",J271,0)</f>
        <v>0</v>
      </c>
      <c r="BH271" s="195">
        <f>IF(N271="sníž. přenesená",J271,0)</f>
        <v>0</v>
      </c>
      <c r="BI271" s="195">
        <f>IF(N271="nulová",J271,0)</f>
        <v>0</v>
      </c>
      <c r="BJ271" s="19" t="s">
        <v>22</v>
      </c>
      <c r="BK271" s="195">
        <f>ROUND(I271*H271,2)</f>
        <v>0</v>
      </c>
      <c r="BL271" s="19" t="s">
        <v>168</v>
      </c>
      <c r="BM271" s="19" t="s">
        <v>28</v>
      </c>
    </row>
    <row r="272" spans="2:47" s="1" customFormat="1" ht="40.5">
      <c r="B272" s="36"/>
      <c r="C272" s="58"/>
      <c r="D272" s="221" t="s">
        <v>2608</v>
      </c>
      <c r="E272" s="58"/>
      <c r="F272" s="266" t="s">
        <v>2823</v>
      </c>
      <c r="G272" s="58"/>
      <c r="H272" s="58"/>
      <c r="I272" s="154"/>
      <c r="J272" s="58"/>
      <c r="K272" s="58"/>
      <c r="L272" s="56"/>
      <c r="M272" s="73"/>
      <c r="N272" s="37"/>
      <c r="O272" s="37"/>
      <c r="P272" s="37"/>
      <c r="Q272" s="37"/>
      <c r="R272" s="37"/>
      <c r="S272" s="37"/>
      <c r="T272" s="74"/>
      <c r="AT272" s="19" t="s">
        <v>2608</v>
      </c>
      <c r="AU272" s="19" t="s">
        <v>81</v>
      </c>
    </row>
    <row r="273" spans="2:65" s="1" customFormat="1" ht="22.5" customHeight="1">
      <c r="B273" s="36"/>
      <c r="C273" s="184" t="s">
        <v>908</v>
      </c>
      <c r="D273" s="184" t="s">
        <v>164</v>
      </c>
      <c r="E273" s="185" t="s">
        <v>2824</v>
      </c>
      <c r="F273" s="186" t="s">
        <v>2802</v>
      </c>
      <c r="G273" s="187" t="s">
        <v>1996</v>
      </c>
      <c r="H273" s="188">
        <v>2</v>
      </c>
      <c r="I273" s="189"/>
      <c r="J273" s="190">
        <f>ROUND(I273*H273,2)</f>
        <v>0</v>
      </c>
      <c r="K273" s="186" t="s">
        <v>20</v>
      </c>
      <c r="L273" s="56"/>
      <c r="M273" s="191" t="s">
        <v>20</v>
      </c>
      <c r="N273" s="192" t="s">
        <v>44</v>
      </c>
      <c r="O273" s="37"/>
      <c r="P273" s="193">
        <f>O273*H273</f>
        <v>0</v>
      </c>
      <c r="Q273" s="193">
        <v>0</v>
      </c>
      <c r="R273" s="193">
        <f>Q273*H273</f>
        <v>0</v>
      </c>
      <c r="S273" s="193">
        <v>0</v>
      </c>
      <c r="T273" s="194">
        <f>S273*H273</f>
        <v>0</v>
      </c>
      <c r="AR273" s="19" t="s">
        <v>168</v>
      </c>
      <c r="AT273" s="19" t="s">
        <v>164</v>
      </c>
      <c r="AU273" s="19" t="s">
        <v>81</v>
      </c>
      <c r="AY273" s="19" t="s">
        <v>162</v>
      </c>
      <c r="BE273" s="195">
        <f>IF(N273="základní",J273,0)</f>
        <v>0</v>
      </c>
      <c r="BF273" s="195">
        <f>IF(N273="snížená",J273,0)</f>
        <v>0</v>
      </c>
      <c r="BG273" s="195">
        <f>IF(N273="zákl. přenesená",J273,0)</f>
        <v>0</v>
      </c>
      <c r="BH273" s="195">
        <f>IF(N273="sníž. přenesená",J273,0)</f>
        <v>0</v>
      </c>
      <c r="BI273" s="195">
        <f>IF(N273="nulová",J273,0)</f>
        <v>0</v>
      </c>
      <c r="BJ273" s="19" t="s">
        <v>22</v>
      </c>
      <c r="BK273" s="195">
        <f>ROUND(I273*H273,2)</f>
        <v>0</v>
      </c>
      <c r="BL273" s="19" t="s">
        <v>168</v>
      </c>
      <c r="BM273" s="19" t="s">
        <v>908</v>
      </c>
    </row>
    <row r="274" spans="2:47" s="1" customFormat="1" ht="40.5">
      <c r="B274" s="36"/>
      <c r="C274" s="58"/>
      <c r="D274" s="221" t="s">
        <v>2608</v>
      </c>
      <c r="E274" s="58"/>
      <c r="F274" s="266" t="s">
        <v>2825</v>
      </c>
      <c r="G274" s="58"/>
      <c r="H274" s="58"/>
      <c r="I274" s="154"/>
      <c r="J274" s="58"/>
      <c r="K274" s="58"/>
      <c r="L274" s="56"/>
      <c r="M274" s="73"/>
      <c r="N274" s="37"/>
      <c r="O274" s="37"/>
      <c r="P274" s="37"/>
      <c r="Q274" s="37"/>
      <c r="R274" s="37"/>
      <c r="S274" s="37"/>
      <c r="T274" s="74"/>
      <c r="AT274" s="19" t="s">
        <v>2608</v>
      </c>
      <c r="AU274" s="19" t="s">
        <v>81</v>
      </c>
    </row>
    <row r="275" spans="2:65" s="1" customFormat="1" ht="22.5" customHeight="1">
      <c r="B275" s="36"/>
      <c r="C275" s="184" t="s">
        <v>911</v>
      </c>
      <c r="D275" s="184" t="s">
        <v>164</v>
      </c>
      <c r="E275" s="185" t="s">
        <v>2826</v>
      </c>
      <c r="F275" s="186" t="s">
        <v>2805</v>
      </c>
      <c r="G275" s="187" t="s">
        <v>2081</v>
      </c>
      <c r="H275" s="188">
        <v>20</v>
      </c>
      <c r="I275" s="189"/>
      <c r="J275" s="190">
        <f>ROUND(I275*H275,2)</f>
        <v>0</v>
      </c>
      <c r="K275" s="186" t="s">
        <v>20</v>
      </c>
      <c r="L275" s="56"/>
      <c r="M275" s="191" t="s">
        <v>20</v>
      </c>
      <c r="N275" s="192" t="s">
        <v>44</v>
      </c>
      <c r="O275" s="37"/>
      <c r="P275" s="193">
        <f>O275*H275</f>
        <v>0</v>
      </c>
      <c r="Q275" s="193">
        <v>0</v>
      </c>
      <c r="R275" s="193">
        <f>Q275*H275</f>
        <v>0</v>
      </c>
      <c r="S275" s="193">
        <v>0</v>
      </c>
      <c r="T275" s="194">
        <f>S275*H275</f>
        <v>0</v>
      </c>
      <c r="AR275" s="19" t="s">
        <v>168</v>
      </c>
      <c r="AT275" s="19" t="s">
        <v>164</v>
      </c>
      <c r="AU275" s="19" t="s">
        <v>81</v>
      </c>
      <c r="AY275" s="19" t="s">
        <v>162</v>
      </c>
      <c r="BE275" s="195">
        <f>IF(N275="základní",J275,0)</f>
        <v>0</v>
      </c>
      <c r="BF275" s="195">
        <f>IF(N275="snížená",J275,0)</f>
        <v>0</v>
      </c>
      <c r="BG275" s="195">
        <f>IF(N275="zákl. přenesená",J275,0)</f>
        <v>0</v>
      </c>
      <c r="BH275" s="195">
        <f>IF(N275="sníž. přenesená",J275,0)</f>
        <v>0</v>
      </c>
      <c r="BI275" s="195">
        <f>IF(N275="nulová",J275,0)</f>
        <v>0</v>
      </c>
      <c r="BJ275" s="19" t="s">
        <v>22</v>
      </c>
      <c r="BK275" s="195">
        <f>ROUND(I275*H275,2)</f>
        <v>0</v>
      </c>
      <c r="BL275" s="19" t="s">
        <v>168</v>
      </c>
      <c r="BM275" s="19" t="s">
        <v>911</v>
      </c>
    </row>
    <row r="276" spans="2:47" s="1" customFormat="1" ht="27">
      <c r="B276" s="36"/>
      <c r="C276" s="58"/>
      <c r="D276" s="221" t="s">
        <v>2608</v>
      </c>
      <c r="E276" s="58"/>
      <c r="F276" s="266" t="s">
        <v>2701</v>
      </c>
      <c r="G276" s="58"/>
      <c r="H276" s="58"/>
      <c r="I276" s="154"/>
      <c r="J276" s="58"/>
      <c r="K276" s="58"/>
      <c r="L276" s="56"/>
      <c r="M276" s="73"/>
      <c r="N276" s="37"/>
      <c r="O276" s="37"/>
      <c r="P276" s="37"/>
      <c r="Q276" s="37"/>
      <c r="R276" s="37"/>
      <c r="S276" s="37"/>
      <c r="T276" s="74"/>
      <c r="AT276" s="19" t="s">
        <v>2608</v>
      </c>
      <c r="AU276" s="19" t="s">
        <v>81</v>
      </c>
    </row>
    <row r="277" spans="2:65" s="1" customFormat="1" ht="22.5" customHeight="1">
      <c r="B277" s="36"/>
      <c r="C277" s="184" t="s">
        <v>915</v>
      </c>
      <c r="D277" s="184" t="s">
        <v>164</v>
      </c>
      <c r="E277" s="185" t="s">
        <v>2827</v>
      </c>
      <c r="F277" s="186" t="s">
        <v>2828</v>
      </c>
      <c r="G277" s="187" t="s">
        <v>2081</v>
      </c>
      <c r="H277" s="188">
        <v>20</v>
      </c>
      <c r="I277" s="189"/>
      <c r="J277" s="190">
        <f>ROUND(I277*H277,2)</f>
        <v>0</v>
      </c>
      <c r="K277" s="186" t="s">
        <v>20</v>
      </c>
      <c r="L277" s="56"/>
      <c r="M277" s="191" t="s">
        <v>20</v>
      </c>
      <c r="N277" s="192" t="s">
        <v>44</v>
      </c>
      <c r="O277" s="37"/>
      <c r="P277" s="193">
        <f>O277*H277</f>
        <v>0</v>
      </c>
      <c r="Q277" s="193">
        <v>0</v>
      </c>
      <c r="R277" s="193">
        <f>Q277*H277</f>
        <v>0</v>
      </c>
      <c r="S277" s="193">
        <v>0</v>
      </c>
      <c r="T277" s="194">
        <f>S277*H277</f>
        <v>0</v>
      </c>
      <c r="AR277" s="19" t="s">
        <v>168</v>
      </c>
      <c r="AT277" s="19" t="s">
        <v>164</v>
      </c>
      <c r="AU277" s="19" t="s">
        <v>81</v>
      </c>
      <c r="AY277" s="19" t="s">
        <v>162</v>
      </c>
      <c r="BE277" s="195">
        <f>IF(N277="základní",J277,0)</f>
        <v>0</v>
      </c>
      <c r="BF277" s="195">
        <f>IF(N277="snížená",J277,0)</f>
        <v>0</v>
      </c>
      <c r="BG277" s="195">
        <f>IF(N277="zákl. přenesená",J277,0)</f>
        <v>0</v>
      </c>
      <c r="BH277" s="195">
        <f>IF(N277="sníž. přenesená",J277,0)</f>
        <v>0</v>
      </c>
      <c r="BI277" s="195">
        <f>IF(N277="nulová",J277,0)</f>
        <v>0</v>
      </c>
      <c r="BJ277" s="19" t="s">
        <v>22</v>
      </c>
      <c r="BK277" s="195">
        <f>ROUND(I277*H277,2)</f>
        <v>0</v>
      </c>
      <c r="BL277" s="19" t="s">
        <v>168</v>
      </c>
      <c r="BM277" s="19" t="s">
        <v>915</v>
      </c>
    </row>
    <row r="278" spans="2:47" s="1" customFormat="1" ht="27">
      <c r="B278" s="36"/>
      <c r="C278" s="58"/>
      <c r="D278" s="221" t="s">
        <v>2608</v>
      </c>
      <c r="E278" s="58"/>
      <c r="F278" s="266" t="s">
        <v>2701</v>
      </c>
      <c r="G278" s="58"/>
      <c r="H278" s="58"/>
      <c r="I278" s="154"/>
      <c r="J278" s="58"/>
      <c r="K278" s="58"/>
      <c r="L278" s="56"/>
      <c r="M278" s="73"/>
      <c r="N278" s="37"/>
      <c r="O278" s="37"/>
      <c r="P278" s="37"/>
      <c r="Q278" s="37"/>
      <c r="R278" s="37"/>
      <c r="S278" s="37"/>
      <c r="T278" s="74"/>
      <c r="AT278" s="19" t="s">
        <v>2608</v>
      </c>
      <c r="AU278" s="19" t="s">
        <v>81</v>
      </c>
    </row>
    <row r="279" spans="2:65" s="1" customFormat="1" ht="22.5" customHeight="1">
      <c r="B279" s="36"/>
      <c r="C279" s="184" t="s">
        <v>919</v>
      </c>
      <c r="D279" s="184" t="s">
        <v>164</v>
      </c>
      <c r="E279" s="185" t="s">
        <v>2829</v>
      </c>
      <c r="F279" s="186" t="s">
        <v>2721</v>
      </c>
      <c r="G279" s="187" t="s">
        <v>1996</v>
      </c>
      <c r="H279" s="188">
        <v>2</v>
      </c>
      <c r="I279" s="189"/>
      <c r="J279" s="190">
        <f>ROUND(I279*H279,2)</f>
        <v>0</v>
      </c>
      <c r="K279" s="186" t="s">
        <v>20</v>
      </c>
      <c r="L279" s="56"/>
      <c r="M279" s="191" t="s">
        <v>20</v>
      </c>
      <c r="N279" s="192" t="s">
        <v>44</v>
      </c>
      <c r="O279" s="37"/>
      <c r="P279" s="193">
        <f>O279*H279</f>
        <v>0</v>
      </c>
      <c r="Q279" s="193">
        <v>0</v>
      </c>
      <c r="R279" s="193">
        <f>Q279*H279</f>
        <v>0</v>
      </c>
      <c r="S279" s="193">
        <v>0</v>
      </c>
      <c r="T279" s="194">
        <f>S279*H279</f>
        <v>0</v>
      </c>
      <c r="AR279" s="19" t="s">
        <v>168</v>
      </c>
      <c r="AT279" s="19" t="s">
        <v>164</v>
      </c>
      <c r="AU279" s="19" t="s">
        <v>81</v>
      </c>
      <c r="AY279" s="19" t="s">
        <v>162</v>
      </c>
      <c r="BE279" s="195">
        <f>IF(N279="základní",J279,0)</f>
        <v>0</v>
      </c>
      <c r="BF279" s="195">
        <f>IF(N279="snížená",J279,0)</f>
        <v>0</v>
      </c>
      <c r="BG279" s="195">
        <f>IF(N279="zákl. přenesená",J279,0)</f>
        <v>0</v>
      </c>
      <c r="BH279" s="195">
        <f>IF(N279="sníž. přenesená",J279,0)</f>
        <v>0</v>
      </c>
      <c r="BI279" s="195">
        <f>IF(N279="nulová",J279,0)</f>
        <v>0</v>
      </c>
      <c r="BJ279" s="19" t="s">
        <v>22</v>
      </c>
      <c r="BK279" s="195">
        <f>ROUND(I279*H279,2)</f>
        <v>0</v>
      </c>
      <c r="BL279" s="19" t="s">
        <v>168</v>
      </c>
      <c r="BM279" s="19" t="s">
        <v>919</v>
      </c>
    </row>
    <row r="280" spans="2:65" s="1" customFormat="1" ht="22.5" customHeight="1">
      <c r="B280" s="36"/>
      <c r="C280" s="184" t="s">
        <v>932</v>
      </c>
      <c r="D280" s="184" t="s">
        <v>164</v>
      </c>
      <c r="E280" s="185" t="s">
        <v>2830</v>
      </c>
      <c r="F280" s="186" t="s">
        <v>2723</v>
      </c>
      <c r="G280" s="187" t="s">
        <v>1996</v>
      </c>
      <c r="H280" s="188">
        <v>2</v>
      </c>
      <c r="I280" s="189"/>
      <c r="J280" s="190">
        <f>ROUND(I280*H280,2)</f>
        <v>0</v>
      </c>
      <c r="K280" s="186" t="s">
        <v>20</v>
      </c>
      <c r="L280" s="56"/>
      <c r="M280" s="191" t="s">
        <v>20</v>
      </c>
      <c r="N280" s="192" t="s">
        <v>44</v>
      </c>
      <c r="O280" s="37"/>
      <c r="P280" s="193">
        <f>O280*H280</f>
        <v>0</v>
      </c>
      <c r="Q280" s="193">
        <v>0</v>
      </c>
      <c r="R280" s="193">
        <f>Q280*H280</f>
        <v>0</v>
      </c>
      <c r="S280" s="193">
        <v>0</v>
      </c>
      <c r="T280" s="194">
        <f>S280*H280</f>
        <v>0</v>
      </c>
      <c r="AR280" s="19" t="s">
        <v>168</v>
      </c>
      <c r="AT280" s="19" t="s">
        <v>164</v>
      </c>
      <c r="AU280" s="19" t="s">
        <v>81</v>
      </c>
      <c r="AY280" s="19" t="s">
        <v>162</v>
      </c>
      <c r="BE280" s="195">
        <f>IF(N280="základní",J280,0)</f>
        <v>0</v>
      </c>
      <c r="BF280" s="195">
        <f>IF(N280="snížená",J280,0)</f>
        <v>0</v>
      </c>
      <c r="BG280" s="195">
        <f>IF(N280="zákl. přenesená",J280,0)</f>
        <v>0</v>
      </c>
      <c r="BH280" s="195">
        <f>IF(N280="sníž. přenesená",J280,0)</f>
        <v>0</v>
      </c>
      <c r="BI280" s="195">
        <f>IF(N280="nulová",J280,0)</f>
        <v>0</v>
      </c>
      <c r="BJ280" s="19" t="s">
        <v>22</v>
      </c>
      <c r="BK280" s="195">
        <f>ROUND(I280*H280,2)</f>
        <v>0</v>
      </c>
      <c r="BL280" s="19" t="s">
        <v>168</v>
      </c>
      <c r="BM280" s="19" t="s">
        <v>932</v>
      </c>
    </row>
    <row r="281" spans="2:47" s="1" customFormat="1" ht="40.5">
      <c r="B281" s="36"/>
      <c r="C281" s="58"/>
      <c r="D281" s="221" t="s">
        <v>2608</v>
      </c>
      <c r="E281" s="58"/>
      <c r="F281" s="266" t="s">
        <v>2831</v>
      </c>
      <c r="G281" s="58"/>
      <c r="H281" s="58"/>
      <c r="I281" s="154"/>
      <c r="J281" s="58"/>
      <c r="K281" s="58"/>
      <c r="L281" s="56"/>
      <c r="M281" s="73"/>
      <c r="N281" s="37"/>
      <c r="O281" s="37"/>
      <c r="P281" s="37"/>
      <c r="Q281" s="37"/>
      <c r="R281" s="37"/>
      <c r="S281" s="37"/>
      <c r="T281" s="74"/>
      <c r="AT281" s="19" t="s">
        <v>2608</v>
      </c>
      <c r="AU281" s="19" t="s">
        <v>81</v>
      </c>
    </row>
    <row r="282" spans="2:65" s="1" customFormat="1" ht="22.5" customHeight="1">
      <c r="B282" s="36"/>
      <c r="C282" s="184" t="s">
        <v>937</v>
      </c>
      <c r="D282" s="184" t="s">
        <v>164</v>
      </c>
      <c r="E282" s="185" t="s">
        <v>2832</v>
      </c>
      <c r="F282" s="186" t="s">
        <v>2726</v>
      </c>
      <c r="G282" s="187" t="s">
        <v>1996</v>
      </c>
      <c r="H282" s="188">
        <v>1</v>
      </c>
      <c r="I282" s="189"/>
      <c r="J282" s="190">
        <f>ROUND(I282*H282,2)</f>
        <v>0</v>
      </c>
      <c r="K282" s="186" t="s">
        <v>20</v>
      </c>
      <c r="L282" s="56"/>
      <c r="M282" s="191" t="s">
        <v>20</v>
      </c>
      <c r="N282" s="192" t="s">
        <v>44</v>
      </c>
      <c r="O282" s="37"/>
      <c r="P282" s="193">
        <f>O282*H282</f>
        <v>0</v>
      </c>
      <c r="Q282" s="193">
        <v>0</v>
      </c>
      <c r="R282" s="193">
        <f>Q282*H282</f>
        <v>0</v>
      </c>
      <c r="S282" s="193">
        <v>0</v>
      </c>
      <c r="T282" s="194">
        <f>S282*H282</f>
        <v>0</v>
      </c>
      <c r="AR282" s="19" t="s">
        <v>168</v>
      </c>
      <c r="AT282" s="19" t="s">
        <v>164</v>
      </c>
      <c r="AU282" s="19" t="s">
        <v>81</v>
      </c>
      <c r="AY282" s="19" t="s">
        <v>162</v>
      </c>
      <c r="BE282" s="195">
        <f>IF(N282="základní",J282,0)</f>
        <v>0</v>
      </c>
      <c r="BF282" s="195">
        <f>IF(N282="snížená",J282,0)</f>
        <v>0</v>
      </c>
      <c r="BG282" s="195">
        <f>IF(N282="zákl. přenesená",J282,0)</f>
        <v>0</v>
      </c>
      <c r="BH282" s="195">
        <f>IF(N282="sníž. přenesená",J282,0)</f>
        <v>0</v>
      </c>
      <c r="BI282" s="195">
        <f>IF(N282="nulová",J282,0)</f>
        <v>0</v>
      </c>
      <c r="BJ282" s="19" t="s">
        <v>22</v>
      </c>
      <c r="BK282" s="195">
        <f>ROUND(I282*H282,2)</f>
        <v>0</v>
      </c>
      <c r="BL282" s="19" t="s">
        <v>168</v>
      </c>
      <c r="BM282" s="19" t="s">
        <v>937</v>
      </c>
    </row>
    <row r="283" spans="2:65" s="1" customFormat="1" ht="22.5" customHeight="1">
      <c r="B283" s="36"/>
      <c r="C283" s="184" t="s">
        <v>946</v>
      </c>
      <c r="D283" s="184" t="s">
        <v>164</v>
      </c>
      <c r="E283" s="185" t="s">
        <v>2833</v>
      </c>
      <c r="F283" s="186" t="s">
        <v>2728</v>
      </c>
      <c r="G283" s="187" t="s">
        <v>2081</v>
      </c>
      <c r="H283" s="188">
        <v>5</v>
      </c>
      <c r="I283" s="189"/>
      <c r="J283" s="190">
        <f>ROUND(I283*H283,2)</f>
        <v>0</v>
      </c>
      <c r="K283" s="186" t="s">
        <v>20</v>
      </c>
      <c r="L283" s="56"/>
      <c r="M283" s="191" t="s">
        <v>20</v>
      </c>
      <c r="N283" s="192" t="s">
        <v>44</v>
      </c>
      <c r="O283" s="37"/>
      <c r="P283" s="193">
        <f>O283*H283</f>
        <v>0</v>
      </c>
      <c r="Q283" s="193">
        <v>0</v>
      </c>
      <c r="R283" s="193">
        <f>Q283*H283</f>
        <v>0</v>
      </c>
      <c r="S283" s="193">
        <v>0</v>
      </c>
      <c r="T283" s="194">
        <f>S283*H283</f>
        <v>0</v>
      </c>
      <c r="AR283" s="19" t="s">
        <v>168</v>
      </c>
      <c r="AT283" s="19" t="s">
        <v>164</v>
      </c>
      <c r="AU283" s="19" t="s">
        <v>81</v>
      </c>
      <c r="AY283" s="19" t="s">
        <v>162</v>
      </c>
      <c r="BE283" s="195">
        <f>IF(N283="základní",J283,0)</f>
        <v>0</v>
      </c>
      <c r="BF283" s="195">
        <f>IF(N283="snížená",J283,0)</f>
        <v>0</v>
      </c>
      <c r="BG283" s="195">
        <f>IF(N283="zákl. přenesená",J283,0)</f>
        <v>0</v>
      </c>
      <c r="BH283" s="195">
        <f>IF(N283="sníž. přenesená",J283,0)</f>
        <v>0</v>
      </c>
      <c r="BI283" s="195">
        <f>IF(N283="nulová",J283,0)</f>
        <v>0</v>
      </c>
      <c r="BJ283" s="19" t="s">
        <v>22</v>
      </c>
      <c r="BK283" s="195">
        <f>ROUND(I283*H283,2)</f>
        <v>0</v>
      </c>
      <c r="BL283" s="19" t="s">
        <v>168</v>
      </c>
      <c r="BM283" s="19" t="s">
        <v>946</v>
      </c>
    </row>
    <row r="284" spans="2:65" s="1" customFormat="1" ht="22.5" customHeight="1">
      <c r="B284" s="36"/>
      <c r="C284" s="184" t="s">
        <v>951</v>
      </c>
      <c r="D284" s="184" t="s">
        <v>164</v>
      </c>
      <c r="E284" s="185" t="s">
        <v>2834</v>
      </c>
      <c r="F284" s="186" t="s">
        <v>2733</v>
      </c>
      <c r="G284" s="187" t="s">
        <v>1689</v>
      </c>
      <c r="H284" s="188">
        <v>2</v>
      </c>
      <c r="I284" s="189"/>
      <c r="J284" s="190">
        <f>ROUND(I284*H284,2)</f>
        <v>0</v>
      </c>
      <c r="K284" s="186" t="s">
        <v>20</v>
      </c>
      <c r="L284" s="56"/>
      <c r="M284" s="191" t="s">
        <v>20</v>
      </c>
      <c r="N284" s="192" t="s">
        <v>44</v>
      </c>
      <c r="O284" s="37"/>
      <c r="P284" s="193">
        <f>O284*H284</f>
        <v>0</v>
      </c>
      <c r="Q284" s="193">
        <v>0</v>
      </c>
      <c r="R284" s="193">
        <f>Q284*H284</f>
        <v>0</v>
      </c>
      <c r="S284" s="193">
        <v>0</v>
      </c>
      <c r="T284" s="194">
        <f>S284*H284</f>
        <v>0</v>
      </c>
      <c r="AR284" s="19" t="s">
        <v>168</v>
      </c>
      <c r="AT284" s="19" t="s">
        <v>164</v>
      </c>
      <c r="AU284" s="19" t="s">
        <v>81</v>
      </c>
      <c r="AY284" s="19" t="s">
        <v>162</v>
      </c>
      <c r="BE284" s="195">
        <f>IF(N284="základní",J284,0)</f>
        <v>0</v>
      </c>
      <c r="BF284" s="195">
        <f>IF(N284="snížená",J284,0)</f>
        <v>0</v>
      </c>
      <c r="BG284" s="195">
        <f>IF(N284="zákl. přenesená",J284,0)</f>
        <v>0</v>
      </c>
      <c r="BH284" s="195">
        <f>IF(N284="sníž. přenesená",J284,0)</f>
        <v>0</v>
      </c>
      <c r="BI284" s="195">
        <f>IF(N284="nulová",J284,0)</f>
        <v>0</v>
      </c>
      <c r="BJ284" s="19" t="s">
        <v>22</v>
      </c>
      <c r="BK284" s="195">
        <f>ROUND(I284*H284,2)</f>
        <v>0</v>
      </c>
      <c r="BL284" s="19" t="s">
        <v>168</v>
      </c>
      <c r="BM284" s="19" t="s">
        <v>951</v>
      </c>
    </row>
    <row r="285" spans="2:65" s="1" customFormat="1" ht="22.5" customHeight="1">
      <c r="B285" s="36"/>
      <c r="C285" s="184" t="s">
        <v>954</v>
      </c>
      <c r="D285" s="184" t="s">
        <v>164</v>
      </c>
      <c r="E285" s="185" t="s">
        <v>2835</v>
      </c>
      <c r="F285" s="186" t="s">
        <v>2836</v>
      </c>
      <c r="G285" s="187" t="s">
        <v>1996</v>
      </c>
      <c r="H285" s="188">
        <v>2</v>
      </c>
      <c r="I285" s="189"/>
      <c r="J285" s="190">
        <f>ROUND(I285*H285,2)</f>
        <v>0</v>
      </c>
      <c r="K285" s="186" t="s">
        <v>20</v>
      </c>
      <c r="L285" s="56"/>
      <c r="M285" s="191" t="s">
        <v>20</v>
      </c>
      <c r="N285" s="192" t="s">
        <v>44</v>
      </c>
      <c r="O285" s="37"/>
      <c r="P285" s="193">
        <f>O285*H285</f>
        <v>0</v>
      </c>
      <c r="Q285" s="193">
        <v>0</v>
      </c>
      <c r="R285" s="193">
        <f>Q285*H285</f>
        <v>0</v>
      </c>
      <c r="S285" s="193">
        <v>0</v>
      </c>
      <c r="T285" s="194">
        <f>S285*H285</f>
        <v>0</v>
      </c>
      <c r="AR285" s="19" t="s">
        <v>168</v>
      </c>
      <c r="AT285" s="19" t="s">
        <v>164</v>
      </c>
      <c r="AU285" s="19" t="s">
        <v>81</v>
      </c>
      <c r="AY285" s="19" t="s">
        <v>162</v>
      </c>
      <c r="BE285" s="195">
        <f>IF(N285="základní",J285,0)</f>
        <v>0</v>
      </c>
      <c r="BF285" s="195">
        <f>IF(N285="snížená",J285,0)</f>
        <v>0</v>
      </c>
      <c r="BG285" s="195">
        <f>IF(N285="zákl. přenesená",J285,0)</f>
        <v>0</v>
      </c>
      <c r="BH285" s="195">
        <f>IF(N285="sníž. přenesená",J285,0)</f>
        <v>0</v>
      </c>
      <c r="BI285" s="195">
        <f>IF(N285="nulová",J285,0)</f>
        <v>0</v>
      </c>
      <c r="BJ285" s="19" t="s">
        <v>22</v>
      </c>
      <c r="BK285" s="195">
        <f>ROUND(I285*H285,2)</f>
        <v>0</v>
      </c>
      <c r="BL285" s="19" t="s">
        <v>168</v>
      </c>
      <c r="BM285" s="19" t="s">
        <v>954</v>
      </c>
    </row>
    <row r="286" spans="2:65" s="1" customFormat="1" ht="22.5" customHeight="1">
      <c r="B286" s="36"/>
      <c r="C286" s="184" t="s">
        <v>957</v>
      </c>
      <c r="D286" s="184" t="s">
        <v>164</v>
      </c>
      <c r="E286" s="185" t="s">
        <v>2837</v>
      </c>
      <c r="F286" s="186" t="s">
        <v>2735</v>
      </c>
      <c r="G286" s="187" t="s">
        <v>1689</v>
      </c>
      <c r="H286" s="188">
        <v>15</v>
      </c>
      <c r="I286" s="189"/>
      <c r="J286" s="190">
        <f>ROUND(I286*H286,2)</f>
        <v>0</v>
      </c>
      <c r="K286" s="186" t="s">
        <v>20</v>
      </c>
      <c r="L286" s="56"/>
      <c r="M286" s="191" t="s">
        <v>20</v>
      </c>
      <c r="N286" s="192" t="s">
        <v>44</v>
      </c>
      <c r="O286" s="37"/>
      <c r="P286" s="193">
        <f>O286*H286</f>
        <v>0</v>
      </c>
      <c r="Q286" s="193">
        <v>0</v>
      </c>
      <c r="R286" s="193">
        <f>Q286*H286</f>
        <v>0</v>
      </c>
      <c r="S286" s="193">
        <v>0</v>
      </c>
      <c r="T286" s="194">
        <f>S286*H286</f>
        <v>0</v>
      </c>
      <c r="AR286" s="19" t="s">
        <v>168</v>
      </c>
      <c r="AT286" s="19" t="s">
        <v>164</v>
      </c>
      <c r="AU286" s="19" t="s">
        <v>81</v>
      </c>
      <c r="AY286" s="19" t="s">
        <v>162</v>
      </c>
      <c r="BE286" s="195">
        <f>IF(N286="základní",J286,0)</f>
        <v>0</v>
      </c>
      <c r="BF286" s="195">
        <f>IF(N286="snížená",J286,0)</f>
        <v>0</v>
      </c>
      <c r="BG286" s="195">
        <f>IF(N286="zákl. přenesená",J286,0)</f>
        <v>0</v>
      </c>
      <c r="BH286" s="195">
        <f>IF(N286="sníž. přenesená",J286,0)</f>
        <v>0</v>
      </c>
      <c r="BI286" s="195">
        <f>IF(N286="nulová",J286,0)</f>
        <v>0</v>
      </c>
      <c r="BJ286" s="19" t="s">
        <v>22</v>
      </c>
      <c r="BK286" s="195">
        <f>ROUND(I286*H286,2)</f>
        <v>0</v>
      </c>
      <c r="BL286" s="19" t="s">
        <v>168</v>
      </c>
      <c r="BM286" s="19" t="s">
        <v>957</v>
      </c>
    </row>
    <row r="287" spans="2:47" s="1" customFormat="1" ht="67.5">
      <c r="B287" s="36"/>
      <c r="C287" s="58"/>
      <c r="D287" s="198" t="s">
        <v>2608</v>
      </c>
      <c r="E287" s="58"/>
      <c r="F287" s="267" t="s">
        <v>2736</v>
      </c>
      <c r="G287" s="58"/>
      <c r="H287" s="58"/>
      <c r="I287" s="154"/>
      <c r="J287" s="58"/>
      <c r="K287" s="58"/>
      <c r="L287" s="56"/>
      <c r="M287" s="73"/>
      <c r="N287" s="37"/>
      <c r="O287" s="37"/>
      <c r="P287" s="37"/>
      <c r="Q287" s="37"/>
      <c r="R287" s="37"/>
      <c r="S287" s="37"/>
      <c r="T287" s="74"/>
      <c r="AT287" s="19" t="s">
        <v>2608</v>
      </c>
      <c r="AU287" s="19" t="s">
        <v>81</v>
      </c>
    </row>
    <row r="288" spans="2:63" s="10" customFormat="1" ht="29.85" customHeight="1">
      <c r="B288" s="167"/>
      <c r="C288" s="168"/>
      <c r="D288" s="181" t="s">
        <v>72</v>
      </c>
      <c r="E288" s="182" t="s">
        <v>2838</v>
      </c>
      <c r="F288" s="182" t="s">
        <v>2839</v>
      </c>
      <c r="G288" s="168"/>
      <c r="H288" s="168"/>
      <c r="I288" s="171"/>
      <c r="J288" s="183">
        <f>BK288</f>
        <v>0</v>
      </c>
      <c r="K288" s="168"/>
      <c r="L288" s="173"/>
      <c r="M288" s="174"/>
      <c r="N288" s="175"/>
      <c r="O288" s="175"/>
      <c r="P288" s="176">
        <f>SUM(P289:P296)</f>
        <v>0</v>
      </c>
      <c r="Q288" s="175"/>
      <c r="R288" s="176">
        <f>SUM(R289:R296)</f>
        <v>0</v>
      </c>
      <c r="S288" s="175"/>
      <c r="T288" s="177">
        <f>SUM(T289:T296)</f>
        <v>0</v>
      </c>
      <c r="AR288" s="178" t="s">
        <v>22</v>
      </c>
      <c r="AT288" s="179" t="s">
        <v>72</v>
      </c>
      <c r="AU288" s="179" t="s">
        <v>22</v>
      </c>
      <c r="AY288" s="178" t="s">
        <v>162</v>
      </c>
      <c r="BK288" s="180">
        <f>SUM(BK289:BK296)</f>
        <v>0</v>
      </c>
    </row>
    <row r="289" spans="2:65" s="1" customFormat="1" ht="22.5" customHeight="1">
      <c r="B289" s="36"/>
      <c r="C289" s="184" t="s">
        <v>966</v>
      </c>
      <c r="D289" s="184" t="s">
        <v>164</v>
      </c>
      <c r="E289" s="185" t="s">
        <v>2840</v>
      </c>
      <c r="F289" s="186" t="s">
        <v>2841</v>
      </c>
      <c r="G289" s="187" t="s">
        <v>1689</v>
      </c>
      <c r="H289" s="188">
        <v>80</v>
      </c>
      <c r="I289" s="189"/>
      <c r="J289" s="190">
        <f>ROUND(I289*H289,2)</f>
        <v>0</v>
      </c>
      <c r="K289" s="186" t="s">
        <v>20</v>
      </c>
      <c r="L289" s="56"/>
      <c r="M289" s="191" t="s">
        <v>20</v>
      </c>
      <c r="N289" s="192" t="s">
        <v>44</v>
      </c>
      <c r="O289" s="37"/>
      <c r="P289" s="193">
        <f>O289*H289</f>
        <v>0</v>
      </c>
      <c r="Q289" s="193">
        <v>0</v>
      </c>
      <c r="R289" s="193">
        <f>Q289*H289</f>
        <v>0</v>
      </c>
      <c r="S289" s="193">
        <v>0</v>
      </c>
      <c r="T289" s="194">
        <f>S289*H289</f>
        <v>0</v>
      </c>
      <c r="AR289" s="19" t="s">
        <v>168</v>
      </c>
      <c r="AT289" s="19" t="s">
        <v>164</v>
      </c>
      <c r="AU289" s="19" t="s">
        <v>81</v>
      </c>
      <c r="AY289" s="19" t="s">
        <v>162</v>
      </c>
      <c r="BE289" s="195">
        <f>IF(N289="základní",J289,0)</f>
        <v>0</v>
      </c>
      <c r="BF289" s="195">
        <f>IF(N289="snížená",J289,0)</f>
        <v>0</v>
      </c>
      <c r="BG289" s="195">
        <f>IF(N289="zákl. přenesená",J289,0)</f>
        <v>0</v>
      </c>
      <c r="BH289" s="195">
        <f>IF(N289="sníž. přenesená",J289,0)</f>
        <v>0</v>
      </c>
      <c r="BI289" s="195">
        <f>IF(N289="nulová",J289,0)</f>
        <v>0</v>
      </c>
      <c r="BJ289" s="19" t="s">
        <v>22</v>
      </c>
      <c r="BK289" s="195">
        <f>ROUND(I289*H289,2)</f>
        <v>0</v>
      </c>
      <c r="BL289" s="19" t="s">
        <v>168</v>
      </c>
      <c r="BM289" s="19" t="s">
        <v>966</v>
      </c>
    </row>
    <row r="290" spans="2:65" s="1" customFormat="1" ht="22.5" customHeight="1">
      <c r="B290" s="36"/>
      <c r="C290" s="184" t="s">
        <v>970</v>
      </c>
      <c r="D290" s="184" t="s">
        <v>164</v>
      </c>
      <c r="E290" s="185" t="s">
        <v>2842</v>
      </c>
      <c r="F290" s="186" t="s">
        <v>2843</v>
      </c>
      <c r="G290" s="187" t="s">
        <v>1689</v>
      </c>
      <c r="H290" s="188">
        <v>100</v>
      </c>
      <c r="I290" s="189"/>
      <c r="J290" s="190">
        <f>ROUND(I290*H290,2)</f>
        <v>0</v>
      </c>
      <c r="K290" s="186" t="s">
        <v>20</v>
      </c>
      <c r="L290" s="56"/>
      <c r="M290" s="191" t="s">
        <v>20</v>
      </c>
      <c r="N290" s="192" t="s">
        <v>44</v>
      </c>
      <c r="O290" s="37"/>
      <c r="P290" s="193">
        <f>O290*H290</f>
        <v>0</v>
      </c>
      <c r="Q290" s="193">
        <v>0</v>
      </c>
      <c r="R290" s="193">
        <f>Q290*H290</f>
        <v>0</v>
      </c>
      <c r="S290" s="193">
        <v>0</v>
      </c>
      <c r="T290" s="194">
        <f>S290*H290</f>
        <v>0</v>
      </c>
      <c r="AR290" s="19" t="s">
        <v>168</v>
      </c>
      <c r="AT290" s="19" t="s">
        <v>164</v>
      </c>
      <c r="AU290" s="19" t="s">
        <v>81</v>
      </c>
      <c r="AY290" s="19" t="s">
        <v>162</v>
      </c>
      <c r="BE290" s="195">
        <f>IF(N290="základní",J290,0)</f>
        <v>0</v>
      </c>
      <c r="BF290" s="195">
        <f>IF(N290="snížená",J290,0)</f>
        <v>0</v>
      </c>
      <c r="BG290" s="195">
        <f>IF(N290="zákl. přenesená",J290,0)</f>
        <v>0</v>
      </c>
      <c r="BH290" s="195">
        <f>IF(N290="sníž. přenesená",J290,0)</f>
        <v>0</v>
      </c>
      <c r="BI290" s="195">
        <f>IF(N290="nulová",J290,0)</f>
        <v>0</v>
      </c>
      <c r="BJ290" s="19" t="s">
        <v>22</v>
      </c>
      <c r="BK290" s="195">
        <f>ROUND(I290*H290,2)</f>
        <v>0</v>
      </c>
      <c r="BL290" s="19" t="s">
        <v>168</v>
      </c>
      <c r="BM290" s="19" t="s">
        <v>970</v>
      </c>
    </row>
    <row r="291" spans="2:47" s="1" customFormat="1" ht="40.5">
      <c r="B291" s="36"/>
      <c r="C291" s="58"/>
      <c r="D291" s="221" t="s">
        <v>2608</v>
      </c>
      <c r="E291" s="58"/>
      <c r="F291" s="266" t="s">
        <v>2844</v>
      </c>
      <c r="G291" s="58"/>
      <c r="H291" s="58"/>
      <c r="I291" s="154"/>
      <c r="J291" s="58"/>
      <c r="K291" s="58"/>
      <c r="L291" s="56"/>
      <c r="M291" s="73"/>
      <c r="N291" s="37"/>
      <c r="O291" s="37"/>
      <c r="P291" s="37"/>
      <c r="Q291" s="37"/>
      <c r="R291" s="37"/>
      <c r="S291" s="37"/>
      <c r="T291" s="74"/>
      <c r="AT291" s="19" t="s">
        <v>2608</v>
      </c>
      <c r="AU291" s="19" t="s">
        <v>81</v>
      </c>
    </row>
    <row r="292" spans="2:65" s="1" customFormat="1" ht="22.5" customHeight="1">
      <c r="B292" s="36"/>
      <c r="C292" s="184" t="s">
        <v>971</v>
      </c>
      <c r="D292" s="184" t="s">
        <v>164</v>
      </c>
      <c r="E292" s="185" t="s">
        <v>2845</v>
      </c>
      <c r="F292" s="186" t="s">
        <v>2846</v>
      </c>
      <c r="G292" s="187" t="s">
        <v>1996</v>
      </c>
      <c r="H292" s="188">
        <v>1</v>
      </c>
      <c r="I292" s="189"/>
      <c r="J292" s="190">
        <f>ROUND(I292*H292,2)</f>
        <v>0</v>
      </c>
      <c r="K292" s="186" t="s">
        <v>20</v>
      </c>
      <c r="L292" s="56"/>
      <c r="M292" s="191" t="s">
        <v>20</v>
      </c>
      <c r="N292" s="192" t="s">
        <v>44</v>
      </c>
      <c r="O292" s="37"/>
      <c r="P292" s="193">
        <f>O292*H292</f>
        <v>0</v>
      </c>
      <c r="Q292" s="193">
        <v>0</v>
      </c>
      <c r="R292" s="193">
        <f>Q292*H292</f>
        <v>0</v>
      </c>
      <c r="S292" s="193">
        <v>0</v>
      </c>
      <c r="T292" s="194">
        <f>S292*H292</f>
        <v>0</v>
      </c>
      <c r="AR292" s="19" t="s">
        <v>168</v>
      </c>
      <c r="AT292" s="19" t="s">
        <v>164</v>
      </c>
      <c r="AU292" s="19" t="s">
        <v>81</v>
      </c>
      <c r="AY292" s="19" t="s">
        <v>162</v>
      </c>
      <c r="BE292" s="195">
        <f>IF(N292="základní",J292,0)</f>
        <v>0</v>
      </c>
      <c r="BF292" s="195">
        <f>IF(N292="snížená",J292,0)</f>
        <v>0</v>
      </c>
      <c r="BG292" s="195">
        <f>IF(N292="zákl. přenesená",J292,0)</f>
        <v>0</v>
      </c>
      <c r="BH292" s="195">
        <f>IF(N292="sníž. přenesená",J292,0)</f>
        <v>0</v>
      </c>
      <c r="BI292" s="195">
        <f>IF(N292="nulová",J292,0)</f>
        <v>0</v>
      </c>
      <c r="BJ292" s="19" t="s">
        <v>22</v>
      </c>
      <c r="BK292" s="195">
        <f>ROUND(I292*H292,2)</f>
        <v>0</v>
      </c>
      <c r="BL292" s="19" t="s">
        <v>168</v>
      </c>
      <c r="BM292" s="19" t="s">
        <v>971</v>
      </c>
    </row>
    <row r="293" spans="2:65" s="1" customFormat="1" ht="22.5" customHeight="1">
      <c r="B293" s="36"/>
      <c r="C293" s="184" t="s">
        <v>977</v>
      </c>
      <c r="D293" s="184" t="s">
        <v>164</v>
      </c>
      <c r="E293" s="185" t="s">
        <v>2847</v>
      </c>
      <c r="F293" s="186" t="s">
        <v>2848</v>
      </c>
      <c r="G293" s="187" t="s">
        <v>2081</v>
      </c>
      <c r="H293" s="188">
        <v>15</v>
      </c>
      <c r="I293" s="189"/>
      <c r="J293" s="190">
        <f>ROUND(I293*H293,2)</f>
        <v>0</v>
      </c>
      <c r="K293" s="186" t="s">
        <v>20</v>
      </c>
      <c r="L293" s="56"/>
      <c r="M293" s="191" t="s">
        <v>20</v>
      </c>
      <c r="N293" s="192" t="s">
        <v>44</v>
      </c>
      <c r="O293" s="37"/>
      <c r="P293" s="193">
        <f>O293*H293</f>
        <v>0</v>
      </c>
      <c r="Q293" s="193">
        <v>0</v>
      </c>
      <c r="R293" s="193">
        <f>Q293*H293</f>
        <v>0</v>
      </c>
      <c r="S293" s="193">
        <v>0</v>
      </c>
      <c r="T293" s="194">
        <f>S293*H293</f>
        <v>0</v>
      </c>
      <c r="AR293" s="19" t="s">
        <v>168</v>
      </c>
      <c r="AT293" s="19" t="s">
        <v>164</v>
      </c>
      <c r="AU293" s="19" t="s">
        <v>81</v>
      </c>
      <c r="AY293" s="19" t="s">
        <v>162</v>
      </c>
      <c r="BE293" s="195">
        <f>IF(N293="základní",J293,0)</f>
        <v>0</v>
      </c>
      <c r="BF293" s="195">
        <f>IF(N293="snížená",J293,0)</f>
        <v>0</v>
      </c>
      <c r="BG293" s="195">
        <f>IF(N293="zákl. přenesená",J293,0)</f>
        <v>0</v>
      </c>
      <c r="BH293" s="195">
        <f>IF(N293="sníž. přenesená",J293,0)</f>
        <v>0</v>
      </c>
      <c r="BI293" s="195">
        <f>IF(N293="nulová",J293,0)</f>
        <v>0</v>
      </c>
      <c r="BJ293" s="19" t="s">
        <v>22</v>
      </c>
      <c r="BK293" s="195">
        <f>ROUND(I293*H293,2)</f>
        <v>0</v>
      </c>
      <c r="BL293" s="19" t="s">
        <v>168</v>
      </c>
      <c r="BM293" s="19" t="s">
        <v>977</v>
      </c>
    </row>
    <row r="294" spans="2:47" s="1" customFormat="1" ht="40.5">
      <c r="B294" s="36"/>
      <c r="C294" s="58"/>
      <c r="D294" s="221" t="s">
        <v>2608</v>
      </c>
      <c r="E294" s="58"/>
      <c r="F294" s="266" t="s">
        <v>2844</v>
      </c>
      <c r="G294" s="58"/>
      <c r="H294" s="58"/>
      <c r="I294" s="154"/>
      <c r="J294" s="58"/>
      <c r="K294" s="58"/>
      <c r="L294" s="56"/>
      <c r="M294" s="73"/>
      <c r="N294" s="37"/>
      <c r="O294" s="37"/>
      <c r="P294" s="37"/>
      <c r="Q294" s="37"/>
      <c r="R294" s="37"/>
      <c r="S294" s="37"/>
      <c r="T294" s="74"/>
      <c r="AT294" s="19" t="s">
        <v>2608</v>
      </c>
      <c r="AU294" s="19" t="s">
        <v>81</v>
      </c>
    </row>
    <row r="295" spans="2:65" s="1" customFormat="1" ht="22.5" customHeight="1">
      <c r="B295" s="36"/>
      <c r="C295" s="184" t="s">
        <v>982</v>
      </c>
      <c r="D295" s="184" t="s">
        <v>164</v>
      </c>
      <c r="E295" s="185" t="s">
        <v>2849</v>
      </c>
      <c r="F295" s="186" t="s">
        <v>2850</v>
      </c>
      <c r="G295" s="187" t="s">
        <v>1996</v>
      </c>
      <c r="H295" s="188">
        <v>1</v>
      </c>
      <c r="I295" s="189"/>
      <c r="J295" s="190">
        <f>ROUND(I295*H295,2)</f>
        <v>0</v>
      </c>
      <c r="K295" s="186" t="s">
        <v>20</v>
      </c>
      <c r="L295" s="56"/>
      <c r="M295" s="191" t="s">
        <v>20</v>
      </c>
      <c r="N295" s="192" t="s">
        <v>44</v>
      </c>
      <c r="O295" s="37"/>
      <c r="P295" s="193">
        <f>O295*H295</f>
        <v>0</v>
      </c>
      <c r="Q295" s="193">
        <v>0</v>
      </c>
      <c r="R295" s="193">
        <f>Q295*H295</f>
        <v>0</v>
      </c>
      <c r="S295" s="193">
        <v>0</v>
      </c>
      <c r="T295" s="194">
        <f>S295*H295</f>
        <v>0</v>
      </c>
      <c r="AR295" s="19" t="s">
        <v>168</v>
      </c>
      <c r="AT295" s="19" t="s">
        <v>164</v>
      </c>
      <c r="AU295" s="19" t="s">
        <v>81</v>
      </c>
      <c r="AY295" s="19" t="s">
        <v>162</v>
      </c>
      <c r="BE295" s="195">
        <f>IF(N295="základní",J295,0)</f>
        <v>0</v>
      </c>
      <c r="BF295" s="195">
        <f>IF(N295="snížená",J295,0)</f>
        <v>0</v>
      </c>
      <c r="BG295" s="195">
        <f>IF(N295="zákl. přenesená",J295,0)</f>
        <v>0</v>
      </c>
      <c r="BH295" s="195">
        <f>IF(N295="sníž. přenesená",J295,0)</f>
        <v>0</v>
      </c>
      <c r="BI295" s="195">
        <f>IF(N295="nulová",J295,0)</f>
        <v>0</v>
      </c>
      <c r="BJ295" s="19" t="s">
        <v>22</v>
      </c>
      <c r="BK295" s="195">
        <f>ROUND(I295*H295,2)</f>
        <v>0</v>
      </c>
      <c r="BL295" s="19" t="s">
        <v>168</v>
      </c>
      <c r="BM295" s="19" t="s">
        <v>982</v>
      </c>
    </row>
    <row r="296" spans="2:47" s="1" customFormat="1" ht="27">
      <c r="B296" s="36"/>
      <c r="C296" s="58"/>
      <c r="D296" s="198" t="s">
        <v>2608</v>
      </c>
      <c r="E296" s="58"/>
      <c r="F296" s="267" t="s">
        <v>2851</v>
      </c>
      <c r="G296" s="58"/>
      <c r="H296" s="58"/>
      <c r="I296" s="154"/>
      <c r="J296" s="58"/>
      <c r="K296" s="58"/>
      <c r="L296" s="56"/>
      <c r="M296" s="73"/>
      <c r="N296" s="37"/>
      <c r="O296" s="37"/>
      <c r="P296" s="37"/>
      <c r="Q296" s="37"/>
      <c r="R296" s="37"/>
      <c r="S296" s="37"/>
      <c r="T296" s="74"/>
      <c r="AT296" s="19" t="s">
        <v>2608</v>
      </c>
      <c r="AU296" s="19" t="s">
        <v>81</v>
      </c>
    </row>
    <row r="297" spans="2:63" s="10" customFormat="1" ht="29.85" customHeight="1">
      <c r="B297" s="167"/>
      <c r="C297" s="168"/>
      <c r="D297" s="181" t="s">
        <v>72</v>
      </c>
      <c r="E297" s="182" t="s">
        <v>2852</v>
      </c>
      <c r="F297" s="182" t="s">
        <v>2853</v>
      </c>
      <c r="G297" s="168"/>
      <c r="H297" s="168"/>
      <c r="I297" s="171"/>
      <c r="J297" s="183">
        <f>BK297</f>
        <v>0</v>
      </c>
      <c r="K297" s="168"/>
      <c r="L297" s="173"/>
      <c r="M297" s="174"/>
      <c r="N297" s="175"/>
      <c r="O297" s="175"/>
      <c r="P297" s="176">
        <f>SUM(P298:P304)</f>
        <v>0</v>
      </c>
      <c r="Q297" s="175"/>
      <c r="R297" s="176">
        <f>SUM(R298:R304)</f>
        <v>0</v>
      </c>
      <c r="S297" s="175"/>
      <c r="T297" s="177">
        <f>SUM(T298:T304)</f>
        <v>0</v>
      </c>
      <c r="AR297" s="178" t="s">
        <v>22</v>
      </c>
      <c r="AT297" s="179" t="s">
        <v>72</v>
      </c>
      <c r="AU297" s="179" t="s">
        <v>22</v>
      </c>
      <c r="AY297" s="178" t="s">
        <v>162</v>
      </c>
      <c r="BK297" s="180">
        <f>SUM(BK298:BK304)</f>
        <v>0</v>
      </c>
    </row>
    <row r="298" spans="2:65" s="1" customFormat="1" ht="22.5" customHeight="1">
      <c r="B298" s="36"/>
      <c r="C298" s="184" t="s">
        <v>1018</v>
      </c>
      <c r="D298" s="184" t="s">
        <v>164</v>
      </c>
      <c r="E298" s="185" t="s">
        <v>2854</v>
      </c>
      <c r="F298" s="186" t="s">
        <v>2855</v>
      </c>
      <c r="G298" s="187" t="s">
        <v>2856</v>
      </c>
      <c r="H298" s="188">
        <v>16</v>
      </c>
      <c r="I298" s="189"/>
      <c r="J298" s="190">
        <f>ROUND(I298*H298,2)</f>
        <v>0</v>
      </c>
      <c r="K298" s="186" t="s">
        <v>20</v>
      </c>
      <c r="L298" s="56"/>
      <c r="M298" s="191" t="s">
        <v>20</v>
      </c>
      <c r="N298" s="192" t="s">
        <v>44</v>
      </c>
      <c r="O298" s="37"/>
      <c r="P298" s="193">
        <f>O298*H298</f>
        <v>0</v>
      </c>
      <c r="Q298" s="193">
        <v>0</v>
      </c>
      <c r="R298" s="193">
        <f>Q298*H298</f>
        <v>0</v>
      </c>
      <c r="S298" s="193">
        <v>0</v>
      </c>
      <c r="T298" s="194">
        <f>S298*H298</f>
        <v>0</v>
      </c>
      <c r="AR298" s="19" t="s">
        <v>168</v>
      </c>
      <c r="AT298" s="19" t="s">
        <v>164</v>
      </c>
      <c r="AU298" s="19" t="s">
        <v>81</v>
      </c>
      <c r="AY298" s="19" t="s">
        <v>162</v>
      </c>
      <c r="BE298" s="195">
        <f>IF(N298="základní",J298,0)</f>
        <v>0</v>
      </c>
      <c r="BF298" s="195">
        <f>IF(N298="snížená",J298,0)</f>
        <v>0</v>
      </c>
      <c r="BG298" s="195">
        <f>IF(N298="zákl. přenesená",J298,0)</f>
        <v>0</v>
      </c>
      <c r="BH298" s="195">
        <f>IF(N298="sníž. přenesená",J298,0)</f>
        <v>0</v>
      </c>
      <c r="BI298" s="195">
        <f>IF(N298="nulová",J298,0)</f>
        <v>0</v>
      </c>
      <c r="BJ298" s="19" t="s">
        <v>22</v>
      </c>
      <c r="BK298" s="195">
        <f>ROUND(I298*H298,2)</f>
        <v>0</v>
      </c>
      <c r="BL298" s="19" t="s">
        <v>168</v>
      </c>
      <c r="BM298" s="19" t="s">
        <v>1018</v>
      </c>
    </row>
    <row r="299" spans="2:65" s="1" customFormat="1" ht="22.5" customHeight="1">
      <c r="B299" s="36"/>
      <c r="C299" s="184" t="s">
        <v>1025</v>
      </c>
      <c r="D299" s="184" t="s">
        <v>164</v>
      </c>
      <c r="E299" s="185" t="s">
        <v>2857</v>
      </c>
      <c r="F299" s="186" t="s">
        <v>2858</v>
      </c>
      <c r="G299" s="187" t="s">
        <v>2856</v>
      </c>
      <c r="H299" s="188">
        <v>4</v>
      </c>
      <c r="I299" s="189"/>
      <c r="J299" s="190">
        <f>ROUND(I299*H299,2)</f>
        <v>0</v>
      </c>
      <c r="K299" s="186" t="s">
        <v>20</v>
      </c>
      <c r="L299" s="56"/>
      <c r="M299" s="191" t="s">
        <v>20</v>
      </c>
      <c r="N299" s="192" t="s">
        <v>44</v>
      </c>
      <c r="O299" s="37"/>
      <c r="P299" s="193">
        <f>O299*H299</f>
        <v>0</v>
      </c>
      <c r="Q299" s="193">
        <v>0</v>
      </c>
      <c r="R299" s="193">
        <f>Q299*H299</f>
        <v>0</v>
      </c>
      <c r="S299" s="193">
        <v>0</v>
      </c>
      <c r="T299" s="194">
        <f>S299*H299</f>
        <v>0</v>
      </c>
      <c r="AR299" s="19" t="s">
        <v>168</v>
      </c>
      <c r="AT299" s="19" t="s">
        <v>164</v>
      </c>
      <c r="AU299" s="19" t="s">
        <v>81</v>
      </c>
      <c r="AY299" s="19" t="s">
        <v>162</v>
      </c>
      <c r="BE299" s="195">
        <f>IF(N299="základní",J299,0)</f>
        <v>0</v>
      </c>
      <c r="BF299" s="195">
        <f>IF(N299="snížená",J299,0)</f>
        <v>0</v>
      </c>
      <c r="BG299" s="195">
        <f>IF(N299="zákl. přenesená",J299,0)</f>
        <v>0</v>
      </c>
      <c r="BH299" s="195">
        <f>IF(N299="sníž. přenesená",J299,0)</f>
        <v>0</v>
      </c>
      <c r="BI299" s="195">
        <f>IF(N299="nulová",J299,0)</f>
        <v>0</v>
      </c>
      <c r="BJ299" s="19" t="s">
        <v>22</v>
      </c>
      <c r="BK299" s="195">
        <f>ROUND(I299*H299,2)</f>
        <v>0</v>
      </c>
      <c r="BL299" s="19" t="s">
        <v>168</v>
      </c>
      <c r="BM299" s="19" t="s">
        <v>1025</v>
      </c>
    </row>
    <row r="300" spans="2:65" s="1" customFormat="1" ht="22.5" customHeight="1">
      <c r="B300" s="36"/>
      <c r="C300" s="184" t="s">
        <v>1030</v>
      </c>
      <c r="D300" s="184" t="s">
        <v>164</v>
      </c>
      <c r="E300" s="185" t="s">
        <v>2859</v>
      </c>
      <c r="F300" s="186" t="s">
        <v>2860</v>
      </c>
      <c r="G300" s="187" t="s">
        <v>2856</v>
      </c>
      <c r="H300" s="188">
        <v>12</v>
      </c>
      <c r="I300" s="189"/>
      <c r="J300" s="190">
        <f>ROUND(I300*H300,2)</f>
        <v>0</v>
      </c>
      <c r="K300" s="186" t="s">
        <v>20</v>
      </c>
      <c r="L300" s="56"/>
      <c r="M300" s="191" t="s">
        <v>20</v>
      </c>
      <c r="N300" s="192" t="s">
        <v>44</v>
      </c>
      <c r="O300" s="37"/>
      <c r="P300" s="193">
        <f>O300*H300</f>
        <v>0</v>
      </c>
      <c r="Q300" s="193">
        <v>0</v>
      </c>
      <c r="R300" s="193">
        <f>Q300*H300</f>
        <v>0</v>
      </c>
      <c r="S300" s="193">
        <v>0</v>
      </c>
      <c r="T300" s="194">
        <f>S300*H300</f>
        <v>0</v>
      </c>
      <c r="AR300" s="19" t="s">
        <v>168</v>
      </c>
      <c r="AT300" s="19" t="s">
        <v>164</v>
      </c>
      <c r="AU300" s="19" t="s">
        <v>81</v>
      </c>
      <c r="AY300" s="19" t="s">
        <v>162</v>
      </c>
      <c r="BE300" s="195">
        <f>IF(N300="základní",J300,0)</f>
        <v>0</v>
      </c>
      <c r="BF300" s="195">
        <f>IF(N300="snížená",J300,0)</f>
        <v>0</v>
      </c>
      <c r="BG300" s="195">
        <f>IF(N300="zákl. přenesená",J300,0)</f>
        <v>0</v>
      </c>
      <c r="BH300" s="195">
        <f>IF(N300="sníž. přenesená",J300,0)</f>
        <v>0</v>
      </c>
      <c r="BI300" s="195">
        <f>IF(N300="nulová",J300,0)</f>
        <v>0</v>
      </c>
      <c r="BJ300" s="19" t="s">
        <v>22</v>
      </c>
      <c r="BK300" s="195">
        <f>ROUND(I300*H300,2)</f>
        <v>0</v>
      </c>
      <c r="BL300" s="19" t="s">
        <v>168</v>
      </c>
      <c r="BM300" s="19" t="s">
        <v>1030</v>
      </c>
    </row>
    <row r="301" spans="2:47" s="1" customFormat="1" ht="27">
      <c r="B301" s="36"/>
      <c r="C301" s="58"/>
      <c r="D301" s="221" t="s">
        <v>2608</v>
      </c>
      <c r="E301" s="58"/>
      <c r="F301" s="266" t="s">
        <v>2861</v>
      </c>
      <c r="G301" s="58"/>
      <c r="H301" s="58"/>
      <c r="I301" s="154"/>
      <c r="J301" s="58"/>
      <c r="K301" s="58"/>
      <c r="L301" s="56"/>
      <c r="M301" s="73"/>
      <c r="N301" s="37"/>
      <c r="O301" s="37"/>
      <c r="P301" s="37"/>
      <c r="Q301" s="37"/>
      <c r="R301" s="37"/>
      <c r="S301" s="37"/>
      <c r="T301" s="74"/>
      <c r="AT301" s="19" t="s">
        <v>2608</v>
      </c>
      <c r="AU301" s="19" t="s">
        <v>81</v>
      </c>
    </row>
    <row r="302" spans="2:65" s="1" customFormat="1" ht="22.5" customHeight="1">
      <c r="B302" s="36"/>
      <c r="C302" s="184" t="s">
        <v>1036</v>
      </c>
      <c r="D302" s="184" t="s">
        <v>164</v>
      </c>
      <c r="E302" s="185" t="s">
        <v>2862</v>
      </c>
      <c r="F302" s="186" t="s">
        <v>2863</v>
      </c>
      <c r="G302" s="187" t="s">
        <v>2856</v>
      </c>
      <c r="H302" s="188">
        <v>5</v>
      </c>
      <c r="I302" s="189"/>
      <c r="J302" s="190">
        <f>ROUND(I302*H302,2)</f>
        <v>0</v>
      </c>
      <c r="K302" s="186" t="s">
        <v>20</v>
      </c>
      <c r="L302" s="56"/>
      <c r="M302" s="191" t="s">
        <v>20</v>
      </c>
      <c r="N302" s="192" t="s">
        <v>44</v>
      </c>
      <c r="O302" s="37"/>
      <c r="P302" s="193">
        <f>O302*H302</f>
        <v>0</v>
      </c>
      <c r="Q302" s="193">
        <v>0</v>
      </c>
      <c r="R302" s="193">
        <f>Q302*H302</f>
        <v>0</v>
      </c>
      <c r="S302" s="193">
        <v>0</v>
      </c>
      <c r="T302" s="194">
        <f>S302*H302</f>
        <v>0</v>
      </c>
      <c r="AR302" s="19" t="s">
        <v>168</v>
      </c>
      <c r="AT302" s="19" t="s">
        <v>164</v>
      </c>
      <c r="AU302" s="19" t="s">
        <v>81</v>
      </c>
      <c r="AY302" s="19" t="s">
        <v>162</v>
      </c>
      <c r="BE302" s="195">
        <f>IF(N302="základní",J302,0)</f>
        <v>0</v>
      </c>
      <c r="BF302" s="195">
        <f>IF(N302="snížená",J302,0)</f>
        <v>0</v>
      </c>
      <c r="BG302" s="195">
        <f>IF(N302="zákl. přenesená",J302,0)</f>
        <v>0</v>
      </c>
      <c r="BH302" s="195">
        <f>IF(N302="sníž. přenesená",J302,0)</f>
        <v>0</v>
      </c>
      <c r="BI302" s="195">
        <f>IF(N302="nulová",J302,0)</f>
        <v>0</v>
      </c>
      <c r="BJ302" s="19" t="s">
        <v>22</v>
      </c>
      <c r="BK302" s="195">
        <f>ROUND(I302*H302,2)</f>
        <v>0</v>
      </c>
      <c r="BL302" s="19" t="s">
        <v>168</v>
      </c>
      <c r="BM302" s="19" t="s">
        <v>1036</v>
      </c>
    </row>
    <row r="303" spans="2:47" s="1" customFormat="1" ht="40.5">
      <c r="B303" s="36"/>
      <c r="C303" s="58"/>
      <c r="D303" s="221" t="s">
        <v>2608</v>
      </c>
      <c r="E303" s="58"/>
      <c r="F303" s="266" t="s">
        <v>2864</v>
      </c>
      <c r="G303" s="58"/>
      <c r="H303" s="58"/>
      <c r="I303" s="154"/>
      <c r="J303" s="58"/>
      <c r="K303" s="58"/>
      <c r="L303" s="56"/>
      <c r="M303" s="73"/>
      <c r="N303" s="37"/>
      <c r="O303" s="37"/>
      <c r="P303" s="37"/>
      <c r="Q303" s="37"/>
      <c r="R303" s="37"/>
      <c r="S303" s="37"/>
      <c r="T303" s="74"/>
      <c r="AT303" s="19" t="s">
        <v>2608</v>
      </c>
      <c r="AU303" s="19" t="s">
        <v>81</v>
      </c>
    </row>
    <row r="304" spans="2:65" s="1" customFormat="1" ht="22.5" customHeight="1">
      <c r="B304" s="36"/>
      <c r="C304" s="184" t="s">
        <v>1041</v>
      </c>
      <c r="D304" s="184" t="s">
        <v>164</v>
      </c>
      <c r="E304" s="185" t="s">
        <v>2865</v>
      </c>
      <c r="F304" s="186" t="s">
        <v>2866</v>
      </c>
      <c r="G304" s="187" t="s">
        <v>2867</v>
      </c>
      <c r="H304" s="188">
        <v>1</v>
      </c>
      <c r="I304" s="189"/>
      <c r="J304" s="190">
        <f>ROUND(I304*H304,2)</f>
        <v>0</v>
      </c>
      <c r="K304" s="186" t="s">
        <v>20</v>
      </c>
      <c r="L304" s="56"/>
      <c r="M304" s="191" t="s">
        <v>20</v>
      </c>
      <c r="N304" s="262" t="s">
        <v>44</v>
      </c>
      <c r="O304" s="263"/>
      <c r="P304" s="264">
        <f>O304*H304</f>
        <v>0</v>
      </c>
      <c r="Q304" s="264">
        <v>0</v>
      </c>
      <c r="R304" s="264">
        <f>Q304*H304</f>
        <v>0</v>
      </c>
      <c r="S304" s="264">
        <v>0</v>
      </c>
      <c r="T304" s="265">
        <f>S304*H304</f>
        <v>0</v>
      </c>
      <c r="AR304" s="19" t="s">
        <v>168</v>
      </c>
      <c r="AT304" s="19" t="s">
        <v>164</v>
      </c>
      <c r="AU304" s="19" t="s">
        <v>81</v>
      </c>
      <c r="AY304" s="19" t="s">
        <v>162</v>
      </c>
      <c r="BE304" s="195">
        <f>IF(N304="základní",J304,0)</f>
        <v>0</v>
      </c>
      <c r="BF304" s="195">
        <f>IF(N304="snížená",J304,0)</f>
        <v>0</v>
      </c>
      <c r="BG304" s="195">
        <f>IF(N304="zákl. přenesená",J304,0)</f>
        <v>0</v>
      </c>
      <c r="BH304" s="195">
        <f>IF(N304="sníž. přenesená",J304,0)</f>
        <v>0</v>
      </c>
      <c r="BI304" s="195">
        <f>IF(N304="nulová",J304,0)</f>
        <v>0</v>
      </c>
      <c r="BJ304" s="19" t="s">
        <v>22</v>
      </c>
      <c r="BK304" s="195">
        <f>ROUND(I304*H304,2)</f>
        <v>0</v>
      </c>
      <c r="BL304" s="19" t="s">
        <v>168</v>
      </c>
      <c r="BM304" s="19" t="s">
        <v>1041</v>
      </c>
    </row>
    <row r="305" spans="2:12" s="1" customFormat="1" ht="6.95" customHeight="1">
      <c r="B305" s="51"/>
      <c r="C305" s="52"/>
      <c r="D305" s="52"/>
      <c r="E305" s="52"/>
      <c r="F305" s="52"/>
      <c r="G305" s="52"/>
      <c r="H305" s="52"/>
      <c r="I305" s="130"/>
      <c r="J305" s="52"/>
      <c r="K305" s="52"/>
      <c r="L305" s="56"/>
    </row>
  </sheetData>
  <sheetProtection password="CC35" sheet="1" objects="1" scenarios="1" formatColumns="0" formatRows="0" sort="0" autoFilter="0"/>
  <autoFilter ref="C82:K82"/>
  <mergeCells count="9">
    <mergeCell ref="E73:H73"/>
    <mergeCell ref="E75:H75"/>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2"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90</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2868</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405" customHeight="1">
      <c r="B24" s="112"/>
      <c r="C24" s="113"/>
      <c r="D24" s="113"/>
      <c r="E24" s="297" t="s">
        <v>2869</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ROUND(J81,2)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ROUND(SUM(BE81:BE159),2)</f>
        <v>0</v>
      </c>
      <c r="G30" s="37"/>
      <c r="H30" s="37"/>
      <c r="I30" s="122">
        <v>0.21</v>
      </c>
      <c r="J30" s="121">
        <f>ROUND(ROUND((SUM(BE81:BE159)),2)*I30,2)</f>
        <v>0</v>
      </c>
      <c r="K30" s="40"/>
    </row>
    <row r="31" spans="2:11" s="1" customFormat="1" ht="14.45" customHeight="1">
      <c r="B31" s="36"/>
      <c r="C31" s="37"/>
      <c r="D31" s="37"/>
      <c r="E31" s="44" t="s">
        <v>45</v>
      </c>
      <c r="F31" s="121">
        <f>ROUND(SUM(BF81:BF159),2)</f>
        <v>0</v>
      </c>
      <c r="G31" s="37"/>
      <c r="H31" s="37"/>
      <c r="I31" s="122">
        <v>0.15</v>
      </c>
      <c r="J31" s="121">
        <f>ROUND(ROUND((SUM(BF81:BF159)),2)*I31,2)</f>
        <v>0</v>
      </c>
      <c r="K31" s="40"/>
    </row>
    <row r="32" spans="2:11" s="1" customFormat="1" ht="14.45" customHeight="1" hidden="1">
      <c r="B32" s="36"/>
      <c r="C32" s="37"/>
      <c r="D32" s="37"/>
      <c r="E32" s="44" t="s">
        <v>46</v>
      </c>
      <c r="F32" s="121">
        <f>ROUND(SUM(BG81:BG159),2)</f>
        <v>0</v>
      </c>
      <c r="G32" s="37"/>
      <c r="H32" s="37"/>
      <c r="I32" s="122">
        <v>0.21</v>
      </c>
      <c r="J32" s="121">
        <v>0</v>
      </c>
      <c r="K32" s="40"/>
    </row>
    <row r="33" spans="2:11" s="1" customFormat="1" ht="14.45" customHeight="1" hidden="1">
      <c r="B33" s="36"/>
      <c r="C33" s="37"/>
      <c r="D33" s="37"/>
      <c r="E33" s="44" t="s">
        <v>47</v>
      </c>
      <c r="F33" s="121">
        <f>ROUND(SUM(BH81:BH159),2)</f>
        <v>0</v>
      </c>
      <c r="G33" s="37"/>
      <c r="H33" s="37"/>
      <c r="I33" s="122">
        <v>0.15</v>
      </c>
      <c r="J33" s="121">
        <v>0</v>
      </c>
      <c r="K33" s="40"/>
    </row>
    <row r="34" spans="2:11" s="1" customFormat="1" ht="14.45" customHeight="1" hidden="1">
      <c r="B34" s="36"/>
      <c r="C34" s="37"/>
      <c r="D34" s="37"/>
      <c r="E34" s="44" t="s">
        <v>48</v>
      </c>
      <c r="F34" s="121">
        <f>ROUND(SUM(BI81:BI159),2)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UT - Vytápění</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J81</f>
        <v>0</v>
      </c>
      <c r="K56" s="40"/>
      <c r="AU56" s="19" t="s">
        <v>108</v>
      </c>
    </row>
    <row r="57" spans="2:11" s="7" customFormat="1" ht="24.95" customHeight="1">
      <c r="B57" s="140"/>
      <c r="C57" s="141"/>
      <c r="D57" s="142" t="s">
        <v>2868</v>
      </c>
      <c r="E57" s="143"/>
      <c r="F57" s="143"/>
      <c r="G57" s="143"/>
      <c r="H57" s="143"/>
      <c r="I57" s="144"/>
      <c r="J57" s="145">
        <f>J82</f>
        <v>0</v>
      </c>
      <c r="K57" s="146"/>
    </row>
    <row r="58" spans="2:11" s="8" customFormat="1" ht="19.9" customHeight="1">
      <c r="B58" s="147"/>
      <c r="C58" s="148"/>
      <c r="D58" s="149" t="s">
        <v>2870</v>
      </c>
      <c r="E58" s="150"/>
      <c r="F58" s="150"/>
      <c r="G58" s="150"/>
      <c r="H58" s="150"/>
      <c r="I58" s="151"/>
      <c r="J58" s="152">
        <f>J83</f>
        <v>0</v>
      </c>
      <c r="K58" s="153"/>
    </row>
    <row r="59" spans="2:11" s="8" customFormat="1" ht="19.9" customHeight="1">
      <c r="B59" s="147"/>
      <c r="C59" s="148"/>
      <c r="D59" s="149" t="s">
        <v>2871</v>
      </c>
      <c r="E59" s="150"/>
      <c r="F59" s="150"/>
      <c r="G59" s="150"/>
      <c r="H59" s="150"/>
      <c r="I59" s="151"/>
      <c r="J59" s="152">
        <f>J109</f>
        <v>0</v>
      </c>
      <c r="K59" s="153"/>
    </row>
    <row r="60" spans="2:11" s="8" customFormat="1" ht="19.9" customHeight="1">
      <c r="B60" s="147"/>
      <c r="C60" s="148"/>
      <c r="D60" s="149" t="s">
        <v>2872</v>
      </c>
      <c r="E60" s="150"/>
      <c r="F60" s="150"/>
      <c r="G60" s="150"/>
      <c r="H60" s="150"/>
      <c r="I60" s="151"/>
      <c r="J60" s="152">
        <f>J148</f>
        <v>0</v>
      </c>
      <c r="K60" s="153"/>
    </row>
    <row r="61" spans="2:11" s="8" customFormat="1" ht="19.9" customHeight="1">
      <c r="B61" s="147"/>
      <c r="C61" s="148"/>
      <c r="D61" s="149" t="s">
        <v>2873</v>
      </c>
      <c r="E61" s="150"/>
      <c r="F61" s="150"/>
      <c r="G61" s="150"/>
      <c r="H61" s="150"/>
      <c r="I61" s="151"/>
      <c r="J61" s="152">
        <f>J152</f>
        <v>0</v>
      </c>
      <c r="K61" s="153"/>
    </row>
    <row r="62" spans="2:11" s="1" customFormat="1" ht="21.75" customHeight="1">
      <c r="B62" s="36"/>
      <c r="C62" s="37"/>
      <c r="D62" s="37"/>
      <c r="E62" s="37"/>
      <c r="F62" s="37"/>
      <c r="G62" s="37"/>
      <c r="H62" s="37"/>
      <c r="I62" s="109"/>
      <c r="J62" s="37"/>
      <c r="K62" s="40"/>
    </row>
    <row r="63" spans="2:11" s="1" customFormat="1" ht="6.95" customHeight="1">
      <c r="B63" s="51"/>
      <c r="C63" s="52"/>
      <c r="D63" s="52"/>
      <c r="E63" s="52"/>
      <c r="F63" s="52"/>
      <c r="G63" s="52"/>
      <c r="H63" s="52"/>
      <c r="I63" s="130"/>
      <c r="J63" s="52"/>
      <c r="K63" s="53"/>
    </row>
    <row r="67" spans="2:12" s="1" customFormat="1" ht="6.95" customHeight="1">
      <c r="B67" s="54"/>
      <c r="C67" s="55"/>
      <c r="D67" s="55"/>
      <c r="E67" s="55"/>
      <c r="F67" s="55"/>
      <c r="G67" s="55"/>
      <c r="H67" s="55"/>
      <c r="I67" s="133"/>
      <c r="J67" s="55"/>
      <c r="K67" s="55"/>
      <c r="L67" s="56"/>
    </row>
    <row r="68" spans="2:12" s="1" customFormat="1" ht="36.95" customHeight="1">
      <c r="B68" s="36"/>
      <c r="C68" s="57" t="s">
        <v>146</v>
      </c>
      <c r="D68" s="58"/>
      <c r="E68" s="58"/>
      <c r="F68" s="58"/>
      <c r="G68" s="58"/>
      <c r="H68" s="58"/>
      <c r="I68" s="154"/>
      <c r="J68" s="58"/>
      <c r="K68" s="58"/>
      <c r="L68" s="56"/>
    </row>
    <row r="69" spans="2:12" s="1" customFormat="1" ht="6.95" customHeight="1">
      <c r="B69" s="36"/>
      <c r="C69" s="58"/>
      <c r="D69" s="58"/>
      <c r="E69" s="58"/>
      <c r="F69" s="58"/>
      <c r="G69" s="58"/>
      <c r="H69" s="58"/>
      <c r="I69" s="154"/>
      <c r="J69" s="58"/>
      <c r="K69" s="58"/>
      <c r="L69" s="56"/>
    </row>
    <row r="70" spans="2:12" s="1" customFormat="1" ht="14.45" customHeight="1">
      <c r="B70" s="36"/>
      <c r="C70" s="60" t="s">
        <v>16</v>
      </c>
      <c r="D70" s="58"/>
      <c r="E70" s="58"/>
      <c r="F70" s="58"/>
      <c r="G70" s="58"/>
      <c r="H70" s="58"/>
      <c r="I70" s="154"/>
      <c r="J70" s="58"/>
      <c r="K70" s="58"/>
      <c r="L70" s="56"/>
    </row>
    <row r="71" spans="2:12" s="1" customFormat="1" ht="22.5" customHeight="1">
      <c r="B71" s="36"/>
      <c r="C71" s="58"/>
      <c r="D71" s="58"/>
      <c r="E71" s="331" t="str">
        <f>E7</f>
        <v>Stavební úpravy pro rozšíření univerzitní infrastruktury ÚVIS MENDELU</v>
      </c>
      <c r="F71" s="312"/>
      <c r="G71" s="312"/>
      <c r="H71" s="312"/>
      <c r="I71" s="154"/>
      <c r="J71" s="58"/>
      <c r="K71" s="58"/>
      <c r="L71" s="56"/>
    </row>
    <row r="72" spans="2:12" s="1" customFormat="1" ht="14.45" customHeight="1">
      <c r="B72" s="36"/>
      <c r="C72" s="60" t="s">
        <v>102</v>
      </c>
      <c r="D72" s="58"/>
      <c r="E72" s="58"/>
      <c r="F72" s="58"/>
      <c r="G72" s="58"/>
      <c r="H72" s="58"/>
      <c r="I72" s="154"/>
      <c r="J72" s="58"/>
      <c r="K72" s="58"/>
      <c r="L72" s="56"/>
    </row>
    <row r="73" spans="2:12" s="1" customFormat="1" ht="23.25" customHeight="1">
      <c r="B73" s="36"/>
      <c r="C73" s="58"/>
      <c r="D73" s="58"/>
      <c r="E73" s="309" t="str">
        <f>E9</f>
        <v>UT - Vytápění</v>
      </c>
      <c r="F73" s="312"/>
      <c r="G73" s="312"/>
      <c r="H73" s="312"/>
      <c r="I73" s="154"/>
      <c r="J73" s="58"/>
      <c r="K73" s="58"/>
      <c r="L73" s="56"/>
    </row>
    <row r="74" spans="2:12" s="1" customFormat="1" ht="6.95" customHeight="1">
      <c r="B74" s="36"/>
      <c r="C74" s="58"/>
      <c r="D74" s="58"/>
      <c r="E74" s="58"/>
      <c r="F74" s="58"/>
      <c r="G74" s="58"/>
      <c r="H74" s="58"/>
      <c r="I74" s="154"/>
      <c r="J74" s="58"/>
      <c r="K74" s="58"/>
      <c r="L74" s="56"/>
    </row>
    <row r="75" spans="2:12" s="1" customFormat="1" ht="18" customHeight="1">
      <c r="B75" s="36"/>
      <c r="C75" s="60" t="s">
        <v>23</v>
      </c>
      <c r="D75" s="58"/>
      <c r="E75" s="58"/>
      <c r="F75" s="155" t="str">
        <f>F12</f>
        <v>Brno</v>
      </c>
      <c r="G75" s="58"/>
      <c r="H75" s="58"/>
      <c r="I75" s="156" t="s">
        <v>25</v>
      </c>
      <c r="J75" s="68" t="str">
        <f>IF(J12="","",J12)</f>
        <v>1.7.2016</v>
      </c>
      <c r="K75" s="58"/>
      <c r="L75" s="56"/>
    </row>
    <row r="76" spans="2:12" s="1" customFormat="1" ht="6.95" customHeight="1">
      <c r="B76" s="36"/>
      <c r="C76" s="58"/>
      <c r="D76" s="58"/>
      <c r="E76" s="58"/>
      <c r="F76" s="58"/>
      <c r="G76" s="58"/>
      <c r="H76" s="58"/>
      <c r="I76" s="154"/>
      <c r="J76" s="58"/>
      <c r="K76" s="58"/>
      <c r="L76" s="56"/>
    </row>
    <row r="77" spans="2:12" s="1" customFormat="1" ht="13.5">
      <c r="B77" s="36"/>
      <c r="C77" s="60" t="s">
        <v>29</v>
      </c>
      <c r="D77" s="58"/>
      <c r="E77" s="58"/>
      <c r="F77" s="155" t="str">
        <f>E15</f>
        <v>Mendelova univerzita v Brně</v>
      </c>
      <c r="G77" s="58"/>
      <c r="H77" s="58"/>
      <c r="I77" s="156" t="s">
        <v>35</v>
      </c>
      <c r="J77" s="155" t="str">
        <f>E21</f>
        <v xml:space="preserve"> </v>
      </c>
      <c r="K77" s="58"/>
      <c r="L77" s="56"/>
    </row>
    <row r="78" spans="2:12" s="1" customFormat="1" ht="14.45" customHeight="1">
      <c r="B78" s="36"/>
      <c r="C78" s="60" t="s">
        <v>33</v>
      </c>
      <c r="D78" s="58"/>
      <c r="E78" s="58"/>
      <c r="F78" s="155" t="str">
        <f>IF(E18="","",E18)</f>
        <v/>
      </c>
      <c r="G78" s="58"/>
      <c r="H78" s="58"/>
      <c r="I78" s="154"/>
      <c r="J78" s="58"/>
      <c r="K78" s="58"/>
      <c r="L78" s="56"/>
    </row>
    <row r="79" spans="2:12" s="1" customFormat="1" ht="10.35" customHeight="1">
      <c r="B79" s="36"/>
      <c r="C79" s="58"/>
      <c r="D79" s="58"/>
      <c r="E79" s="58"/>
      <c r="F79" s="58"/>
      <c r="G79" s="58"/>
      <c r="H79" s="58"/>
      <c r="I79" s="154"/>
      <c r="J79" s="58"/>
      <c r="K79" s="58"/>
      <c r="L79" s="56"/>
    </row>
    <row r="80" spans="2:20" s="9" customFormat="1" ht="29.25" customHeight="1">
      <c r="B80" s="157"/>
      <c r="C80" s="158" t="s">
        <v>147</v>
      </c>
      <c r="D80" s="159" t="s">
        <v>58</v>
      </c>
      <c r="E80" s="159" t="s">
        <v>54</v>
      </c>
      <c r="F80" s="159" t="s">
        <v>148</v>
      </c>
      <c r="G80" s="159" t="s">
        <v>149</v>
      </c>
      <c r="H80" s="159" t="s">
        <v>150</v>
      </c>
      <c r="I80" s="160" t="s">
        <v>151</v>
      </c>
      <c r="J80" s="159" t="s">
        <v>106</v>
      </c>
      <c r="K80" s="161" t="s">
        <v>152</v>
      </c>
      <c r="L80" s="162"/>
      <c r="M80" s="77" t="s">
        <v>153</v>
      </c>
      <c r="N80" s="78" t="s">
        <v>43</v>
      </c>
      <c r="O80" s="78" t="s">
        <v>154</v>
      </c>
      <c r="P80" s="78" t="s">
        <v>155</v>
      </c>
      <c r="Q80" s="78" t="s">
        <v>156</v>
      </c>
      <c r="R80" s="78" t="s">
        <v>157</v>
      </c>
      <c r="S80" s="78" t="s">
        <v>158</v>
      </c>
      <c r="T80" s="79" t="s">
        <v>159</v>
      </c>
    </row>
    <row r="81" spans="2:63" s="1" customFormat="1" ht="29.25" customHeight="1">
      <c r="B81" s="36"/>
      <c r="C81" s="83" t="s">
        <v>107</v>
      </c>
      <c r="D81" s="58"/>
      <c r="E81" s="58"/>
      <c r="F81" s="58"/>
      <c r="G81" s="58"/>
      <c r="H81" s="58"/>
      <c r="I81" s="154"/>
      <c r="J81" s="163">
        <f>BK81</f>
        <v>0</v>
      </c>
      <c r="K81" s="58"/>
      <c r="L81" s="56"/>
      <c r="M81" s="80"/>
      <c r="N81" s="81"/>
      <c r="O81" s="81"/>
      <c r="P81" s="164">
        <f>P82</f>
        <v>0</v>
      </c>
      <c r="Q81" s="81"/>
      <c r="R81" s="164">
        <f>R82</f>
        <v>0</v>
      </c>
      <c r="S81" s="81"/>
      <c r="T81" s="165">
        <f>T82</f>
        <v>0</v>
      </c>
      <c r="AT81" s="19" t="s">
        <v>72</v>
      </c>
      <c r="AU81" s="19" t="s">
        <v>108</v>
      </c>
      <c r="BK81" s="166">
        <f>BK82</f>
        <v>0</v>
      </c>
    </row>
    <row r="82" spans="2:63" s="10" customFormat="1" ht="37.35" customHeight="1">
      <c r="B82" s="167"/>
      <c r="C82" s="168"/>
      <c r="D82" s="169" t="s">
        <v>72</v>
      </c>
      <c r="E82" s="170" t="s">
        <v>88</v>
      </c>
      <c r="F82" s="170" t="s">
        <v>89</v>
      </c>
      <c r="G82" s="168"/>
      <c r="H82" s="168"/>
      <c r="I82" s="171"/>
      <c r="J82" s="172">
        <f>BK82</f>
        <v>0</v>
      </c>
      <c r="K82" s="168"/>
      <c r="L82" s="173"/>
      <c r="M82" s="174"/>
      <c r="N82" s="175"/>
      <c r="O82" s="175"/>
      <c r="P82" s="176">
        <f>P83+P109+P148+P152</f>
        <v>0</v>
      </c>
      <c r="Q82" s="175"/>
      <c r="R82" s="176">
        <f>R83+R109+R148+R152</f>
        <v>0</v>
      </c>
      <c r="S82" s="175"/>
      <c r="T82" s="177">
        <f>T83+T109+T148+T152</f>
        <v>0</v>
      </c>
      <c r="AR82" s="178" t="s">
        <v>22</v>
      </c>
      <c r="AT82" s="179" t="s">
        <v>72</v>
      </c>
      <c r="AU82" s="179" t="s">
        <v>73</v>
      </c>
      <c r="AY82" s="178" t="s">
        <v>162</v>
      </c>
      <c r="BK82" s="180">
        <f>BK83+BK109+BK148+BK152</f>
        <v>0</v>
      </c>
    </row>
    <row r="83" spans="2:63" s="10" customFormat="1" ht="19.9" customHeight="1">
      <c r="B83" s="167"/>
      <c r="C83" s="168"/>
      <c r="D83" s="181" t="s">
        <v>72</v>
      </c>
      <c r="E83" s="182" t="s">
        <v>7</v>
      </c>
      <c r="F83" s="182" t="s">
        <v>2874</v>
      </c>
      <c r="G83" s="168"/>
      <c r="H83" s="168"/>
      <c r="I83" s="171"/>
      <c r="J83" s="183">
        <f>BK83</f>
        <v>0</v>
      </c>
      <c r="K83" s="168"/>
      <c r="L83" s="173"/>
      <c r="M83" s="174"/>
      <c r="N83" s="175"/>
      <c r="O83" s="175"/>
      <c r="P83" s="176">
        <f>SUM(P84:P108)</f>
        <v>0</v>
      </c>
      <c r="Q83" s="175"/>
      <c r="R83" s="176">
        <f>SUM(R84:R108)</f>
        <v>0</v>
      </c>
      <c r="S83" s="175"/>
      <c r="T83" s="177">
        <f>SUM(T84:T108)</f>
        <v>0</v>
      </c>
      <c r="AR83" s="178" t="s">
        <v>22</v>
      </c>
      <c r="AT83" s="179" t="s">
        <v>72</v>
      </c>
      <c r="AU83" s="179" t="s">
        <v>22</v>
      </c>
      <c r="AY83" s="178" t="s">
        <v>162</v>
      </c>
      <c r="BK83" s="180">
        <f>SUM(BK84:BK108)</f>
        <v>0</v>
      </c>
    </row>
    <row r="84" spans="2:65" s="1" customFormat="1" ht="22.5" customHeight="1">
      <c r="B84" s="36"/>
      <c r="C84" s="184" t="s">
        <v>22</v>
      </c>
      <c r="D84" s="184" t="s">
        <v>164</v>
      </c>
      <c r="E84" s="185" t="s">
        <v>2875</v>
      </c>
      <c r="F84" s="186" t="s">
        <v>2876</v>
      </c>
      <c r="G84" s="187" t="s">
        <v>1996</v>
      </c>
      <c r="H84" s="188">
        <v>1</v>
      </c>
      <c r="I84" s="189"/>
      <c r="J84" s="190">
        <f>ROUND(I84*H84,2)</f>
        <v>0</v>
      </c>
      <c r="K84" s="186" t="s">
        <v>20</v>
      </c>
      <c r="L84" s="56"/>
      <c r="M84" s="191" t="s">
        <v>20</v>
      </c>
      <c r="N84" s="192" t="s">
        <v>44</v>
      </c>
      <c r="O84" s="37"/>
      <c r="P84" s="193">
        <f>O84*H84</f>
        <v>0</v>
      </c>
      <c r="Q84" s="193">
        <v>0</v>
      </c>
      <c r="R84" s="193">
        <f>Q84*H84</f>
        <v>0</v>
      </c>
      <c r="S84" s="193">
        <v>0</v>
      </c>
      <c r="T84" s="194">
        <f>S84*H84</f>
        <v>0</v>
      </c>
      <c r="AR84" s="19" t="s">
        <v>168</v>
      </c>
      <c r="AT84" s="19" t="s">
        <v>164</v>
      </c>
      <c r="AU84" s="19" t="s">
        <v>81</v>
      </c>
      <c r="AY84" s="19" t="s">
        <v>162</v>
      </c>
      <c r="BE84" s="195">
        <f>IF(N84="základní",J84,0)</f>
        <v>0</v>
      </c>
      <c r="BF84" s="195">
        <f>IF(N84="snížená",J84,0)</f>
        <v>0</v>
      </c>
      <c r="BG84" s="195">
        <f>IF(N84="zákl. přenesená",J84,0)</f>
        <v>0</v>
      </c>
      <c r="BH84" s="195">
        <f>IF(N84="sníž. přenesená",J84,0)</f>
        <v>0</v>
      </c>
      <c r="BI84" s="195">
        <f>IF(N84="nulová",J84,0)</f>
        <v>0</v>
      </c>
      <c r="BJ84" s="19" t="s">
        <v>22</v>
      </c>
      <c r="BK84" s="195">
        <f>ROUND(I84*H84,2)</f>
        <v>0</v>
      </c>
      <c r="BL84" s="19" t="s">
        <v>168</v>
      </c>
      <c r="BM84" s="19" t="s">
        <v>22</v>
      </c>
    </row>
    <row r="85" spans="2:47" s="1" customFormat="1" ht="27">
      <c r="B85" s="36"/>
      <c r="C85" s="58"/>
      <c r="D85" s="221" t="s">
        <v>2608</v>
      </c>
      <c r="E85" s="58"/>
      <c r="F85" s="266" t="s">
        <v>2877</v>
      </c>
      <c r="G85" s="58"/>
      <c r="H85" s="58"/>
      <c r="I85" s="154"/>
      <c r="J85" s="58"/>
      <c r="K85" s="58"/>
      <c r="L85" s="56"/>
      <c r="M85" s="73"/>
      <c r="N85" s="37"/>
      <c r="O85" s="37"/>
      <c r="P85" s="37"/>
      <c r="Q85" s="37"/>
      <c r="R85" s="37"/>
      <c r="S85" s="37"/>
      <c r="T85" s="74"/>
      <c r="AT85" s="19" t="s">
        <v>2608</v>
      </c>
      <c r="AU85" s="19" t="s">
        <v>81</v>
      </c>
    </row>
    <row r="86" spans="2:65" s="1" customFormat="1" ht="22.5" customHeight="1">
      <c r="B86" s="36"/>
      <c r="C86" s="184" t="s">
        <v>81</v>
      </c>
      <c r="D86" s="184" t="s">
        <v>164</v>
      </c>
      <c r="E86" s="185" t="s">
        <v>2878</v>
      </c>
      <c r="F86" s="186" t="s">
        <v>2876</v>
      </c>
      <c r="G86" s="187" t="s">
        <v>1996</v>
      </c>
      <c r="H86" s="188">
        <v>1</v>
      </c>
      <c r="I86" s="189"/>
      <c r="J86" s="190">
        <f>ROUND(I86*H86,2)</f>
        <v>0</v>
      </c>
      <c r="K86" s="186" t="s">
        <v>20</v>
      </c>
      <c r="L86" s="56"/>
      <c r="M86" s="191" t="s">
        <v>20</v>
      </c>
      <c r="N86" s="192" t="s">
        <v>44</v>
      </c>
      <c r="O86" s="37"/>
      <c r="P86" s="193">
        <f>O86*H86</f>
        <v>0</v>
      </c>
      <c r="Q86" s="193">
        <v>0</v>
      </c>
      <c r="R86" s="193">
        <f>Q86*H86</f>
        <v>0</v>
      </c>
      <c r="S86" s="193">
        <v>0</v>
      </c>
      <c r="T86" s="194">
        <f>S86*H86</f>
        <v>0</v>
      </c>
      <c r="AR86" s="19" t="s">
        <v>168</v>
      </c>
      <c r="AT86" s="19" t="s">
        <v>164</v>
      </c>
      <c r="AU86" s="19" t="s">
        <v>81</v>
      </c>
      <c r="AY86" s="19" t="s">
        <v>162</v>
      </c>
      <c r="BE86" s="195">
        <f>IF(N86="základní",J86,0)</f>
        <v>0</v>
      </c>
      <c r="BF86" s="195">
        <f>IF(N86="snížená",J86,0)</f>
        <v>0</v>
      </c>
      <c r="BG86" s="195">
        <f>IF(N86="zákl. přenesená",J86,0)</f>
        <v>0</v>
      </c>
      <c r="BH86" s="195">
        <f>IF(N86="sníž. přenesená",J86,0)</f>
        <v>0</v>
      </c>
      <c r="BI86" s="195">
        <f>IF(N86="nulová",J86,0)</f>
        <v>0</v>
      </c>
      <c r="BJ86" s="19" t="s">
        <v>22</v>
      </c>
      <c r="BK86" s="195">
        <f>ROUND(I86*H86,2)</f>
        <v>0</v>
      </c>
      <c r="BL86" s="19" t="s">
        <v>168</v>
      </c>
      <c r="BM86" s="19" t="s">
        <v>81</v>
      </c>
    </row>
    <row r="87" spans="2:47" s="1" customFormat="1" ht="27">
      <c r="B87" s="36"/>
      <c r="C87" s="58"/>
      <c r="D87" s="221" t="s">
        <v>2608</v>
      </c>
      <c r="E87" s="58"/>
      <c r="F87" s="266" t="s">
        <v>2879</v>
      </c>
      <c r="G87" s="58"/>
      <c r="H87" s="58"/>
      <c r="I87" s="154"/>
      <c r="J87" s="58"/>
      <c r="K87" s="58"/>
      <c r="L87" s="56"/>
      <c r="M87" s="73"/>
      <c r="N87" s="37"/>
      <c r="O87" s="37"/>
      <c r="P87" s="37"/>
      <c r="Q87" s="37"/>
      <c r="R87" s="37"/>
      <c r="S87" s="37"/>
      <c r="T87" s="74"/>
      <c r="AT87" s="19" t="s">
        <v>2608</v>
      </c>
      <c r="AU87" s="19" t="s">
        <v>81</v>
      </c>
    </row>
    <row r="88" spans="2:65" s="1" customFormat="1" ht="22.5" customHeight="1">
      <c r="B88" s="36"/>
      <c r="C88" s="184" t="s">
        <v>180</v>
      </c>
      <c r="D88" s="184" t="s">
        <v>164</v>
      </c>
      <c r="E88" s="185" t="s">
        <v>2880</v>
      </c>
      <c r="F88" s="186" t="s">
        <v>2881</v>
      </c>
      <c r="G88" s="187" t="s">
        <v>1996</v>
      </c>
      <c r="H88" s="188">
        <v>1</v>
      </c>
      <c r="I88" s="189"/>
      <c r="J88" s="190">
        <f>ROUND(I88*H88,2)</f>
        <v>0</v>
      </c>
      <c r="K88" s="186" t="s">
        <v>20</v>
      </c>
      <c r="L88" s="56"/>
      <c r="M88" s="191" t="s">
        <v>20</v>
      </c>
      <c r="N88" s="192" t="s">
        <v>44</v>
      </c>
      <c r="O88" s="37"/>
      <c r="P88" s="193">
        <f>O88*H88</f>
        <v>0</v>
      </c>
      <c r="Q88" s="193">
        <v>0</v>
      </c>
      <c r="R88" s="193">
        <f>Q88*H88</f>
        <v>0</v>
      </c>
      <c r="S88" s="193">
        <v>0</v>
      </c>
      <c r="T88" s="194">
        <f>S88*H88</f>
        <v>0</v>
      </c>
      <c r="AR88" s="19" t="s">
        <v>168</v>
      </c>
      <c r="AT88" s="19" t="s">
        <v>164</v>
      </c>
      <c r="AU88" s="19" t="s">
        <v>81</v>
      </c>
      <c r="AY88" s="19" t="s">
        <v>162</v>
      </c>
      <c r="BE88" s="195">
        <f>IF(N88="základní",J88,0)</f>
        <v>0</v>
      </c>
      <c r="BF88" s="195">
        <f>IF(N88="snížená",J88,0)</f>
        <v>0</v>
      </c>
      <c r="BG88" s="195">
        <f>IF(N88="zákl. přenesená",J88,0)</f>
        <v>0</v>
      </c>
      <c r="BH88" s="195">
        <f>IF(N88="sníž. přenesená",J88,0)</f>
        <v>0</v>
      </c>
      <c r="BI88" s="195">
        <f>IF(N88="nulová",J88,0)</f>
        <v>0</v>
      </c>
      <c r="BJ88" s="19" t="s">
        <v>22</v>
      </c>
      <c r="BK88" s="195">
        <f>ROUND(I88*H88,2)</f>
        <v>0</v>
      </c>
      <c r="BL88" s="19" t="s">
        <v>168</v>
      </c>
      <c r="BM88" s="19" t="s">
        <v>180</v>
      </c>
    </row>
    <row r="89" spans="2:65" s="1" customFormat="1" ht="22.5" customHeight="1">
      <c r="B89" s="36"/>
      <c r="C89" s="184" t="s">
        <v>168</v>
      </c>
      <c r="D89" s="184" t="s">
        <v>164</v>
      </c>
      <c r="E89" s="185" t="s">
        <v>2882</v>
      </c>
      <c r="F89" s="186" t="s">
        <v>2883</v>
      </c>
      <c r="G89" s="187" t="s">
        <v>1996</v>
      </c>
      <c r="H89" s="188">
        <v>8</v>
      </c>
      <c r="I89" s="189"/>
      <c r="J89" s="190">
        <f>ROUND(I89*H89,2)</f>
        <v>0</v>
      </c>
      <c r="K89" s="186" t="s">
        <v>20</v>
      </c>
      <c r="L89" s="56"/>
      <c r="M89" s="191" t="s">
        <v>20</v>
      </c>
      <c r="N89" s="192" t="s">
        <v>44</v>
      </c>
      <c r="O89" s="37"/>
      <c r="P89" s="193">
        <f>O89*H89</f>
        <v>0</v>
      </c>
      <c r="Q89" s="193">
        <v>0</v>
      </c>
      <c r="R89" s="193">
        <f>Q89*H89</f>
        <v>0</v>
      </c>
      <c r="S89" s="193">
        <v>0</v>
      </c>
      <c r="T89" s="194">
        <f>S89*H89</f>
        <v>0</v>
      </c>
      <c r="AR89" s="19" t="s">
        <v>168</v>
      </c>
      <c r="AT89" s="19" t="s">
        <v>164</v>
      </c>
      <c r="AU89" s="19" t="s">
        <v>81</v>
      </c>
      <c r="AY89" s="19" t="s">
        <v>162</v>
      </c>
      <c r="BE89" s="195">
        <f>IF(N89="základní",J89,0)</f>
        <v>0</v>
      </c>
      <c r="BF89" s="195">
        <f>IF(N89="snížená",J89,0)</f>
        <v>0</v>
      </c>
      <c r="BG89" s="195">
        <f>IF(N89="zákl. přenesená",J89,0)</f>
        <v>0</v>
      </c>
      <c r="BH89" s="195">
        <f>IF(N89="sníž. přenesená",J89,0)</f>
        <v>0</v>
      </c>
      <c r="BI89" s="195">
        <f>IF(N89="nulová",J89,0)</f>
        <v>0</v>
      </c>
      <c r="BJ89" s="19" t="s">
        <v>22</v>
      </c>
      <c r="BK89" s="195">
        <f>ROUND(I89*H89,2)</f>
        <v>0</v>
      </c>
      <c r="BL89" s="19" t="s">
        <v>168</v>
      </c>
      <c r="BM89" s="19" t="s">
        <v>168</v>
      </c>
    </row>
    <row r="90" spans="2:47" s="1" customFormat="1" ht="27">
      <c r="B90" s="36"/>
      <c r="C90" s="58"/>
      <c r="D90" s="221" t="s">
        <v>2608</v>
      </c>
      <c r="E90" s="58"/>
      <c r="F90" s="266" t="s">
        <v>2884</v>
      </c>
      <c r="G90" s="58"/>
      <c r="H90" s="58"/>
      <c r="I90" s="154"/>
      <c r="J90" s="58"/>
      <c r="K90" s="58"/>
      <c r="L90" s="56"/>
      <c r="M90" s="73"/>
      <c r="N90" s="37"/>
      <c r="O90" s="37"/>
      <c r="P90" s="37"/>
      <c r="Q90" s="37"/>
      <c r="R90" s="37"/>
      <c r="S90" s="37"/>
      <c r="T90" s="74"/>
      <c r="AT90" s="19" t="s">
        <v>2608</v>
      </c>
      <c r="AU90" s="19" t="s">
        <v>81</v>
      </c>
    </row>
    <row r="91" spans="2:65" s="1" customFormat="1" ht="22.5" customHeight="1">
      <c r="B91" s="36"/>
      <c r="C91" s="184" t="s">
        <v>187</v>
      </c>
      <c r="D91" s="184" t="s">
        <v>164</v>
      </c>
      <c r="E91" s="185" t="s">
        <v>2885</v>
      </c>
      <c r="F91" s="186" t="s">
        <v>2886</v>
      </c>
      <c r="G91" s="187" t="s">
        <v>1996</v>
      </c>
      <c r="H91" s="188">
        <v>2</v>
      </c>
      <c r="I91" s="189"/>
      <c r="J91" s="190">
        <f>ROUND(I91*H91,2)</f>
        <v>0</v>
      </c>
      <c r="K91" s="186" t="s">
        <v>20</v>
      </c>
      <c r="L91" s="56"/>
      <c r="M91" s="191" t="s">
        <v>20</v>
      </c>
      <c r="N91" s="192" t="s">
        <v>44</v>
      </c>
      <c r="O91" s="37"/>
      <c r="P91" s="193">
        <f>O91*H91</f>
        <v>0</v>
      </c>
      <c r="Q91" s="193">
        <v>0</v>
      </c>
      <c r="R91" s="193">
        <f>Q91*H91</f>
        <v>0</v>
      </c>
      <c r="S91" s="193">
        <v>0</v>
      </c>
      <c r="T91" s="194">
        <f>S91*H91</f>
        <v>0</v>
      </c>
      <c r="AR91" s="19" t="s">
        <v>168</v>
      </c>
      <c r="AT91" s="19" t="s">
        <v>164</v>
      </c>
      <c r="AU91" s="19" t="s">
        <v>81</v>
      </c>
      <c r="AY91" s="19" t="s">
        <v>162</v>
      </c>
      <c r="BE91" s="195">
        <f>IF(N91="základní",J91,0)</f>
        <v>0</v>
      </c>
      <c r="BF91" s="195">
        <f>IF(N91="snížená",J91,0)</f>
        <v>0</v>
      </c>
      <c r="BG91" s="195">
        <f>IF(N91="zákl. přenesená",J91,0)</f>
        <v>0</v>
      </c>
      <c r="BH91" s="195">
        <f>IF(N91="sníž. přenesená",J91,0)</f>
        <v>0</v>
      </c>
      <c r="BI91" s="195">
        <f>IF(N91="nulová",J91,0)</f>
        <v>0</v>
      </c>
      <c r="BJ91" s="19" t="s">
        <v>22</v>
      </c>
      <c r="BK91" s="195">
        <f>ROUND(I91*H91,2)</f>
        <v>0</v>
      </c>
      <c r="BL91" s="19" t="s">
        <v>168</v>
      </c>
      <c r="BM91" s="19" t="s">
        <v>187</v>
      </c>
    </row>
    <row r="92" spans="2:47" s="1" customFormat="1" ht="27">
      <c r="B92" s="36"/>
      <c r="C92" s="58"/>
      <c r="D92" s="221" t="s">
        <v>2608</v>
      </c>
      <c r="E92" s="58"/>
      <c r="F92" s="266" t="s">
        <v>2887</v>
      </c>
      <c r="G92" s="58"/>
      <c r="H92" s="58"/>
      <c r="I92" s="154"/>
      <c r="J92" s="58"/>
      <c r="K92" s="58"/>
      <c r="L92" s="56"/>
      <c r="M92" s="73"/>
      <c r="N92" s="37"/>
      <c r="O92" s="37"/>
      <c r="P92" s="37"/>
      <c r="Q92" s="37"/>
      <c r="R92" s="37"/>
      <c r="S92" s="37"/>
      <c r="T92" s="74"/>
      <c r="AT92" s="19" t="s">
        <v>2608</v>
      </c>
      <c r="AU92" s="19" t="s">
        <v>81</v>
      </c>
    </row>
    <row r="93" spans="2:65" s="1" customFormat="1" ht="22.5" customHeight="1">
      <c r="B93" s="36"/>
      <c r="C93" s="184" t="s">
        <v>190</v>
      </c>
      <c r="D93" s="184" t="s">
        <v>164</v>
      </c>
      <c r="E93" s="185" t="s">
        <v>2888</v>
      </c>
      <c r="F93" s="186" t="s">
        <v>2889</v>
      </c>
      <c r="G93" s="187" t="s">
        <v>1996</v>
      </c>
      <c r="H93" s="188">
        <v>1</v>
      </c>
      <c r="I93" s="189"/>
      <c r="J93" s="190">
        <f>ROUND(I93*H93,2)</f>
        <v>0</v>
      </c>
      <c r="K93" s="186" t="s">
        <v>20</v>
      </c>
      <c r="L93" s="56"/>
      <c r="M93" s="191" t="s">
        <v>20</v>
      </c>
      <c r="N93" s="192" t="s">
        <v>44</v>
      </c>
      <c r="O93" s="37"/>
      <c r="P93" s="193">
        <f>O93*H93</f>
        <v>0</v>
      </c>
      <c r="Q93" s="193">
        <v>0</v>
      </c>
      <c r="R93" s="193">
        <f>Q93*H93</f>
        <v>0</v>
      </c>
      <c r="S93" s="193">
        <v>0</v>
      </c>
      <c r="T93" s="194">
        <f>S93*H93</f>
        <v>0</v>
      </c>
      <c r="AR93" s="19" t="s">
        <v>168</v>
      </c>
      <c r="AT93" s="19" t="s">
        <v>164</v>
      </c>
      <c r="AU93" s="19" t="s">
        <v>81</v>
      </c>
      <c r="AY93" s="19" t="s">
        <v>162</v>
      </c>
      <c r="BE93" s="195">
        <f>IF(N93="základní",J93,0)</f>
        <v>0</v>
      </c>
      <c r="BF93" s="195">
        <f>IF(N93="snížená",J93,0)</f>
        <v>0</v>
      </c>
      <c r="BG93" s="195">
        <f>IF(N93="zákl. přenesená",J93,0)</f>
        <v>0</v>
      </c>
      <c r="BH93" s="195">
        <f>IF(N93="sníž. přenesená",J93,0)</f>
        <v>0</v>
      </c>
      <c r="BI93" s="195">
        <f>IF(N93="nulová",J93,0)</f>
        <v>0</v>
      </c>
      <c r="BJ93" s="19" t="s">
        <v>22</v>
      </c>
      <c r="BK93" s="195">
        <f>ROUND(I93*H93,2)</f>
        <v>0</v>
      </c>
      <c r="BL93" s="19" t="s">
        <v>168</v>
      </c>
      <c r="BM93" s="19" t="s">
        <v>190</v>
      </c>
    </row>
    <row r="94" spans="2:47" s="1" customFormat="1" ht="27">
      <c r="B94" s="36"/>
      <c r="C94" s="58"/>
      <c r="D94" s="221" t="s">
        <v>2608</v>
      </c>
      <c r="E94" s="58"/>
      <c r="F94" s="266" t="s">
        <v>2890</v>
      </c>
      <c r="G94" s="58"/>
      <c r="H94" s="58"/>
      <c r="I94" s="154"/>
      <c r="J94" s="58"/>
      <c r="K94" s="58"/>
      <c r="L94" s="56"/>
      <c r="M94" s="73"/>
      <c r="N94" s="37"/>
      <c r="O94" s="37"/>
      <c r="P94" s="37"/>
      <c r="Q94" s="37"/>
      <c r="R94" s="37"/>
      <c r="S94" s="37"/>
      <c r="T94" s="74"/>
      <c r="AT94" s="19" t="s">
        <v>2608</v>
      </c>
      <c r="AU94" s="19" t="s">
        <v>81</v>
      </c>
    </row>
    <row r="95" spans="2:65" s="1" customFormat="1" ht="22.5" customHeight="1">
      <c r="B95" s="36"/>
      <c r="C95" s="184" t="s">
        <v>193</v>
      </c>
      <c r="D95" s="184" t="s">
        <v>164</v>
      </c>
      <c r="E95" s="185" t="s">
        <v>2891</v>
      </c>
      <c r="F95" s="186" t="s">
        <v>2892</v>
      </c>
      <c r="G95" s="187" t="s">
        <v>1996</v>
      </c>
      <c r="H95" s="188">
        <v>1</v>
      </c>
      <c r="I95" s="189"/>
      <c r="J95" s="190">
        <f>ROUND(I95*H95,2)</f>
        <v>0</v>
      </c>
      <c r="K95" s="186" t="s">
        <v>20</v>
      </c>
      <c r="L95" s="56"/>
      <c r="M95" s="191" t="s">
        <v>20</v>
      </c>
      <c r="N95" s="192" t="s">
        <v>44</v>
      </c>
      <c r="O95" s="37"/>
      <c r="P95" s="193">
        <f>O95*H95</f>
        <v>0</v>
      </c>
      <c r="Q95" s="193">
        <v>0</v>
      </c>
      <c r="R95" s="193">
        <f>Q95*H95</f>
        <v>0</v>
      </c>
      <c r="S95" s="193">
        <v>0</v>
      </c>
      <c r="T95" s="194">
        <f>S95*H95</f>
        <v>0</v>
      </c>
      <c r="AR95" s="19" t="s">
        <v>168</v>
      </c>
      <c r="AT95" s="19" t="s">
        <v>164</v>
      </c>
      <c r="AU95" s="19" t="s">
        <v>81</v>
      </c>
      <c r="AY95" s="19" t="s">
        <v>162</v>
      </c>
      <c r="BE95" s="195">
        <f>IF(N95="základní",J95,0)</f>
        <v>0</v>
      </c>
      <c r="BF95" s="195">
        <f>IF(N95="snížená",J95,0)</f>
        <v>0</v>
      </c>
      <c r="BG95" s="195">
        <f>IF(N95="zákl. přenesená",J95,0)</f>
        <v>0</v>
      </c>
      <c r="BH95" s="195">
        <f>IF(N95="sníž. přenesená",J95,0)</f>
        <v>0</v>
      </c>
      <c r="BI95" s="195">
        <f>IF(N95="nulová",J95,0)</f>
        <v>0</v>
      </c>
      <c r="BJ95" s="19" t="s">
        <v>22</v>
      </c>
      <c r="BK95" s="195">
        <f>ROUND(I95*H95,2)</f>
        <v>0</v>
      </c>
      <c r="BL95" s="19" t="s">
        <v>168</v>
      </c>
      <c r="BM95" s="19" t="s">
        <v>193</v>
      </c>
    </row>
    <row r="96" spans="2:47" s="1" customFormat="1" ht="27">
      <c r="B96" s="36"/>
      <c r="C96" s="58"/>
      <c r="D96" s="221" t="s">
        <v>2608</v>
      </c>
      <c r="E96" s="58"/>
      <c r="F96" s="266" t="s">
        <v>2893</v>
      </c>
      <c r="G96" s="58"/>
      <c r="H96" s="58"/>
      <c r="I96" s="154"/>
      <c r="J96" s="58"/>
      <c r="K96" s="58"/>
      <c r="L96" s="56"/>
      <c r="M96" s="73"/>
      <c r="N96" s="37"/>
      <c r="O96" s="37"/>
      <c r="P96" s="37"/>
      <c r="Q96" s="37"/>
      <c r="R96" s="37"/>
      <c r="S96" s="37"/>
      <c r="T96" s="74"/>
      <c r="AT96" s="19" t="s">
        <v>2608</v>
      </c>
      <c r="AU96" s="19" t="s">
        <v>81</v>
      </c>
    </row>
    <row r="97" spans="2:65" s="1" customFormat="1" ht="22.5" customHeight="1">
      <c r="B97" s="36"/>
      <c r="C97" s="184" t="s">
        <v>198</v>
      </c>
      <c r="D97" s="184" t="s">
        <v>164</v>
      </c>
      <c r="E97" s="185" t="s">
        <v>2894</v>
      </c>
      <c r="F97" s="186" t="s">
        <v>2895</v>
      </c>
      <c r="G97" s="187" t="s">
        <v>1996</v>
      </c>
      <c r="H97" s="188">
        <v>2</v>
      </c>
      <c r="I97" s="189"/>
      <c r="J97" s="190">
        <f>ROUND(I97*H97,2)</f>
        <v>0</v>
      </c>
      <c r="K97" s="186" t="s">
        <v>20</v>
      </c>
      <c r="L97" s="56"/>
      <c r="M97" s="191" t="s">
        <v>20</v>
      </c>
      <c r="N97" s="192" t="s">
        <v>44</v>
      </c>
      <c r="O97" s="37"/>
      <c r="P97" s="193">
        <f>O97*H97</f>
        <v>0</v>
      </c>
      <c r="Q97" s="193">
        <v>0</v>
      </c>
      <c r="R97" s="193">
        <f>Q97*H97</f>
        <v>0</v>
      </c>
      <c r="S97" s="193">
        <v>0</v>
      </c>
      <c r="T97" s="194">
        <f>S97*H97</f>
        <v>0</v>
      </c>
      <c r="AR97" s="19" t="s">
        <v>168</v>
      </c>
      <c r="AT97" s="19" t="s">
        <v>164</v>
      </c>
      <c r="AU97" s="19" t="s">
        <v>81</v>
      </c>
      <c r="AY97" s="19" t="s">
        <v>162</v>
      </c>
      <c r="BE97" s="195">
        <f>IF(N97="základní",J97,0)</f>
        <v>0</v>
      </c>
      <c r="BF97" s="195">
        <f>IF(N97="snížená",J97,0)</f>
        <v>0</v>
      </c>
      <c r="BG97" s="195">
        <f>IF(N97="zákl. přenesená",J97,0)</f>
        <v>0</v>
      </c>
      <c r="BH97" s="195">
        <f>IF(N97="sníž. přenesená",J97,0)</f>
        <v>0</v>
      </c>
      <c r="BI97" s="195">
        <f>IF(N97="nulová",J97,0)</f>
        <v>0</v>
      </c>
      <c r="BJ97" s="19" t="s">
        <v>22</v>
      </c>
      <c r="BK97" s="195">
        <f>ROUND(I97*H97,2)</f>
        <v>0</v>
      </c>
      <c r="BL97" s="19" t="s">
        <v>168</v>
      </c>
      <c r="BM97" s="19" t="s">
        <v>198</v>
      </c>
    </row>
    <row r="98" spans="2:47" s="1" customFormat="1" ht="27">
      <c r="B98" s="36"/>
      <c r="C98" s="58"/>
      <c r="D98" s="221" t="s">
        <v>2608</v>
      </c>
      <c r="E98" s="58"/>
      <c r="F98" s="266" t="s">
        <v>2896</v>
      </c>
      <c r="G98" s="58"/>
      <c r="H98" s="58"/>
      <c r="I98" s="154"/>
      <c r="J98" s="58"/>
      <c r="K98" s="58"/>
      <c r="L98" s="56"/>
      <c r="M98" s="73"/>
      <c r="N98" s="37"/>
      <c r="O98" s="37"/>
      <c r="P98" s="37"/>
      <c r="Q98" s="37"/>
      <c r="R98" s="37"/>
      <c r="S98" s="37"/>
      <c r="T98" s="74"/>
      <c r="AT98" s="19" t="s">
        <v>2608</v>
      </c>
      <c r="AU98" s="19" t="s">
        <v>81</v>
      </c>
    </row>
    <row r="99" spans="2:65" s="1" customFormat="1" ht="22.5" customHeight="1">
      <c r="B99" s="36"/>
      <c r="C99" s="184" t="s">
        <v>203</v>
      </c>
      <c r="D99" s="184" t="s">
        <v>164</v>
      </c>
      <c r="E99" s="185" t="s">
        <v>2897</v>
      </c>
      <c r="F99" s="186" t="s">
        <v>2898</v>
      </c>
      <c r="G99" s="187" t="s">
        <v>1996</v>
      </c>
      <c r="H99" s="188">
        <v>1</v>
      </c>
      <c r="I99" s="189"/>
      <c r="J99" s="190">
        <f>ROUND(I99*H99,2)</f>
        <v>0</v>
      </c>
      <c r="K99" s="186" t="s">
        <v>20</v>
      </c>
      <c r="L99" s="56"/>
      <c r="M99" s="191" t="s">
        <v>20</v>
      </c>
      <c r="N99" s="192" t="s">
        <v>44</v>
      </c>
      <c r="O99" s="37"/>
      <c r="P99" s="193">
        <f>O99*H99</f>
        <v>0</v>
      </c>
      <c r="Q99" s="193">
        <v>0</v>
      </c>
      <c r="R99" s="193">
        <f>Q99*H99</f>
        <v>0</v>
      </c>
      <c r="S99" s="193">
        <v>0</v>
      </c>
      <c r="T99" s="194">
        <f>S99*H99</f>
        <v>0</v>
      </c>
      <c r="AR99" s="19" t="s">
        <v>168</v>
      </c>
      <c r="AT99" s="19" t="s">
        <v>164</v>
      </c>
      <c r="AU99" s="19" t="s">
        <v>81</v>
      </c>
      <c r="AY99" s="19" t="s">
        <v>162</v>
      </c>
      <c r="BE99" s="195">
        <f>IF(N99="základní",J99,0)</f>
        <v>0</v>
      </c>
      <c r="BF99" s="195">
        <f>IF(N99="snížená",J99,0)</f>
        <v>0</v>
      </c>
      <c r="BG99" s="195">
        <f>IF(N99="zákl. přenesená",J99,0)</f>
        <v>0</v>
      </c>
      <c r="BH99" s="195">
        <f>IF(N99="sníž. přenesená",J99,0)</f>
        <v>0</v>
      </c>
      <c r="BI99" s="195">
        <f>IF(N99="nulová",J99,0)</f>
        <v>0</v>
      </c>
      <c r="BJ99" s="19" t="s">
        <v>22</v>
      </c>
      <c r="BK99" s="195">
        <f>ROUND(I99*H99,2)</f>
        <v>0</v>
      </c>
      <c r="BL99" s="19" t="s">
        <v>168</v>
      </c>
      <c r="BM99" s="19" t="s">
        <v>203</v>
      </c>
    </row>
    <row r="100" spans="2:47" s="1" customFormat="1" ht="27">
      <c r="B100" s="36"/>
      <c r="C100" s="58"/>
      <c r="D100" s="221" t="s">
        <v>2608</v>
      </c>
      <c r="E100" s="58"/>
      <c r="F100" s="266" t="s">
        <v>2899</v>
      </c>
      <c r="G100" s="58"/>
      <c r="H100" s="58"/>
      <c r="I100" s="154"/>
      <c r="J100" s="58"/>
      <c r="K100" s="58"/>
      <c r="L100" s="56"/>
      <c r="M100" s="73"/>
      <c r="N100" s="37"/>
      <c r="O100" s="37"/>
      <c r="P100" s="37"/>
      <c r="Q100" s="37"/>
      <c r="R100" s="37"/>
      <c r="S100" s="37"/>
      <c r="T100" s="74"/>
      <c r="AT100" s="19" t="s">
        <v>2608</v>
      </c>
      <c r="AU100" s="19" t="s">
        <v>81</v>
      </c>
    </row>
    <row r="101" spans="2:65" s="1" customFormat="1" ht="31.5" customHeight="1">
      <c r="B101" s="36"/>
      <c r="C101" s="184" t="s">
        <v>27</v>
      </c>
      <c r="D101" s="184" t="s">
        <v>164</v>
      </c>
      <c r="E101" s="185" t="s">
        <v>2900</v>
      </c>
      <c r="F101" s="186" t="s">
        <v>2901</v>
      </c>
      <c r="G101" s="187" t="s">
        <v>2867</v>
      </c>
      <c r="H101" s="188">
        <v>1</v>
      </c>
      <c r="I101" s="189"/>
      <c r="J101" s="190">
        <f aca="true" t="shared" si="0" ref="J101:J108">ROUND(I101*H101,2)</f>
        <v>0</v>
      </c>
      <c r="K101" s="186" t="s">
        <v>20</v>
      </c>
      <c r="L101" s="56"/>
      <c r="M101" s="191" t="s">
        <v>20</v>
      </c>
      <c r="N101" s="192" t="s">
        <v>44</v>
      </c>
      <c r="O101" s="37"/>
      <c r="P101" s="193">
        <f aca="true" t="shared" si="1" ref="P101:P108">O101*H101</f>
        <v>0</v>
      </c>
      <c r="Q101" s="193">
        <v>0</v>
      </c>
      <c r="R101" s="193">
        <f aca="true" t="shared" si="2" ref="R101:R108">Q101*H101</f>
        <v>0</v>
      </c>
      <c r="S101" s="193">
        <v>0</v>
      </c>
      <c r="T101" s="194">
        <f aca="true" t="shared" si="3" ref="T101:T108">S101*H101</f>
        <v>0</v>
      </c>
      <c r="AR101" s="19" t="s">
        <v>168</v>
      </c>
      <c r="AT101" s="19" t="s">
        <v>164</v>
      </c>
      <c r="AU101" s="19" t="s">
        <v>81</v>
      </c>
      <c r="AY101" s="19" t="s">
        <v>162</v>
      </c>
      <c r="BE101" s="195">
        <f aca="true" t="shared" si="4" ref="BE101:BE108">IF(N101="základní",J101,0)</f>
        <v>0</v>
      </c>
      <c r="BF101" s="195">
        <f aca="true" t="shared" si="5" ref="BF101:BF108">IF(N101="snížená",J101,0)</f>
        <v>0</v>
      </c>
      <c r="BG101" s="195">
        <f aca="true" t="shared" si="6" ref="BG101:BG108">IF(N101="zákl. přenesená",J101,0)</f>
        <v>0</v>
      </c>
      <c r="BH101" s="195">
        <f aca="true" t="shared" si="7" ref="BH101:BH108">IF(N101="sníž. přenesená",J101,0)</f>
        <v>0</v>
      </c>
      <c r="BI101" s="195">
        <f aca="true" t="shared" si="8" ref="BI101:BI108">IF(N101="nulová",J101,0)</f>
        <v>0</v>
      </c>
      <c r="BJ101" s="19" t="s">
        <v>22</v>
      </c>
      <c r="BK101" s="195">
        <f aca="true" t="shared" si="9" ref="BK101:BK108">ROUND(I101*H101,2)</f>
        <v>0</v>
      </c>
      <c r="BL101" s="19" t="s">
        <v>168</v>
      </c>
      <c r="BM101" s="19" t="s">
        <v>27</v>
      </c>
    </row>
    <row r="102" spans="2:65" s="1" customFormat="1" ht="22.5" customHeight="1">
      <c r="B102" s="36"/>
      <c r="C102" s="184" t="s">
        <v>215</v>
      </c>
      <c r="D102" s="184" t="s">
        <v>164</v>
      </c>
      <c r="E102" s="185" t="s">
        <v>2902</v>
      </c>
      <c r="F102" s="186" t="s">
        <v>2903</v>
      </c>
      <c r="G102" s="187" t="s">
        <v>248</v>
      </c>
      <c r="H102" s="188">
        <v>250</v>
      </c>
      <c r="I102" s="189"/>
      <c r="J102" s="190">
        <f t="shared" si="0"/>
        <v>0</v>
      </c>
      <c r="K102" s="186" t="s">
        <v>20</v>
      </c>
      <c r="L102" s="56"/>
      <c r="M102" s="191" t="s">
        <v>20</v>
      </c>
      <c r="N102" s="192" t="s">
        <v>44</v>
      </c>
      <c r="O102" s="37"/>
      <c r="P102" s="193">
        <f t="shared" si="1"/>
        <v>0</v>
      </c>
      <c r="Q102" s="193">
        <v>0</v>
      </c>
      <c r="R102" s="193">
        <f t="shared" si="2"/>
        <v>0</v>
      </c>
      <c r="S102" s="193">
        <v>0</v>
      </c>
      <c r="T102" s="194">
        <f t="shared" si="3"/>
        <v>0</v>
      </c>
      <c r="AR102" s="19" t="s">
        <v>168</v>
      </c>
      <c r="AT102" s="19" t="s">
        <v>164</v>
      </c>
      <c r="AU102" s="19" t="s">
        <v>81</v>
      </c>
      <c r="AY102" s="19" t="s">
        <v>162</v>
      </c>
      <c r="BE102" s="195">
        <f t="shared" si="4"/>
        <v>0</v>
      </c>
      <c r="BF102" s="195">
        <f t="shared" si="5"/>
        <v>0</v>
      </c>
      <c r="BG102" s="195">
        <f t="shared" si="6"/>
        <v>0</v>
      </c>
      <c r="BH102" s="195">
        <f t="shared" si="7"/>
        <v>0</v>
      </c>
      <c r="BI102" s="195">
        <f t="shared" si="8"/>
        <v>0</v>
      </c>
      <c r="BJ102" s="19" t="s">
        <v>22</v>
      </c>
      <c r="BK102" s="195">
        <f t="shared" si="9"/>
        <v>0</v>
      </c>
      <c r="BL102" s="19" t="s">
        <v>168</v>
      </c>
      <c r="BM102" s="19" t="s">
        <v>215</v>
      </c>
    </row>
    <row r="103" spans="2:65" s="1" customFormat="1" ht="22.5" customHeight="1">
      <c r="B103" s="36"/>
      <c r="C103" s="184" t="s">
        <v>221</v>
      </c>
      <c r="D103" s="184" t="s">
        <v>164</v>
      </c>
      <c r="E103" s="185" t="s">
        <v>2904</v>
      </c>
      <c r="F103" s="186" t="s">
        <v>2905</v>
      </c>
      <c r="G103" s="187" t="s">
        <v>248</v>
      </c>
      <c r="H103" s="188">
        <v>1</v>
      </c>
      <c r="I103" s="189"/>
      <c r="J103" s="190">
        <f t="shared" si="0"/>
        <v>0</v>
      </c>
      <c r="K103" s="186" t="s">
        <v>20</v>
      </c>
      <c r="L103" s="56"/>
      <c r="M103" s="191" t="s">
        <v>20</v>
      </c>
      <c r="N103" s="192" t="s">
        <v>44</v>
      </c>
      <c r="O103" s="37"/>
      <c r="P103" s="193">
        <f t="shared" si="1"/>
        <v>0</v>
      </c>
      <c r="Q103" s="193">
        <v>0</v>
      </c>
      <c r="R103" s="193">
        <f t="shared" si="2"/>
        <v>0</v>
      </c>
      <c r="S103" s="193">
        <v>0</v>
      </c>
      <c r="T103" s="194">
        <f t="shared" si="3"/>
        <v>0</v>
      </c>
      <c r="AR103" s="19" t="s">
        <v>168</v>
      </c>
      <c r="AT103" s="19" t="s">
        <v>164</v>
      </c>
      <c r="AU103" s="19" t="s">
        <v>81</v>
      </c>
      <c r="AY103" s="19" t="s">
        <v>162</v>
      </c>
      <c r="BE103" s="195">
        <f t="shared" si="4"/>
        <v>0</v>
      </c>
      <c r="BF103" s="195">
        <f t="shared" si="5"/>
        <v>0</v>
      </c>
      <c r="BG103" s="195">
        <f t="shared" si="6"/>
        <v>0</v>
      </c>
      <c r="BH103" s="195">
        <f t="shared" si="7"/>
        <v>0</v>
      </c>
      <c r="BI103" s="195">
        <f t="shared" si="8"/>
        <v>0</v>
      </c>
      <c r="BJ103" s="19" t="s">
        <v>22</v>
      </c>
      <c r="BK103" s="195">
        <f t="shared" si="9"/>
        <v>0</v>
      </c>
      <c r="BL103" s="19" t="s">
        <v>168</v>
      </c>
      <c r="BM103" s="19" t="s">
        <v>221</v>
      </c>
    </row>
    <row r="104" spans="2:65" s="1" customFormat="1" ht="22.5" customHeight="1">
      <c r="B104" s="36"/>
      <c r="C104" s="184" t="s">
        <v>224</v>
      </c>
      <c r="D104" s="184" t="s">
        <v>164</v>
      </c>
      <c r="E104" s="185" t="s">
        <v>2906</v>
      </c>
      <c r="F104" s="186" t="s">
        <v>2907</v>
      </c>
      <c r="G104" s="187" t="s">
        <v>248</v>
      </c>
      <c r="H104" s="188">
        <v>250</v>
      </c>
      <c r="I104" s="189"/>
      <c r="J104" s="190">
        <f t="shared" si="0"/>
        <v>0</v>
      </c>
      <c r="K104" s="186" t="s">
        <v>20</v>
      </c>
      <c r="L104" s="56"/>
      <c r="M104" s="191" t="s">
        <v>20</v>
      </c>
      <c r="N104" s="192" t="s">
        <v>44</v>
      </c>
      <c r="O104" s="37"/>
      <c r="P104" s="193">
        <f t="shared" si="1"/>
        <v>0</v>
      </c>
      <c r="Q104" s="193">
        <v>0</v>
      </c>
      <c r="R104" s="193">
        <f t="shared" si="2"/>
        <v>0</v>
      </c>
      <c r="S104" s="193">
        <v>0</v>
      </c>
      <c r="T104" s="194">
        <f t="shared" si="3"/>
        <v>0</v>
      </c>
      <c r="AR104" s="19" t="s">
        <v>168</v>
      </c>
      <c r="AT104" s="19" t="s">
        <v>164</v>
      </c>
      <c r="AU104" s="19" t="s">
        <v>81</v>
      </c>
      <c r="AY104" s="19" t="s">
        <v>162</v>
      </c>
      <c r="BE104" s="195">
        <f t="shared" si="4"/>
        <v>0</v>
      </c>
      <c r="BF104" s="195">
        <f t="shared" si="5"/>
        <v>0</v>
      </c>
      <c r="BG104" s="195">
        <f t="shared" si="6"/>
        <v>0</v>
      </c>
      <c r="BH104" s="195">
        <f t="shared" si="7"/>
        <v>0</v>
      </c>
      <c r="BI104" s="195">
        <f t="shared" si="8"/>
        <v>0</v>
      </c>
      <c r="BJ104" s="19" t="s">
        <v>22</v>
      </c>
      <c r="BK104" s="195">
        <f t="shared" si="9"/>
        <v>0</v>
      </c>
      <c r="BL104" s="19" t="s">
        <v>168</v>
      </c>
      <c r="BM104" s="19" t="s">
        <v>224</v>
      </c>
    </row>
    <row r="105" spans="2:65" s="1" customFormat="1" ht="22.5" customHeight="1">
      <c r="B105" s="36"/>
      <c r="C105" s="184" t="s">
        <v>227</v>
      </c>
      <c r="D105" s="184" t="s">
        <v>164</v>
      </c>
      <c r="E105" s="185" t="s">
        <v>2908</v>
      </c>
      <c r="F105" s="186" t="s">
        <v>2909</v>
      </c>
      <c r="G105" s="187" t="s">
        <v>248</v>
      </c>
      <c r="H105" s="188">
        <v>1</v>
      </c>
      <c r="I105" s="189"/>
      <c r="J105" s="190">
        <f t="shared" si="0"/>
        <v>0</v>
      </c>
      <c r="K105" s="186" t="s">
        <v>20</v>
      </c>
      <c r="L105" s="56"/>
      <c r="M105" s="191" t="s">
        <v>20</v>
      </c>
      <c r="N105" s="192" t="s">
        <v>44</v>
      </c>
      <c r="O105" s="37"/>
      <c r="P105" s="193">
        <f t="shared" si="1"/>
        <v>0</v>
      </c>
      <c r="Q105" s="193">
        <v>0</v>
      </c>
      <c r="R105" s="193">
        <f t="shared" si="2"/>
        <v>0</v>
      </c>
      <c r="S105" s="193">
        <v>0</v>
      </c>
      <c r="T105" s="194">
        <f t="shared" si="3"/>
        <v>0</v>
      </c>
      <c r="AR105" s="19" t="s">
        <v>168</v>
      </c>
      <c r="AT105" s="19" t="s">
        <v>164</v>
      </c>
      <c r="AU105" s="19" t="s">
        <v>81</v>
      </c>
      <c r="AY105" s="19" t="s">
        <v>162</v>
      </c>
      <c r="BE105" s="195">
        <f t="shared" si="4"/>
        <v>0</v>
      </c>
      <c r="BF105" s="195">
        <f t="shared" si="5"/>
        <v>0</v>
      </c>
      <c r="BG105" s="195">
        <f t="shared" si="6"/>
        <v>0</v>
      </c>
      <c r="BH105" s="195">
        <f t="shared" si="7"/>
        <v>0</v>
      </c>
      <c r="BI105" s="195">
        <f t="shared" si="8"/>
        <v>0</v>
      </c>
      <c r="BJ105" s="19" t="s">
        <v>22</v>
      </c>
      <c r="BK105" s="195">
        <f t="shared" si="9"/>
        <v>0</v>
      </c>
      <c r="BL105" s="19" t="s">
        <v>168</v>
      </c>
      <c r="BM105" s="19" t="s">
        <v>227</v>
      </c>
    </row>
    <row r="106" spans="2:65" s="1" customFormat="1" ht="22.5" customHeight="1">
      <c r="B106" s="36"/>
      <c r="C106" s="184" t="s">
        <v>8</v>
      </c>
      <c r="D106" s="184" t="s">
        <v>164</v>
      </c>
      <c r="E106" s="185" t="s">
        <v>2910</v>
      </c>
      <c r="F106" s="186" t="s">
        <v>2911</v>
      </c>
      <c r="G106" s="187" t="s">
        <v>2867</v>
      </c>
      <c r="H106" s="188">
        <v>1</v>
      </c>
      <c r="I106" s="189"/>
      <c r="J106" s="190">
        <f t="shared" si="0"/>
        <v>0</v>
      </c>
      <c r="K106" s="186" t="s">
        <v>20</v>
      </c>
      <c r="L106" s="56"/>
      <c r="M106" s="191" t="s">
        <v>20</v>
      </c>
      <c r="N106" s="192" t="s">
        <v>44</v>
      </c>
      <c r="O106" s="37"/>
      <c r="P106" s="193">
        <f t="shared" si="1"/>
        <v>0</v>
      </c>
      <c r="Q106" s="193">
        <v>0</v>
      </c>
      <c r="R106" s="193">
        <f t="shared" si="2"/>
        <v>0</v>
      </c>
      <c r="S106" s="193">
        <v>0</v>
      </c>
      <c r="T106" s="194">
        <f t="shared" si="3"/>
        <v>0</v>
      </c>
      <c r="AR106" s="19" t="s">
        <v>168</v>
      </c>
      <c r="AT106" s="19" t="s">
        <v>164</v>
      </c>
      <c r="AU106" s="19" t="s">
        <v>81</v>
      </c>
      <c r="AY106" s="19" t="s">
        <v>162</v>
      </c>
      <c r="BE106" s="195">
        <f t="shared" si="4"/>
        <v>0</v>
      </c>
      <c r="BF106" s="195">
        <f t="shared" si="5"/>
        <v>0</v>
      </c>
      <c r="BG106" s="195">
        <f t="shared" si="6"/>
        <v>0</v>
      </c>
      <c r="BH106" s="195">
        <f t="shared" si="7"/>
        <v>0</v>
      </c>
      <c r="BI106" s="195">
        <f t="shared" si="8"/>
        <v>0</v>
      </c>
      <c r="BJ106" s="19" t="s">
        <v>22</v>
      </c>
      <c r="BK106" s="195">
        <f t="shared" si="9"/>
        <v>0</v>
      </c>
      <c r="BL106" s="19" t="s">
        <v>168</v>
      </c>
      <c r="BM106" s="19" t="s">
        <v>8</v>
      </c>
    </row>
    <row r="107" spans="2:65" s="1" customFormat="1" ht="22.5" customHeight="1">
      <c r="B107" s="36"/>
      <c r="C107" s="184" t="s">
        <v>236</v>
      </c>
      <c r="D107" s="184" t="s">
        <v>164</v>
      </c>
      <c r="E107" s="185" t="s">
        <v>2912</v>
      </c>
      <c r="F107" s="186" t="s">
        <v>2913</v>
      </c>
      <c r="G107" s="187" t="s">
        <v>2867</v>
      </c>
      <c r="H107" s="188">
        <v>1</v>
      </c>
      <c r="I107" s="189"/>
      <c r="J107" s="190">
        <f t="shared" si="0"/>
        <v>0</v>
      </c>
      <c r="K107" s="186" t="s">
        <v>20</v>
      </c>
      <c r="L107" s="56"/>
      <c r="M107" s="191" t="s">
        <v>20</v>
      </c>
      <c r="N107" s="192" t="s">
        <v>44</v>
      </c>
      <c r="O107" s="37"/>
      <c r="P107" s="193">
        <f t="shared" si="1"/>
        <v>0</v>
      </c>
      <c r="Q107" s="193">
        <v>0</v>
      </c>
      <c r="R107" s="193">
        <f t="shared" si="2"/>
        <v>0</v>
      </c>
      <c r="S107" s="193">
        <v>0</v>
      </c>
      <c r="T107" s="194">
        <f t="shared" si="3"/>
        <v>0</v>
      </c>
      <c r="AR107" s="19" t="s">
        <v>168</v>
      </c>
      <c r="AT107" s="19" t="s">
        <v>164</v>
      </c>
      <c r="AU107" s="19" t="s">
        <v>81</v>
      </c>
      <c r="AY107" s="19" t="s">
        <v>162</v>
      </c>
      <c r="BE107" s="195">
        <f t="shared" si="4"/>
        <v>0</v>
      </c>
      <c r="BF107" s="195">
        <f t="shared" si="5"/>
        <v>0</v>
      </c>
      <c r="BG107" s="195">
        <f t="shared" si="6"/>
        <v>0</v>
      </c>
      <c r="BH107" s="195">
        <f t="shared" si="7"/>
        <v>0</v>
      </c>
      <c r="BI107" s="195">
        <f t="shared" si="8"/>
        <v>0</v>
      </c>
      <c r="BJ107" s="19" t="s">
        <v>22</v>
      </c>
      <c r="BK107" s="195">
        <f t="shared" si="9"/>
        <v>0</v>
      </c>
      <c r="BL107" s="19" t="s">
        <v>168</v>
      </c>
      <c r="BM107" s="19" t="s">
        <v>236</v>
      </c>
    </row>
    <row r="108" spans="2:65" s="1" customFormat="1" ht="22.5" customHeight="1">
      <c r="B108" s="36"/>
      <c r="C108" s="184" t="s">
        <v>240</v>
      </c>
      <c r="D108" s="184" t="s">
        <v>164</v>
      </c>
      <c r="E108" s="185" t="s">
        <v>2914</v>
      </c>
      <c r="F108" s="186" t="s">
        <v>2915</v>
      </c>
      <c r="G108" s="187" t="s">
        <v>1689</v>
      </c>
      <c r="H108" s="188">
        <v>30</v>
      </c>
      <c r="I108" s="189"/>
      <c r="J108" s="190">
        <f t="shared" si="0"/>
        <v>0</v>
      </c>
      <c r="K108" s="186" t="s">
        <v>20</v>
      </c>
      <c r="L108" s="56"/>
      <c r="M108" s="191" t="s">
        <v>20</v>
      </c>
      <c r="N108" s="192" t="s">
        <v>44</v>
      </c>
      <c r="O108" s="37"/>
      <c r="P108" s="193">
        <f t="shared" si="1"/>
        <v>0</v>
      </c>
      <c r="Q108" s="193">
        <v>0</v>
      </c>
      <c r="R108" s="193">
        <f t="shared" si="2"/>
        <v>0</v>
      </c>
      <c r="S108" s="193">
        <v>0</v>
      </c>
      <c r="T108" s="194">
        <f t="shared" si="3"/>
        <v>0</v>
      </c>
      <c r="AR108" s="19" t="s">
        <v>168</v>
      </c>
      <c r="AT108" s="19" t="s">
        <v>164</v>
      </c>
      <c r="AU108" s="19" t="s">
        <v>81</v>
      </c>
      <c r="AY108" s="19" t="s">
        <v>162</v>
      </c>
      <c r="BE108" s="195">
        <f t="shared" si="4"/>
        <v>0</v>
      </c>
      <c r="BF108" s="195">
        <f t="shared" si="5"/>
        <v>0</v>
      </c>
      <c r="BG108" s="195">
        <f t="shared" si="6"/>
        <v>0</v>
      </c>
      <c r="BH108" s="195">
        <f t="shared" si="7"/>
        <v>0</v>
      </c>
      <c r="BI108" s="195">
        <f t="shared" si="8"/>
        <v>0</v>
      </c>
      <c r="BJ108" s="19" t="s">
        <v>22</v>
      </c>
      <c r="BK108" s="195">
        <f t="shared" si="9"/>
        <v>0</v>
      </c>
      <c r="BL108" s="19" t="s">
        <v>168</v>
      </c>
      <c r="BM108" s="19" t="s">
        <v>240</v>
      </c>
    </row>
    <row r="109" spans="2:63" s="10" customFormat="1" ht="29.85" customHeight="1">
      <c r="B109" s="167"/>
      <c r="C109" s="168"/>
      <c r="D109" s="181" t="s">
        <v>72</v>
      </c>
      <c r="E109" s="182" t="s">
        <v>262</v>
      </c>
      <c r="F109" s="182" t="s">
        <v>2916</v>
      </c>
      <c r="G109" s="168"/>
      <c r="H109" s="168"/>
      <c r="I109" s="171"/>
      <c r="J109" s="183">
        <f>BK109</f>
        <v>0</v>
      </c>
      <c r="K109" s="168"/>
      <c r="L109" s="173"/>
      <c r="M109" s="174"/>
      <c r="N109" s="175"/>
      <c r="O109" s="175"/>
      <c r="P109" s="176">
        <f>SUM(P110:P147)</f>
        <v>0</v>
      </c>
      <c r="Q109" s="175"/>
      <c r="R109" s="176">
        <f>SUM(R110:R147)</f>
        <v>0</v>
      </c>
      <c r="S109" s="175"/>
      <c r="T109" s="177">
        <f>SUM(T110:T147)</f>
        <v>0</v>
      </c>
      <c r="AR109" s="178" t="s">
        <v>22</v>
      </c>
      <c r="AT109" s="179" t="s">
        <v>72</v>
      </c>
      <c r="AU109" s="179" t="s">
        <v>22</v>
      </c>
      <c r="AY109" s="178" t="s">
        <v>162</v>
      </c>
      <c r="BK109" s="180">
        <f>SUM(BK110:BK147)</f>
        <v>0</v>
      </c>
    </row>
    <row r="110" spans="2:65" s="1" customFormat="1" ht="22.5" customHeight="1">
      <c r="B110" s="36"/>
      <c r="C110" s="184" t="s">
        <v>245</v>
      </c>
      <c r="D110" s="184" t="s">
        <v>164</v>
      </c>
      <c r="E110" s="185" t="s">
        <v>2917</v>
      </c>
      <c r="F110" s="186" t="s">
        <v>2918</v>
      </c>
      <c r="G110" s="187" t="s">
        <v>1996</v>
      </c>
      <c r="H110" s="188">
        <v>1</v>
      </c>
      <c r="I110" s="189"/>
      <c r="J110" s="190">
        <f>ROUND(I110*H110,2)</f>
        <v>0</v>
      </c>
      <c r="K110" s="186" t="s">
        <v>20</v>
      </c>
      <c r="L110" s="56"/>
      <c r="M110" s="191" t="s">
        <v>20</v>
      </c>
      <c r="N110" s="192" t="s">
        <v>44</v>
      </c>
      <c r="O110" s="37"/>
      <c r="P110" s="193">
        <f>O110*H110</f>
        <v>0</v>
      </c>
      <c r="Q110" s="193">
        <v>0</v>
      </c>
      <c r="R110" s="193">
        <f>Q110*H110</f>
        <v>0</v>
      </c>
      <c r="S110" s="193">
        <v>0</v>
      </c>
      <c r="T110" s="194">
        <f>S110*H110</f>
        <v>0</v>
      </c>
      <c r="AR110" s="19" t="s">
        <v>168</v>
      </c>
      <c r="AT110" s="19" t="s">
        <v>164</v>
      </c>
      <c r="AU110" s="19" t="s">
        <v>81</v>
      </c>
      <c r="AY110" s="19" t="s">
        <v>162</v>
      </c>
      <c r="BE110" s="195">
        <f>IF(N110="základní",J110,0)</f>
        <v>0</v>
      </c>
      <c r="BF110" s="195">
        <f>IF(N110="snížená",J110,0)</f>
        <v>0</v>
      </c>
      <c r="BG110" s="195">
        <f>IF(N110="zákl. přenesená",J110,0)</f>
        <v>0</v>
      </c>
      <c r="BH110" s="195">
        <f>IF(N110="sníž. přenesená",J110,0)</f>
        <v>0</v>
      </c>
      <c r="BI110" s="195">
        <f>IF(N110="nulová",J110,0)</f>
        <v>0</v>
      </c>
      <c r="BJ110" s="19" t="s">
        <v>22</v>
      </c>
      <c r="BK110" s="195">
        <f>ROUND(I110*H110,2)</f>
        <v>0</v>
      </c>
      <c r="BL110" s="19" t="s">
        <v>168</v>
      </c>
      <c r="BM110" s="19" t="s">
        <v>245</v>
      </c>
    </row>
    <row r="111" spans="2:47" s="1" customFormat="1" ht="27">
      <c r="B111" s="36"/>
      <c r="C111" s="58"/>
      <c r="D111" s="221" t="s">
        <v>2608</v>
      </c>
      <c r="E111" s="58"/>
      <c r="F111" s="266" t="s">
        <v>2919</v>
      </c>
      <c r="G111" s="58"/>
      <c r="H111" s="58"/>
      <c r="I111" s="154"/>
      <c r="J111" s="58"/>
      <c r="K111" s="58"/>
      <c r="L111" s="56"/>
      <c r="M111" s="73"/>
      <c r="N111" s="37"/>
      <c r="O111" s="37"/>
      <c r="P111" s="37"/>
      <c r="Q111" s="37"/>
      <c r="R111" s="37"/>
      <c r="S111" s="37"/>
      <c r="T111" s="74"/>
      <c r="AT111" s="19" t="s">
        <v>2608</v>
      </c>
      <c r="AU111" s="19" t="s">
        <v>81</v>
      </c>
    </row>
    <row r="112" spans="2:65" s="1" customFormat="1" ht="22.5" customHeight="1">
      <c r="B112" s="36"/>
      <c r="C112" s="184" t="s">
        <v>249</v>
      </c>
      <c r="D112" s="184" t="s">
        <v>164</v>
      </c>
      <c r="E112" s="185" t="s">
        <v>2920</v>
      </c>
      <c r="F112" s="186" t="s">
        <v>2921</v>
      </c>
      <c r="G112" s="187" t="s">
        <v>1996</v>
      </c>
      <c r="H112" s="188">
        <v>2</v>
      </c>
      <c r="I112" s="189"/>
      <c r="J112" s="190">
        <f>ROUND(I112*H112,2)</f>
        <v>0</v>
      </c>
      <c r="K112" s="186" t="s">
        <v>20</v>
      </c>
      <c r="L112" s="56"/>
      <c r="M112" s="191" t="s">
        <v>20</v>
      </c>
      <c r="N112" s="192" t="s">
        <v>44</v>
      </c>
      <c r="O112" s="37"/>
      <c r="P112" s="193">
        <f>O112*H112</f>
        <v>0</v>
      </c>
      <c r="Q112" s="193">
        <v>0</v>
      </c>
      <c r="R112" s="193">
        <f>Q112*H112</f>
        <v>0</v>
      </c>
      <c r="S112" s="193">
        <v>0</v>
      </c>
      <c r="T112" s="194">
        <f>S112*H112</f>
        <v>0</v>
      </c>
      <c r="AR112" s="19" t="s">
        <v>168</v>
      </c>
      <c r="AT112" s="19" t="s">
        <v>164</v>
      </c>
      <c r="AU112" s="19" t="s">
        <v>81</v>
      </c>
      <c r="AY112" s="19" t="s">
        <v>162</v>
      </c>
      <c r="BE112" s="195">
        <f>IF(N112="základní",J112,0)</f>
        <v>0</v>
      </c>
      <c r="BF112" s="195">
        <f>IF(N112="snížená",J112,0)</f>
        <v>0</v>
      </c>
      <c r="BG112" s="195">
        <f>IF(N112="zákl. přenesená",J112,0)</f>
        <v>0</v>
      </c>
      <c r="BH112" s="195">
        <f>IF(N112="sníž. přenesená",J112,0)</f>
        <v>0</v>
      </c>
      <c r="BI112" s="195">
        <f>IF(N112="nulová",J112,0)</f>
        <v>0</v>
      </c>
      <c r="BJ112" s="19" t="s">
        <v>22</v>
      </c>
      <c r="BK112" s="195">
        <f>ROUND(I112*H112,2)</f>
        <v>0</v>
      </c>
      <c r="BL112" s="19" t="s">
        <v>168</v>
      </c>
      <c r="BM112" s="19" t="s">
        <v>249</v>
      </c>
    </row>
    <row r="113" spans="2:47" s="1" customFormat="1" ht="27">
      <c r="B113" s="36"/>
      <c r="C113" s="58"/>
      <c r="D113" s="221" t="s">
        <v>2608</v>
      </c>
      <c r="E113" s="58"/>
      <c r="F113" s="266" t="s">
        <v>2922</v>
      </c>
      <c r="G113" s="58"/>
      <c r="H113" s="58"/>
      <c r="I113" s="154"/>
      <c r="J113" s="58"/>
      <c r="K113" s="58"/>
      <c r="L113" s="56"/>
      <c r="M113" s="73"/>
      <c r="N113" s="37"/>
      <c r="O113" s="37"/>
      <c r="P113" s="37"/>
      <c r="Q113" s="37"/>
      <c r="R113" s="37"/>
      <c r="S113" s="37"/>
      <c r="T113" s="74"/>
      <c r="AT113" s="19" t="s">
        <v>2608</v>
      </c>
      <c r="AU113" s="19" t="s">
        <v>81</v>
      </c>
    </row>
    <row r="114" spans="2:65" s="1" customFormat="1" ht="22.5" customHeight="1">
      <c r="B114" s="36"/>
      <c r="C114" s="184" t="s">
        <v>252</v>
      </c>
      <c r="D114" s="184" t="s">
        <v>164</v>
      </c>
      <c r="E114" s="185" t="s">
        <v>2923</v>
      </c>
      <c r="F114" s="186" t="s">
        <v>2924</v>
      </c>
      <c r="G114" s="187" t="s">
        <v>1996</v>
      </c>
      <c r="H114" s="188">
        <v>4</v>
      </c>
      <c r="I114" s="189"/>
      <c r="J114" s="190">
        <f>ROUND(I114*H114,2)</f>
        <v>0</v>
      </c>
      <c r="K114" s="186" t="s">
        <v>20</v>
      </c>
      <c r="L114" s="56"/>
      <c r="M114" s="191" t="s">
        <v>20</v>
      </c>
      <c r="N114" s="192" t="s">
        <v>44</v>
      </c>
      <c r="O114" s="37"/>
      <c r="P114" s="193">
        <f>O114*H114</f>
        <v>0</v>
      </c>
      <c r="Q114" s="193">
        <v>0</v>
      </c>
      <c r="R114" s="193">
        <f>Q114*H114</f>
        <v>0</v>
      </c>
      <c r="S114" s="193">
        <v>0</v>
      </c>
      <c r="T114" s="194">
        <f>S114*H114</f>
        <v>0</v>
      </c>
      <c r="AR114" s="19" t="s">
        <v>168</v>
      </c>
      <c r="AT114" s="19" t="s">
        <v>164</v>
      </c>
      <c r="AU114" s="19" t="s">
        <v>81</v>
      </c>
      <c r="AY114" s="19" t="s">
        <v>162</v>
      </c>
      <c r="BE114" s="195">
        <f>IF(N114="základní",J114,0)</f>
        <v>0</v>
      </c>
      <c r="BF114" s="195">
        <f>IF(N114="snížená",J114,0)</f>
        <v>0</v>
      </c>
      <c r="BG114" s="195">
        <f>IF(N114="zákl. přenesená",J114,0)</f>
        <v>0</v>
      </c>
      <c r="BH114" s="195">
        <f>IF(N114="sníž. přenesená",J114,0)</f>
        <v>0</v>
      </c>
      <c r="BI114" s="195">
        <f>IF(N114="nulová",J114,0)</f>
        <v>0</v>
      </c>
      <c r="BJ114" s="19" t="s">
        <v>22</v>
      </c>
      <c r="BK114" s="195">
        <f>ROUND(I114*H114,2)</f>
        <v>0</v>
      </c>
      <c r="BL114" s="19" t="s">
        <v>168</v>
      </c>
      <c r="BM114" s="19" t="s">
        <v>252</v>
      </c>
    </row>
    <row r="115" spans="2:47" s="1" customFormat="1" ht="27">
      <c r="B115" s="36"/>
      <c r="C115" s="58"/>
      <c r="D115" s="221" t="s">
        <v>2608</v>
      </c>
      <c r="E115" s="58"/>
      <c r="F115" s="266" t="s">
        <v>2919</v>
      </c>
      <c r="G115" s="58"/>
      <c r="H115" s="58"/>
      <c r="I115" s="154"/>
      <c r="J115" s="58"/>
      <c r="K115" s="58"/>
      <c r="L115" s="56"/>
      <c r="M115" s="73"/>
      <c r="N115" s="37"/>
      <c r="O115" s="37"/>
      <c r="P115" s="37"/>
      <c r="Q115" s="37"/>
      <c r="R115" s="37"/>
      <c r="S115" s="37"/>
      <c r="T115" s="74"/>
      <c r="AT115" s="19" t="s">
        <v>2608</v>
      </c>
      <c r="AU115" s="19" t="s">
        <v>81</v>
      </c>
    </row>
    <row r="116" spans="2:65" s="1" customFormat="1" ht="22.5" customHeight="1">
      <c r="B116" s="36"/>
      <c r="C116" s="184" t="s">
        <v>7</v>
      </c>
      <c r="D116" s="184" t="s">
        <v>164</v>
      </c>
      <c r="E116" s="185" t="s">
        <v>2925</v>
      </c>
      <c r="F116" s="186" t="s">
        <v>2926</v>
      </c>
      <c r="G116" s="187" t="s">
        <v>1996</v>
      </c>
      <c r="H116" s="188">
        <v>2</v>
      </c>
      <c r="I116" s="189"/>
      <c r="J116" s="190">
        <f>ROUND(I116*H116,2)</f>
        <v>0</v>
      </c>
      <c r="K116" s="186" t="s">
        <v>20</v>
      </c>
      <c r="L116" s="56"/>
      <c r="M116" s="191" t="s">
        <v>20</v>
      </c>
      <c r="N116" s="192" t="s">
        <v>44</v>
      </c>
      <c r="O116" s="37"/>
      <c r="P116" s="193">
        <f>O116*H116</f>
        <v>0</v>
      </c>
      <c r="Q116" s="193">
        <v>0</v>
      </c>
      <c r="R116" s="193">
        <f>Q116*H116</f>
        <v>0</v>
      </c>
      <c r="S116" s="193">
        <v>0</v>
      </c>
      <c r="T116" s="194">
        <f>S116*H116</f>
        <v>0</v>
      </c>
      <c r="AR116" s="19" t="s">
        <v>168</v>
      </c>
      <c r="AT116" s="19" t="s">
        <v>164</v>
      </c>
      <c r="AU116" s="19" t="s">
        <v>81</v>
      </c>
      <c r="AY116" s="19" t="s">
        <v>162</v>
      </c>
      <c r="BE116" s="195">
        <f>IF(N116="základní",J116,0)</f>
        <v>0</v>
      </c>
      <c r="BF116" s="195">
        <f>IF(N116="snížená",J116,0)</f>
        <v>0</v>
      </c>
      <c r="BG116" s="195">
        <f>IF(N116="zákl. přenesená",J116,0)</f>
        <v>0</v>
      </c>
      <c r="BH116" s="195">
        <f>IF(N116="sníž. přenesená",J116,0)</f>
        <v>0</v>
      </c>
      <c r="BI116" s="195">
        <f>IF(N116="nulová",J116,0)</f>
        <v>0</v>
      </c>
      <c r="BJ116" s="19" t="s">
        <v>22</v>
      </c>
      <c r="BK116" s="195">
        <f>ROUND(I116*H116,2)</f>
        <v>0</v>
      </c>
      <c r="BL116" s="19" t="s">
        <v>168</v>
      </c>
      <c r="BM116" s="19" t="s">
        <v>7</v>
      </c>
    </row>
    <row r="117" spans="2:47" s="1" customFormat="1" ht="27">
      <c r="B117" s="36"/>
      <c r="C117" s="58"/>
      <c r="D117" s="221" t="s">
        <v>2608</v>
      </c>
      <c r="E117" s="58"/>
      <c r="F117" s="266" t="s">
        <v>2919</v>
      </c>
      <c r="G117" s="58"/>
      <c r="H117" s="58"/>
      <c r="I117" s="154"/>
      <c r="J117" s="58"/>
      <c r="K117" s="58"/>
      <c r="L117" s="56"/>
      <c r="M117" s="73"/>
      <c r="N117" s="37"/>
      <c r="O117" s="37"/>
      <c r="P117" s="37"/>
      <c r="Q117" s="37"/>
      <c r="R117" s="37"/>
      <c r="S117" s="37"/>
      <c r="T117" s="74"/>
      <c r="AT117" s="19" t="s">
        <v>2608</v>
      </c>
      <c r="AU117" s="19" t="s">
        <v>81</v>
      </c>
    </row>
    <row r="118" spans="2:65" s="1" customFormat="1" ht="22.5" customHeight="1">
      <c r="B118" s="36"/>
      <c r="C118" s="184" t="s">
        <v>262</v>
      </c>
      <c r="D118" s="184" t="s">
        <v>164</v>
      </c>
      <c r="E118" s="185" t="s">
        <v>2927</v>
      </c>
      <c r="F118" s="186" t="s">
        <v>2928</v>
      </c>
      <c r="G118" s="187" t="s">
        <v>1996</v>
      </c>
      <c r="H118" s="188">
        <v>9</v>
      </c>
      <c r="I118" s="189"/>
      <c r="J118" s="190">
        <f>ROUND(I118*H118,2)</f>
        <v>0</v>
      </c>
      <c r="K118" s="186" t="s">
        <v>20</v>
      </c>
      <c r="L118" s="56"/>
      <c r="M118" s="191" t="s">
        <v>20</v>
      </c>
      <c r="N118" s="192" t="s">
        <v>44</v>
      </c>
      <c r="O118" s="37"/>
      <c r="P118" s="193">
        <f>O118*H118</f>
        <v>0</v>
      </c>
      <c r="Q118" s="193">
        <v>0</v>
      </c>
      <c r="R118" s="193">
        <f>Q118*H118</f>
        <v>0</v>
      </c>
      <c r="S118" s="193">
        <v>0</v>
      </c>
      <c r="T118" s="194">
        <f>S118*H118</f>
        <v>0</v>
      </c>
      <c r="AR118" s="19" t="s">
        <v>168</v>
      </c>
      <c r="AT118" s="19" t="s">
        <v>164</v>
      </c>
      <c r="AU118" s="19" t="s">
        <v>81</v>
      </c>
      <c r="AY118" s="19" t="s">
        <v>162</v>
      </c>
      <c r="BE118" s="195">
        <f>IF(N118="základní",J118,0)</f>
        <v>0</v>
      </c>
      <c r="BF118" s="195">
        <f>IF(N118="snížená",J118,0)</f>
        <v>0</v>
      </c>
      <c r="BG118" s="195">
        <f>IF(N118="zákl. přenesená",J118,0)</f>
        <v>0</v>
      </c>
      <c r="BH118" s="195">
        <f>IF(N118="sníž. přenesená",J118,0)</f>
        <v>0</v>
      </c>
      <c r="BI118" s="195">
        <f>IF(N118="nulová",J118,0)</f>
        <v>0</v>
      </c>
      <c r="BJ118" s="19" t="s">
        <v>22</v>
      </c>
      <c r="BK118" s="195">
        <f>ROUND(I118*H118,2)</f>
        <v>0</v>
      </c>
      <c r="BL118" s="19" t="s">
        <v>168</v>
      </c>
      <c r="BM118" s="19" t="s">
        <v>262</v>
      </c>
    </row>
    <row r="119" spans="2:47" s="1" customFormat="1" ht="27">
      <c r="B119" s="36"/>
      <c r="C119" s="58"/>
      <c r="D119" s="221" t="s">
        <v>2608</v>
      </c>
      <c r="E119" s="58"/>
      <c r="F119" s="266" t="s">
        <v>2919</v>
      </c>
      <c r="G119" s="58"/>
      <c r="H119" s="58"/>
      <c r="I119" s="154"/>
      <c r="J119" s="58"/>
      <c r="K119" s="58"/>
      <c r="L119" s="56"/>
      <c r="M119" s="73"/>
      <c r="N119" s="37"/>
      <c r="O119" s="37"/>
      <c r="P119" s="37"/>
      <c r="Q119" s="37"/>
      <c r="R119" s="37"/>
      <c r="S119" s="37"/>
      <c r="T119" s="74"/>
      <c r="AT119" s="19" t="s">
        <v>2608</v>
      </c>
      <c r="AU119" s="19" t="s">
        <v>81</v>
      </c>
    </row>
    <row r="120" spans="2:65" s="1" customFormat="1" ht="22.5" customHeight="1">
      <c r="B120" s="36"/>
      <c r="C120" s="184" t="s">
        <v>280</v>
      </c>
      <c r="D120" s="184" t="s">
        <v>164</v>
      </c>
      <c r="E120" s="185" t="s">
        <v>2929</v>
      </c>
      <c r="F120" s="186" t="s">
        <v>2930</v>
      </c>
      <c r="G120" s="187" t="s">
        <v>1996</v>
      </c>
      <c r="H120" s="188">
        <v>2</v>
      </c>
      <c r="I120" s="189"/>
      <c r="J120" s="190">
        <f>ROUND(I120*H120,2)</f>
        <v>0</v>
      </c>
      <c r="K120" s="186" t="s">
        <v>20</v>
      </c>
      <c r="L120" s="56"/>
      <c r="M120" s="191" t="s">
        <v>20</v>
      </c>
      <c r="N120" s="192" t="s">
        <v>44</v>
      </c>
      <c r="O120" s="37"/>
      <c r="P120" s="193">
        <f>O120*H120</f>
        <v>0</v>
      </c>
      <c r="Q120" s="193">
        <v>0</v>
      </c>
      <c r="R120" s="193">
        <f>Q120*H120</f>
        <v>0</v>
      </c>
      <c r="S120" s="193">
        <v>0</v>
      </c>
      <c r="T120" s="194">
        <f>S120*H120</f>
        <v>0</v>
      </c>
      <c r="AR120" s="19" t="s">
        <v>168</v>
      </c>
      <c r="AT120" s="19" t="s">
        <v>164</v>
      </c>
      <c r="AU120" s="19" t="s">
        <v>81</v>
      </c>
      <c r="AY120" s="19" t="s">
        <v>162</v>
      </c>
      <c r="BE120" s="195">
        <f>IF(N120="základní",J120,0)</f>
        <v>0</v>
      </c>
      <c r="BF120" s="195">
        <f>IF(N120="snížená",J120,0)</f>
        <v>0</v>
      </c>
      <c r="BG120" s="195">
        <f>IF(N120="zákl. přenesená",J120,0)</f>
        <v>0</v>
      </c>
      <c r="BH120" s="195">
        <f>IF(N120="sníž. přenesená",J120,0)</f>
        <v>0</v>
      </c>
      <c r="BI120" s="195">
        <f>IF(N120="nulová",J120,0)</f>
        <v>0</v>
      </c>
      <c r="BJ120" s="19" t="s">
        <v>22</v>
      </c>
      <c r="BK120" s="195">
        <f>ROUND(I120*H120,2)</f>
        <v>0</v>
      </c>
      <c r="BL120" s="19" t="s">
        <v>168</v>
      </c>
      <c r="BM120" s="19" t="s">
        <v>280</v>
      </c>
    </row>
    <row r="121" spans="2:47" s="1" customFormat="1" ht="27">
      <c r="B121" s="36"/>
      <c r="C121" s="58"/>
      <c r="D121" s="221" t="s">
        <v>2608</v>
      </c>
      <c r="E121" s="58"/>
      <c r="F121" s="266" t="s">
        <v>2931</v>
      </c>
      <c r="G121" s="58"/>
      <c r="H121" s="58"/>
      <c r="I121" s="154"/>
      <c r="J121" s="58"/>
      <c r="K121" s="58"/>
      <c r="L121" s="56"/>
      <c r="M121" s="73"/>
      <c r="N121" s="37"/>
      <c r="O121" s="37"/>
      <c r="P121" s="37"/>
      <c r="Q121" s="37"/>
      <c r="R121" s="37"/>
      <c r="S121" s="37"/>
      <c r="T121" s="74"/>
      <c r="AT121" s="19" t="s">
        <v>2608</v>
      </c>
      <c r="AU121" s="19" t="s">
        <v>81</v>
      </c>
    </row>
    <row r="122" spans="2:65" s="1" customFormat="1" ht="22.5" customHeight="1">
      <c r="B122" s="36"/>
      <c r="C122" s="184" t="s">
        <v>288</v>
      </c>
      <c r="D122" s="184" t="s">
        <v>164</v>
      </c>
      <c r="E122" s="185" t="s">
        <v>2932</v>
      </c>
      <c r="F122" s="186" t="s">
        <v>2930</v>
      </c>
      <c r="G122" s="187" t="s">
        <v>1996</v>
      </c>
      <c r="H122" s="188">
        <v>1</v>
      </c>
      <c r="I122" s="189"/>
      <c r="J122" s="190">
        <f>ROUND(I122*H122,2)</f>
        <v>0</v>
      </c>
      <c r="K122" s="186" t="s">
        <v>20</v>
      </c>
      <c r="L122" s="56"/>
      <c r="M122" s="191" t="s">
        <v>20</v>
      </c>
      <c r="N122" s="192" t="s">
        <v>44</v>
      </c>
      <c r="O122" s="37"/>
      <c r="P122" s="193">
        <f>O122*H122</f>
        <v>0</v>
      </c>
      <c r="Q122" s="193">
        <v>0</v>
      </c>
      <c r="R122" s="193">
        <f>Q122*H122</f>
        <v>0</v>
      </c>
      <c r="S122" s="193">
        <v>0</v>
      </c>
      <c r="T122" s="194">
        <f>S122*H122</f>
        <v>0</v>
      </c>
      <c r="AR122" s="19" t="s">
        <v>168</v>
      </c>
      <c r="AT122" s="19" t="s">
        <v>164</v>
      </c>
      <c r="AU122" s="19" t="s">
        <v>81</v>
      </c>
      <c r="AY122" s="19" t="s">
        <v>162</v>
      </c>
      <c r="BE122" s="195">
        <f>IF(N122="základní",J122,0)</f>
        <v>0</v>
      </c>
      <c r="BF122" s="195">
        <f>IF(N122="snížená",J122,0)</f>
        <v>0</v>
      </c>
      <c r="BG122" s="195">
        <f>IF(N122="zákl. přenesená",J122,0)</f>
        <v>0</v>
      </c>
      <c r="BH122" s="195">
        <f>IF(N122="sníž. přenesená",J122,0)</f>
        <v>0</v>
      </c>
      <c r="BI122" s="195">
        <f>IF(N122="nulová",J122,0)</f>
        <v>0</v>
      </c>
      <c r="BJ122" s="19" t="s">
        <v>22</v>
      </c>
      <c r="BK122" s="195">
        <f>ROUND(I122*H122,2)</f>
        <v>0</v>
      </c>
      <c r="BL122" s="19" t="s">
        <v>168</v>
      </c>
      <c r="BM122" s="19" t="s">
        <v>288</v>
      </c>
    </row>
    <row r="123" spans="2:47" s="1" customFormat="1" ht="27">
      <c r="B123" s="36"/>
      <c r="C123" s="58"/>
      <c r="D123" s="221" t="s">
        <v>2608</v>
      </c>
      <c r="E123" s="58"/>
      <c r="F123" s="266" t="s">
        <v>2933</v>
      </c>
      <c r="G123" s="58"/>
      <c r="H123" s="58"/>
      <c r="I123" s="154"/>
      <c r="J123" s="58"/>
      <c r="K123" s="58"/>
      <c r="L123" s="56"/>
      <c r="M123" s="73"/>
      <c r="N123" s="37"/>
      <c r="O123" s="37"/>
      <c r="P123" s="37"/>
      <c r="Q123" s="37"/>
      <c r="R123" s="37"/>
      <c r="S123" s="37"/>
      <c r="T123" s="74"/>
      <c r="AT123" s="19" t="s">
        <v>2608</v>
      </c>
      <c r="AU123" s="19" t="s">
        <v>81</v>
      </c>
    </row>
    <row r="124" spans="2:65" s="1" customFormat="1" ht="22.5" customHeight="1">
      <c r="B124" s="36"/>
      <c r="C124" s="184" t="s">
        <v>301</v>
      </c>
      <c r="D124" s="184" t="s">
        <v>164</v>
      </c>
      <c r="E124" s="185" t="s">
        <v>2934</v>
      </c>
      <c r="F124" s="186" t="s">
        <v>2930</v>
      </c>
      <c r="G124" s="187" t="s">
        <v>1996</v>
      </c>
      <c r="H124" s="188">
        <v>7</v>
      </c>
      <c r="I124" s="189"/>
      <c r="J124" s="190">
        <f>ROUND(I124*H124,2)</f>
        <v>0</v>
      </c>
      <c r="K124" s="186" t="s">
        <v>20</v>
      </c>
      <c r="L124" s="56"/>
      <c r="M124" s="191" t="s">
        <v>20</v>
      </c>
      <c r="N124" s="192" t="s">
        <v>44</v>
      </c>
      <c r="O124" s="37"/>
      <c r="P124" s="193">
        <f>O124*H124</f>
        <v>0</v>
      </c>
      <c r="Q124" s="193">
        <v>0</v>
      </c>
      <c r="R124" s="193">
        <f>Q124*H124</f>
        <v>0</v>
      </c>
      <c r="S124" s="193">
        <v>0</v>
      </c>
      <c r="T124" s="194">
        <f>S124*H124</f>
        <v>0</v>
      </c>
      <c r="AR124" s="19" t="s">
        <v>168</v>
      </c>
      <c r="AT124" s="19" t="s">
        <v>164</v>
      </c>
      <c r="AU124" s="19" t="s">
        <v>81</v>
      </c>
      <c r="AY124" s="19" t="s">
        <v>162</v>
      </c>
      <c r="BE124" s="195">
        <f>IF(N124="základní",J124,0)</f>
        <v>0</v>
      </c>
      <c r="BF124" s="195">
        <f>IF(N124="snížená",J124,0)</f>
        <v>0</v>
      </c>
      <c r="BG124" s="195">
        <f>IF(N124="zákl. přenesená",J124,0)</f>
        <v>0</v>
      </c>
      <c r="BH124" s="195">
        <f>IF(N124="sníž. přenesená",J124,0)</f>
        <v>0</v>
      </c>
      <c r="BI124" s="195">
        <f>IF(N124="nulová",J124,0)</f>
        <v>0</v>
      </c>
      <c r="BJ124" s="19" t="s">
        <v>22</v>
      </c>
      <c r="BK124" s="195">
        <f>ROUND(I124*H124,2)</f>
        <v>0</v>
      </c>
      <c r="BL124" s="19" t="s">
        <v>168</v>
      </c>
      <c r="BM124" s="19" t="s">
        <v>301</v>
      </c>
    </row>
    <row r="125" spans="2:47" s="1" customFormat="1" ht="27">
      <c r="B125" s="36"/>
      <c r="C125" s="58"/>
      <c r="D125" s="221" t="s">
        <v>2608</v>
      </c>
      <c r="E125" s="58"/>
      <c r="F125" s="266" t="s">
        <v>2935</v>
      </c>
      <c r="G125" s="58"/>
      <c r="H125" s="58"/>
      <c r="I125" s="154"/>
      <c r="J125" s="58"/>
      <c r="K125" s="58"/>
      <c r="L125" s="56"/>
      <c r="M125" s="73"/>
      <c r="N125" s="37"/>
      <c r="O125" s="37"/>
      <c r="P125" s="37"/>
      <c r="Q125" s="37"/>
      <c r="R125" s="37"/>
      <c r="S125" s="37"/>
      <c r="T125" s="74"/>
      <c r="AT125" s="19" t="s">
        <v>2608</v>
      </c>
      <c r="AU125" s="19" t="s">
        <v>81</v>
      </c>
    </row>
    <row r="126" spans="2:65" s="1" customFormat="1" ht="22.5" customHeight="1">
      <c r="B126" s="36"/>
      <c r="C126" s="184" t="s">
        <v>309</v>
      </c>
      <c r="D126" s="184" t="s">
        <v>164</v>
      </c>
      <c r="E126" s="185" t="s">
        <v>2936</v>
      </c>
      <c r="F126" s="186" t="s">
        <v>2930</v>
      </c>
      <c r="G126" s="187" t="s">
        <v>1996</v>
      </c>
      <c r="H126" s="188">
        <v>1</v>
      </c>
      <c r="I126" s="189"/>
      <c r="J126" s="190">
        <f>ROUND(I126*H126,2)</f>
        <v>0</v>
      </c>
      <c r="K126" s="186" t="s">
        <v>20</v>
      </c>
      <c r="L126" s="56"/>
      <c r="M126" s="191" t="s">
        <v>20</v>
      </c>
      <c r="N126" s="192" t="s">
        <v>44</v>
      </c>
      <c r="O126" s="37"/>
      <c r="P126" s="193">
        <f>O126*H126</f>
        <v>0</v>
      </c>
      <c r="Q126" s="193">
        <v>0</v>
      </c>
      <c r="R126" s="193">
        <f>Q126*H126</f>
        <v>0</v>
      </c>
      <c r="S126" s="193">
        <v>0</v>
      </c>
      <c r="T126" s="194">
        <f>S126*H126</f>
        <v>0</v>
      </c>
      <c r="AR126" s="19" t="s">
        <v>168</v>
      </c>
      <c r="AT126" s="19" t="s">
        <v>164</v>
      </c>
      <c r="AU126" s="19" t="s">
        <v>81</v>
      </c>
      <c r="AY126" s="19" t="s">
        <v>162</v>
      </c>
      <c r="BE126" s="195">
        <f>IF(N126="základní",J126,0)</f>
        <v>0</v>
      </c>
      <c r="BF126" s="195">
        <f>IF(N126="snížená",J126,0)</f>
        <v>0</v>
      </c>
      <c r="BG126" s="195">
        <f>IF(N126="zákl. přenesená",J126,0)</f>
        <v>0</v>
      </c>
      <c r="BH126" s="195">
        <f>IF(N126="sníž. přenesená",J126,0)</f>
        <v>0</v>
      </c>
      <c r="BI126" s="195">
        <f>IF(N126="nulová",J126,0)</f>
        <v>0</v>
      </c>
      <c r="BJ126" s="19" t="s">
        <v>22</v>
      </c>
      <c r="BK126" s="195">
        <f>ROUND(I126*H126,2)</f>
        <v>0</v>
      </c>
      <c r="BL126" s="19" t="s">
        <v>168</v>
      </c>
      <c r="BM126" s="19" t="s">
        <v>309</v>
      </c>
    </row>
    <row r="127" spans="2:47" s="1" customFormat="1" ht="27">
      <c r="B127" s="36"/>
      <c r="C127" s="58"/>
      <c r="D127" s="221" t="s">
        <v>2608</v>
      </c>
      <c r="E127" s="58"/>
      <c r="F127" s="266" t="s">
        <v>2937</v>
      </c>
      <c r="G127" s="58"/>
      <c r="H127" s="58"/>
      <c r="I127" s="154"/>
      <c r="J127" s="58"/>
      <c r="K127" s="58"/>
      <c r="L127" s="56"/>
      <c r="M127" s="73"/>
      <c r="N127" s="37"/>
      <c r="O127" s="37"/>
      <c r="P127" s="37"/>
      <c r="Q127" s="37"/>
      <c r="R127" s="37"/>
      <c r="S127" s="37"/>
      <c r="T127" s="74"/>
      <c r="AT127" s="19" t="s">
        <v>2608</v>
      </c>
      <c r="AU127" s="19" t="s">
        <v>81</v>
      </c>
    </row>
    <row r="128" spans="2:65" s="1" customFormat="1" ht="22.5" customHeight="1">
      <c r="B128" s="36"/>
      <c r="C128" s="184" t="s">
        <v>196</v>
      </c>
      <c r="D128" s="184" t="s">
        <v>164</v>
      </c>
      <c r="E128" s="185" t="s">
        <v>2938</v>
      </c>
      <c r="F128" s="186" t="s">
        <v>2930</v>
      </c>
      <c r="G128" s="187" t="s">
        <v>1996</v>
      </c>
      <c r="H128" s="188">
        <v>1</v>
      </c>
      <c r="I128" s="189"/>
      <c r="J128" s="190">
        <f>ROUND(I128*H128,2)</f>
        <v>0</v>
      </c>
      <c r="K128" s="186" t="s">
        <v>20</v>
      </c>
      <c r="L128" s="56"/>
      <c r="M128" s="191" t="s">
        <v>20</v>
      </c>
      <c r="N128" s="192" t="s">
        <v>44</v>
      </c>
      <c r="O128" s="37"/>
      <c r="P128" s="193">
        <f>O128*H128</f>
        <v>0</v>
      </c>
      <c r="Q128" s="193">
        <v>0</v>
      </c>
      <c r="R128" s="193">
        <f>Q128*H128</f>
        <v>0</v>
      </c>
      <c r="S128" s="193">
        <v>0</v>
      </c>
      <c r="T128" s="194">
        <f>S128*H128</f>
        <v>0</v>
      </c>
      <c r="AR128" s="19" t="s">
        <v>168</v>
      </c>
      <c r="AT128" s="19" t="s">
        <v>164</v>
      </c>
      <c r="AU128" s="19" t="s">
        <v>81</v>
      </c>
      <c r="AY128" s="19" t="s">
        <v>162</v>
      </c>
      <c r="BE128" s="195">
        <f>IF(N128="základní",J128,0)</f>
        <v>0</v>
      </c>
      <c r="BF128" s="195">
        <f>IF(N128="snížená",J128,0)</f>
        <v>0</v>
      </c>
      <c r="BG128" s="195">
        <f>IF(N128="zákl. přenesená",J128,0)</f>
        <v>0</v>
      </c>
      <c r="BH128" s="195">
        <f>IF(N128="sníž. přenesená",J128,0)</f>
        <v>0</v>
      </c>
      <c r="BI128" s="195">
        <f>IF(N128="nulová",J128,0)</f>
        <v>0</v>
      </c>
      <c r="BJ128" s="19" t="s">
        <v>22</v>
      </c>
      <c r="BK128" s="195">
        <f>ROUND(I128*H128,2)</f>
        <v>0</v>
      </c>
      <c r="BL128" s="19" t="s">
        <v>168</v>
      </c>
      <c r="BM128" s="19" t="s">
        <v>196</v>
      </c>
    </row>
    <row r="129" spans="2:47" s="1" customFormat="1" ht="27">
      <c r="B129" s="36"/>
      <c r="C129" s="58"/>
      <c r="D129" s="221" t="s">
        <v>2608</v>
      </c>
      <c r="E129" s="58"/>
      <c r="F129" s="266" t="s">
        <v>2939</v>
      </c>
      <c r="G129" s="58"/>
      <c r="H129" s="58"/>
      <c r="I129" s="154"/>
      <c r="J129" s="58"/>
      <c r="K129" s="58"/>
      <c r="L129" s="56"/>
      <c r="M129" s="73"/>
      <c r="N129" s="37"/>
      <c r="O129" s="37"/>
      <c r="P129" s="37"/>
      <c r="Q129" s="37"/>
      <c r="R129" s="37"/>
      <c r="S129" s="37"/>
      <c r="T129" s="74"/>
      <c r="AT129" s="19" t="s">
        <v>2608</v>
      </c>
      <c r="AU129" s="19" t="s">
        <v>81</v>
      </c>
    </row>
    <row r="130" spans="2:65" s="1" customFormat="1" ht="22.5" customHeight="1">
      <c r="B130" s="36"/>
      <c r="C130" s="184" t="s">
        <v>317</v>
      </c>
      <c r="D130" s="184" t="s">
        <v>164</v>
      </c>
      <c r="E130" s="185" t="s">
        <v>2940</v>
      </c>
      <c r="F130" s="186" t="s">
        <v>2930</v>
      </c>
      <c r="G130" s="187" t="s">
        <v>1996</v>
      </c>
      <c r="H130" s="188">
        <v>6</v>
      </c>
      <c r="I130" s="189"/>
      <c r="J130" s="190">
        <f>ROUND(I130*H130,2)</f>
        <v>0</v>
      </c>
      <c r="K130" s="186" t="s">
        <v>20</v>
      </c>
      <c r="L130" s="56"/>
      <c r="M130" s="191" t="s">
        <v>20</v>
      </c>
      <c r="N130" s="192" t="s">
        <v>44</v>
      </c>
      <c r="O130" s="37"/>
      <c r="P130" s="193">
        <f>O130*H130</f>
        <v>0</v>
      </c>
      <c r="Q130" s="193">
        <v>0</v>
      </c>
      <c r="R130" s="193">
        <f>Q130*H130</f>
        <v>0</v>
      </c>
      <c r="S130" s="193">
        <v>0</v>
      </c>
      <c r="T130" s="194">
        <f>S130*H130</f>
        <v>0</v>
      </c>
      <c r="AR130" s="19" t="s">
        <v>168</v>
      </c>
      <c r="AT130" s="19" t="s">
        <v>164</v>
      </c>
      <c r="AU130" s="19" t="s">
        <v>81</v>
      </c>
      <c r="AY130" s="19" t="s">
        <v>162</v>
      </c>
      <c r="BE130" s="195">
        <f>IF(N130="základní",J130,0)</f>
        <v>0</v>
      </c>
      <c r="BF130" s="195">
        <f>IF(N130="snížená",J130,0)</f>
        <v>0</v>
      </c>
      <c r="BG130" s="195">
        <f>IF(N130="zákl. přenesená",J130,0)</f>
        <v>0</v>
      </c>
      <c r="BH130" s="195">
        <f>IF(N130="sníž. přenesená",J130,0)</f>
        <v>0</v>
      </c>
      <c r="BI130" s="195">
        <f>IF(N130="nulová",J130,0)</f>
        <v>0</v>
      </c>
      <c r="BJ130" s="19" t="s">
        <v>22</v>
      </c>
      <c r="BK130" s="195">
        <f>ROUND(I130*H130,2)</f>
        <v>0</v>
      </c>
      <c r="BL130" s="19" t="s">
        <v>168</v>
      </c>
      <c r="BM130" s="19" t="s">
        <v>317</v>
      </c>
    </row>
    <row r="131" spans="2:47" s="1" customFormat="1" ht="27">
      <c r="B131" s="36"/>
      <c r="C131" s="58"/>
      <c r="D131" s="221" t="s">
        <v>2608</v>
      </c>
      <c r="E131" s="58"/>
      <c r="F131" s="266" t="s">
        <v>2941</v>
      </c>
      <c r="G131" s="58"/>
      <c r="H131" s="58"/>
      <c r="I131" s="154"/>
      <c r="J131" s="58"/>
      <c r="K131" s="58"/>
      <c r="L131" s="56"/>
      <c r="M131" s="73"/>
      <c r="N131" s="37"/>
      <c r="O131" s="37"/>
      <c r="P131" s="37"/>
      <c r="Q131" s="37"/>
      <c r="R131" s="37"/>
      <c r="S131" s="37"/>
      <c r="T131" s="74"/>
      <c r="AT131" s="19" t="s">
        <v>2608</v>
      </c>
      <c r="AU131" s="19" t="s">
        <v>81</v>
      </c>
    </row>
    <row r="132" spans="2:65" s="1" customFormat="1" ht="22.5" customHeight="1">
      <c r="B132" s="36"/>
      <c r="C132" s="184" t="s">
        <v>243</v>
      </c>
      <c r="D132" s="184" t="s">
        <v>164</v>
      </c>
      <c r="E132" s="185" t="s">
        <v>2942</v>
      </c>
      <c r="F132" s="186" t="s">
        <v>2930</v>
      </c>
      <c r="G132" s="187" t="s">
        <v>1996</v>
      </c>
      <c r="H132" s="188">
        <v>1</v>
      </c>
      <c r="I132" s="189"/>
      <c r="J132" s="190">
        <f>ROUND(I132*H132,2)</f>
        <v>0</v>
      </c>
      <c r="K132" s="186" t="s">
        <v>20</v>
      </c>
      <c r="L132" s="56"/>
      <c r="M132" s="191" t="s">
        <v>20</v>
      </c>
      <c r="N132" s="192" t="s">
        <v>44</v>
      </c>
      <c r="O132" s="37"/>
      <c r="P132" s="193">
        <f>O132*H132</f>
        <v>0</v>
      </c>
      <c r="Q132" s="193">
        <v>0</v>
      </c>
      <c r="R132" s="193">
        <f>Q132*H132</f>
        <v>0</v>
      </c>
      <c r="S132" s="193">
        <v>0</v>
      </c>
      <c r="T132" s="194">
        <f>S132*H132</f>
        <v>0</v>
      </c>
      <c r="AR132" s="19" t="s">
        <v>168</v>
      </c>
      <c r="AT132" s="19" t="s">
        <v>164</v>
      </c>
      <c r="AU132" s="19" t="s">
        <v>81</v>
      </c>
      <c r="AY132" s="19" t="s">
        <v>162</v>
      </c>
      <c r="BE132" s="195">
        <f>IF(N132="základní",J132,0)</f>
        <v>0</v>
      </c>
      <c r="BF132" s="195">
        <f>IF(N132="snížená",J132,0)</f>
        <v>0</v>
      </c>
      <c r="BG132" s="195">
        <f>IF(N132="zákl. přenesená",J132,0)</f>
        <v>0</v>
      </c>
      <c r="BH132" s="195">
        <f>IF(N132="sníž. přenesená",J132,0)</f>
        <v>0</v>
      </c>
      <c r="BI132" s="195">
        <f>IF(N132="nulová",J132,0)</f>
        <v>0</v>
      </c>
      <c r="BJ132" s="19" t="s">
        <v>22</v>
      </c>
      <c r="BK132" s="195">
        <f>ROUND(I132*H132,2)</f>
        <v>0</v>
      </c>
      <c r="BL132" s="19" t="s">
        <v>168</v>
      </c>
      <c r="BM132" s="19" t="s">
        <v>243</v>
      </c>
    </row>
    <row r="133" spans="2:47" s="1" customFormat="1" ht="27">
      <c r="B133" s="36"/>
      <c r="C133" s="58"/>
      <c r="D133" s="221" t="s">
        <v>2608</v>
      </c>
      <c r="E133" s="58"/>
      <c r="F133" s="266" t="s">
        <v>2943</v>
      </c>
      <c r="G133" s="58"/>
      <c r="H133" s="58"/>
      <c r="I133" s="154"/>
      <c r="J133" s="58"/>
      <c r="K133" s="58"/>
      <c r="L133" s="56"/>
      <c r="M133" s="73"/>
      <c r="N133" s="37"/>
      <c r="O133" s="37"/>
      <c r="P133" s="37"/>
      <c r="Q133" s="37"/>
      <c r="R133" s="37"/>
      <c r="S133" s="37"/>
      <c r="T133" s="74"/>
      <c r="AT133" s="19" t="s">
        <v>2608</v>
      </c>
      <c r="AU133" s="19" t="s">
        <v>81</v>
      </c>
    </row>
    <row r="134" spans="2:65" s="1" customFormat="1" ht="22.5" customHeight="1">
      <c r="B134" s="36"/>
      <c r="C134" s="184" t="s">
        <v>324</v>
      </c>
      <c r="D134" s="184" t="s">
        <v>164</v>
      </c>
      <c r="E134" s="185" t="s">
        <v>2944</v>
      </c>
      <c r="F134" s="186" t="s">
        <v>2930</v>
      </c>
      <c r="G134" s="187" t="s">
        <v>1996</v>
      </c>
      <c r="H134" s="188">
        <v>1</v>
      </c>
      <c r="I134" s="189"/>
      <c r="J134" s="190">
        <f>ROUND(I134*H134,2)</f>
        <v>0</v>
      </c>
      <c r="K134" s="186" t="s">
        <v>20</v>
      </c>
      <c r="L134" s="56"/>
      <c r="M134" s="191" t="s">
        <v>20</v>
      </c>
      <c r="N134" s="192" t="s">
        <v>44</v>
      </c>
      <c r="O134" s="37"/>
      <c r="P134" s="193">
        <f>O134*H134</f>
        <v>0</v>
      </c>
      <c r="Q134" s="193">
        <v>0</v>
      </c>
      <c r="R134" s="193">
        <f>Q134*H134</f>
        <v>0</v>
      </c>
      <c r="S134" s="193">
        <v>0</v>
      </c>
      <c r="T134" s="194">
        <f>S134*H134</f>
        <v>0</v>
      </c>
      <c r="AR134" s="19" t="s">
        <v>168</v>
      </c>
      <c r="AT134" s="19" t="s">
        <v>164</v>
      </c>
      <c r="AU134" s="19" t="s">
        <v>81</v>
      </c>
      <c r="AY134" s="19" t="s">
        <v>162</v>
      </c>
      <c r="BE134" s="195">
        <f>IF(N134="základní",J134,0)</f>
        <v>0</v>
      </c>
      <c r="BF134" s="195">
        <f>IF(N134="snížená",J134,0)</f>
        <v>0</v>
      </c>
      <c r="BG134" s="195">
        <f>IF(N134="zákl. přenesená",J134,0)</f>
        <v>0</v>
      </c>
      <c r="BH134" s="195">
        <f>IF(N134="sníž. přenesená",J134,0)</f>
        <v>0</v>
      </c>
      <c r="BI134" s="195">
        <f>IF(N134="nulová",J134,0)</f>
        <v>0</v>
      </c>
      <c r="BJ134" s="19" t="s">
        <v>22</v>
      </c>
      <c r="BK134" s="195">
        <f>ROUND(I134*H134,2)</f>
        <v>0</v>
      </c>
      <c r="BL134" s="19" t="s">
        <v>168</v>
      </c>
      <c r="BM134" s="19" t="s">
        <v>324</v>
      </c>
    </row>
    <row r="135" spans="2:47" s="1" customFormat="1" ht="27">
      <c r="B135" s="36"/>
      <c r="C135" s="58"/>
      <c r="D135" s="221" t="s">
        <v>2608</v>
      </c>
      <c r="E135" s="58"/>
      <c r="F135" s="266" t="s">
        <v>2945</v>
      </c>
      <c r="G135" s="58"/>
      <c r="H135" s="58"/>
      <c r="I135" s="154"/>
      <c r="J135" s="58"/>
      <c r="K135" s="58"/>
      <c r="L135" s="56"/>
      <c r="M135" s="73"/>
      <c r="N135" s="37"/>
      <c r="O135" s="37"/>
      <c r="P135" s="37"/>
      <c r="Q135" s="37"/>
      <c r="R135" s="37"/>
      <c r="S135" s="37"/>
      <c r="T135" s="74"/>
      <c r="AT135" s="19" t="s">
        <v>2608</v>
      </c>
      <c r="AU135" s="19" t="s">
        <v>81</v>
      </c>
    </row>
    <row r="136" spans="2:65" s="1" customFormat="1" ht="22.5" customHeight="1">
      <c r="B136" s="36"/>
      <c r="C136" s="184" t="s">
        <v>328</v>
      </c>
      <c r="D136" s="184" t="s">
        <v>164</v>
      </c>
      <c r="E136" s="185" t="s">
        <v>2946</v>
      </c>
      <c r="F136" s="186" t="s">
        <v>2947</v>
      </c>
      <c r="G136" s="187" t="s">
        <v>1996</v>
      </c>
      <c r="H136" s="188">
        <v>38</v>
      </c>
      <c r="I136" s="189"/>
      <c r="J136" s="190">
        <f>ROUND(I136*H136,2)</f>
        <v>0</v>
      </c>
      <c r="K136" s="186" t="s">
        <v>20</v>
      </c>
      <c r="L136" s="56"/>
      <c r="M136" s="191" t="s">
        <v>20</v>
      </c>
      <c r="N136" s="192" t="s">
        <v>44</v>
      </c>
      <c r="O136" s="37"/>
      <c r="P136" s="193">
        <f>O136*H136</f>
        <v>0</v>
      </c>
      <c r="Q136" s="193">
        <v>0</v>
      </c>
      <c r="R136" s="193">
        <f>Q136*H136</f>
        <v>0</v>
      </c>
      <c r="S136" s="193">
        <v>0</v>
      </c>
      <c r="T136" s="194">
        <f>S136*H136</f>
        <v>0</v>
      </c>
      <c r="AR136" s="19" t="s">
        <v>168</v>
      </c>
      <c r="AT136" s="19" t="s">
        <v>164</v>
      </c>
      <c r="AU136" s="19" t="s">
        <v>81</v>
      </c>
      <c r="AY136" s="19" t="s">
        <v>162</v>
      </c>
      <c r="BE136" s="195">
        <f>IF(N136="základní",J136,0)</f>
        <v>0</v>
      </c>
      <c r="BF136" s="195">
        <f>IF(N136="snížená",J136,0)</f>
        <v>0</v>
      </c>
      <c r="BG136" s="195">
        <f>IF(N136="zákl. přenesená",J136,0)</f>
        <v>0</v>
      </c>
      <c r="BH136" s="195">
        <f>IF(N136="sníž. přenesená",J136,0)</f>
        <v>0</v>
      </c>
      <c r="BI136" s="195">
        <f>IF(N136="nulová",J136,0)</f>
        <v>0</v>
      </c>
      <c r="BJ136" s="19" t="s">
        <v>22</v>
      </c>
      <c r="BK136" s="195">
        <f>ROUND(I136*H136,2)</f>
        <v>0</v>
      </c>
      <c r="BL136" s="19" t="s">
        <v>168</v>
      </c>
      <c r="BM136" s="19" t="s">
        <v>328</v>
      </c>
    </row>
    <row r="137" spans="2:47" s="1" customFormat="1" ht="27">
      <c r="B137" s="36"/>
      <c r="C137" s="58"/>
      <c r="D137" s="221" t="s">
        <v>2608</v>
      </c>
      <c r="E137" s="58"/>
      <c r="F137" s="266" t="s">
        <v>2948</v>
      </c>
      <c r="G137" s="58"/>
      <c r="H137" s="58"/>
      <c r="I137" s="154"/>
      <c r="J137" s="58"/>
      <c r="K137" s="58"/>
      <c r="L137" s="56"/>
      <c r="M137" s="73"/>
      <c r="N137" s="37"/>
      <c r="O137" s="37"/>
      <c r="P137" s="37"/>
      <c r="Q137" s="37"/>
      <c r="R137" s="37"/>
      <c r="S137" s="37"/>
      <c r="T137" s="74"/>
      <c r="AT137" s="19" t="s">
        <v>2608</v>
      </c>
      <c r="AU137" s="19" t="s">
        <v>81</v>
      </c>
    </row>
    <row r="138" spans="2:65" s="1" customFormat="1" ht="22.5" customHeight="1">
      <c r="B138" s="36"/>
      <c r="C138" s="184" t="s">
        <v>332</v>
      </c>
      <c r="D138" s="184" t="s">
        <v>164</v>
      </c>
      <c r="E138" s="185" t="s">
        <v>2949</v>
      </c>
      <c r="F138" s="186" t="s">
        <v>2950</v>
      </c>
      <c r="G138" s="187" t="s">
        <v>1996</v>
      </c>
      <c r="H138" s="188">
        <v>38</v>
      </c>
      <c r="I138" s="189"/>
      <c r="J138" s="190">
        <f aca="true" t="shared" si="10" ref="J138:J147">ROUND(I138*H138,2)</f>
        <v>0</v>
      </c>
      <c r="K138" s="186" t="s">
        <v>20</v>
      </c>
      <c r="L138" s="56"/>
      <c r="M138" s="191" t="s">
        <v>20</v>
      </c>
      <c r="N138" s="192" t="s">
        <v>44</v>
      </c>
      <c r="O138" s="37"/>
      <c r="P138" s="193">
        <f aca="true" t="shared" si="11" ref="P138:P147">O138*H138</f>
        <v>0</v>
      </c>
      <c r="Q138" s="193">
        <v>0</v>
      </c>
      <c r="R138" s="193">
        <f aca="true" t="shared" si="12" ref="R138:R147">Q138*H138</f>
        <v>0</v>
      </c>
      <c r="S138" s="193">
        <v>0</v>
      </c>
      <c r="T138" s="194">
        <f aca="true" t="shared" si="13" ref="T138:T147">S138*H138</f>
        <v>0</v>
      </c>
      <c r="AR138" s="19" t="s">
        <v>168</v>
      </c>
      <c r="AT138" s="19" t="s">
        <v>164</v>
      </c>
      <c r="AU138" s="19" t="s">
        <v>81</v>
      </c>
      <c r="AY138" s="19" t="s">
        <v>162</v>
      </c>
      <c r="BE138" s="195">
        <f aca="true" t="shared" si="14" ref="BE138:BE147">IF(N138="základní",J138,0)</f>
        <v>0</v>
      </c>
      <c r="BF138" s="195">
        <f aca="true" t="shared" si="15" ref="BF138:BF147">IF(N138="snížená",J138,0)</f>
        <v>0</v>
      </c>
      <c r="BG138" s="195">
        <f aca="true" t="shared" si="16" ref="BG138:BG147">IF(N138="zákl. přenesená",J138,0)</f>
        <v>0</v>
      </c>
      <c r="BH138" s="195">
        <f aca="true" t="shared" si="17" ref="BH138:BH147">IF(N138="sníž. přenesená",J138,0)</f>
        <v>0</v>
      </c>
      <c r="BI138" s="195">
        <f aca="true" t="shared" si="18" ref="BI138:BI147">IF(N138="nulová",J138,0)</f>
        <v>0</v>
      </c>
      <c r="BJ138" s="19" t="s">
        <v>22</v>
      </c>
      <c r="BK138" s="195">
        <f aca="true" t="shared" si="19" ref="BK138:BK147">ROUND(I138*H138,2)</f>
        <v>0</v>
      </c>
      <c r="BL138" s="19" t="s">
        <v>168</v>
      </c>
      <c r="BM138" s="19" t="s">
        <v>332</v>
      </c>
    </row>
    <row r="139" spans="2:65" s="1" customFormat="1" ht="22.5" customHeight="1">
      <c r="B139" s="36"/>
      <c r="C139" s="184" t="s">
        <v>337</v>
      </c>
      <c r="D139" s="184" t="s">
        <v>164</v>
      </c>
      <c r="E139" s="185" t="s">
        <v>2951</v>
      </c>
      <c r="F139" s="186" t="s">
        <v>2952</v>
      </c>
      <c r="G139" s="187" t="s">
        <v>248</v>
      </c>
      <c r="H139" s="188">
        <v>10</v>
      </c>
      <c r="I139" s="189"/>
      <c r="J139" s="190">
        <f t="shared" si="10"/>
        <v>0</v>
      </c>
      <c r="K139" s="186" t="s">
        <v>20</v>
      </c>
      <c r="L139" s="56"/>
      <c r="M139" s="191" t="s">
        <v>20</v>
      </c>
      <c r="N139" s="192" t="s">
        <v>44</v>
      </c>
      <c r="O139" s="37"/>
      <c r="P139" s="193">
        <f t="shared" si="11"/>
        <v>0</v>
      </c>
      <c r="Q139" s="193">
        <v>0</v>
      </c>
      <c r="R139" s="193">
        <f t="shared" si="12"/>
        <v>0</v>
      </c>
      <c r="S139" s="193">
        <v>0</v>
      </c>
      <c r="T139" s="194">
        <f t="shared" si="13"/>
        <v>0</v>
      </c>
      <c r="AR139" s="19" t="s">
        <v>168</v>
      </c>
      <c r="AT139" s="19" t="s">
        <v>164</v>
      </c>
      <c r="AU139" s="19" t="s">
        <v>81</v>
      </c>
      <c r="AY139" s="19" t="s">
        <v>162</v>
      </c>
      <c r="BE139" s="195">
        <f t="shared" si="14"/>
        <v>0</v>
      </c>
      <c r="BF139" s="195">
        <f t="shared" si="15"/>
        <v>0</v>
      </c>
      <c r="BG139" s="195">
        <f t="shared" si="16"/>
        <v>0</v>
      </c>
      <c r="BH139" s="195">
        <f t="shared" si="17"/>
        <v>0</v>
      </c>
      <c r="BI139" s="195">
        <f t="shared" si="18"/>
        <v>0</v>
      </c>
      <c r="BJ139" s="19" t="s">
        <v>22</v>
      </c>
      <c r="BK139" s="195">
        <f t="shared" si="19"/>
        <v>0</v>
      </c>
      <c r="BL139" s="19" t="s">
        <v>168</v>
      </c>
      <c r="BM139" s="19" t="s">
        <v>337</v>
      </c>
    </row>
    <row r="140" spans="2:65" s="1" customFormat="1" ht="22.5" customHeight="1">
      <c r="B140" s="36"/>
      <c r="C140" s="184" t="s">
        <v>351</v>
      </c>
      <c r="D140" s="184" t="s">
        <v>164</v>
      </c>
      <c r="E140" s="185" t="s">
        <v>2953</v>
      </c>
      <c r="F140" s="186" t="s">
        <v>2954</v>
      </c>
      <c r="G140" s="187" t="s">
        <v>248</v>
      </c>
      <c r="H140" s="188">
        <v>30</v>
      </c>
      <c r="I140" s="189"/>
      <c r="J140" s="190">
        <f t="shared" si="10"/>
        <v>0</v>
      </c>
      <c r="K140" s="186" t="s">
        <v>20</v>
      </c>
      <c r="L140" s="56"/>
      <c r="M140" s="191" t="s">
        <v>20</v>
      </c>
      <c r="N140" s="192" t="s">
        <v>44</v>
      </c>
      <c r="O140" s="37"/>
      <c r="P140" s="193">
        <f t="shared" si="11"/>
        <v>0</v>
      </c>
      <c r="Q140" s="193">
        <v>0</v>
      </c>
      <c r="R140" s="193">
        <f t="shared" si="12"/>
        <v>0</v>
      </c>
      <c r="S140" s="193">
        <v>0</v>
      </c>
      <c r="T140" s="194">
        <f t="shared" si="13"/>
        <v>0</v>
      </c>
      <c r="AR140" s="19" t="s">
        <v>168</v>
      </c>
      <c r="AT140" s="19" t="s">
        <v>164</v>
      </c>
      <c r="AU140" s="19" t="s">
        <v>81</v>
      </c>
      <c r="AY140" s="19" t="s">
        <v>162</v>
      </c>
      <c r="BE140" s="195">
        <f t="shared" si="14"/>
        <v>0</v>
      </c>
      <c r="BF140" s="195">
        <f t="shared" si="15"/>
        <v>0</v>
      </c>
      <c r="BG140" s="195">
        <f t="shared" si="16"/>
        <v>0</v>
      </c>
      <c r="BH140" s="195">
        <f t="shared" si="17"/>
        <v>0</v>
      </c>
      <c r="BI140" s="195">
        <f t="shared" si="18"/>
        <v>0</v>
      </c>
      <c r="BJ140" s="19" t="s">
        <v>22</v>
      </c>
      <c r="BK140" s="195">
        <f t="shared" si="19"/>
        <v>0</v>
      </c>
      <c r="BL140" s="19" t="s">
        <v>168</v>
      </c>
      <c r="BM140" s="19" t="s">
        <v>351</v>
      </c>
    </row>
    <row r="141" spans="2:65" s="1" customFormat="1" ht="22.5" customHeight="1">
      <c r="B141" s="36"/>
      <c r="C141" s="184" t="s">
        <v>365</v>
      </c>
      <c r="D141" s="184" t="s">
        <v>164</v>
      </c>
      <c r="E141" s="185" t="s">
        <v>2955</v>
      </c>
      <c r="F141" s="186" t="s">
        <v>2956</v>
      </c>
      <c r="G141" s="187" t="s">
        <v>248</v>
      </c>
      <c r="H141" s="188">
        <v>150</v>
      </c>
      <c r="I141" s="189"/>
      <c r="J141" s="190">
        <f t="shared" si="10"/>
        <v>0</v>
      </c>
      <c r="K141" s="186" t="s">
        <v>20</v>
      </c>
      <c r="L141" s="56"/>
      <c r="M141" s="191" t="s">
        <v>20</v>
      </c>
      <c r="N141" s="192" t="s">
        <v>44</v>
      </c>
      <c r="O141" s="37"/>
      <c r="P141" s="193">
        <f t="shared" si="11"/>
        <v>0</v>
      </c>
      <c r="Q141" s="193">
        <v>0</v>
      </c>
      <c r="R141" s="193">
        <f t="shared" si="12"/>
        <v>0</v>
      </c>
      <c r="S141" s="193">
        <v>0</v>
      </c>
      <c r="T141" s="194">
        <f t="shared" si="13"/>
        <v>0</v>
      </c>
      <c r="AR141" s="19" t="s">
        <v>168</v>
      </c>
      <c r="AT141" s="19" t="s">
        <v>164</v>
      </c>
      <c r="AU141" s="19" t="s">
        <v>81</v>
      </c>
      <c r="AY141" s="19" t="s">
        <v>162</v>
      </c>
      <c r="BE141" s="195">
        <f t="shared" si="14"/>
        <v>0</v>
      </c>
      <c r="BF141" s="195">
        <f t="shared" si="15"/>
        <v>0</v>
      </c>
      <c r="BG141" s="195">
        <f t="shared" si="16"/>
        <v>0</v>
      </c>
      <c r="BH141" s="195">
        <f t="shared" si="17"/>
        <v>0</v>
      </c>
      <c r="BI141" s="195">
        <f t="shared" si="18"/>
        <v>0</v>
      </c>
      <c r="BJ141" s="19" t="s">
        <v>22</v>
      </c>
      <c r="BK141" s="195">
        <f t="shared" si="19"/>
        <v>0</v>
      </c>
      <c r="BL141" s="19" t="s">
        <v>168</v>
      </c>
      <c r="BM141" s="19" t="s">
        <v>365</v>
      </c>
    </row>
    <row r="142" spans="2:65" s="1" customFormat="1" ht="22.5" customHeight="1">
      <c r="B142" s="36"/>
      <c r="C142" s="184" t="s">
        <v>373</v>
      </c>
      <c r="D142" s="184" t="s">
        <v>164</v>
      </c>
      <c r="E142" s="185" t="s">
        <v>2957</v>
      </c>
      <c r="F142" s="186" t="s">
        <v>2958</v>
      </c>
      <c r="G142" s="187" t="s">
        <v>248</v>
      </c>
      <c r="H142" s="188">
        <v>10</v>
      </c>
      <c r="I142" s="189"/>
      <c r="J142" s="190">
        <f t="shared" si="10"/>
        <v>0</v>
      </c>
      <c r="K142" s="186" t="s">
        <v>20</v>
      </c>
      <c r="L142" s="56"/>
      <c r="M142" s="191" t="s">
        <v>20</v>
      </c>
      <c r="N142" s="192" t="s">
        <v>44</v>
      </c>
      <c r="O142" s="37"/>
      <c r="P142" s="193">
        <f t="shared" si="11"/>
        <v>0</v>
      </c>
      <c r="Q142" s="193">
        <v>0</v>
      </c>
      <c r="R142" s="193">
        <f t="shared" si="12"/>
        <v>0</v>
      </c>
      <c r="S142" s="193">
        <v>0</v>
      </c>
      <c r="T142" s="194">
        <f t="shared" si="13"/>
        <v>0</v>
      </c>
      <c r="AR142" s="19" t="s">
        <v>168</v>
      </c>
      <c r="AT142" s="19" t="s">
        <v>164</v>
      </c>
      <c r="AU142" s="19" t="s">
        <v>81</v>
      </c>
      <c r="AY142" s="19" t="s">
        <v>162</v>
      </c>
      <c r="BE142" s="195">
        <f t="shared" si="14"/>
        <v>0</v>
      </c>
      <c r="BF142" s="195">
        <f t="shared" si="15"/>
        <v>0</v>
      </c>
      <c r="BG142" s="195">
        <f t="shared" si="16"/>
        <v>0</v>
      </c>
      <c r="BH142" s="195">
        <f t="shared" si="17"/>
        <v>0</v>
      </c>
      <c r="BI142" s="195">
        <f t="shared" si="18"/>
        <v>0</v>
      </c>
      <c r="BJ142" s="19" t="s">
        <v>22</v>
      </c>
      <c r="BK142" s="195">
        <f t="shared" si="19"/>
        <v>0</v>
      </c>
      <c r="BL142" s="19" t="s">
        <v>168</v>
      </c>
      <c r="BM142" s="19" t="s">
        <v>373</v>
      </c>
    </row>
    <row r="143" spans="2:65" s="1" customFormat="1" ht="22.5" customHeight="1">
      <c r="B143" s="36"/>
      <c r="C143" s="184" t="s">
        <v>386</v>
      </c>
      <c r="D143" s="184" t="s">
        <v>164</v>
      </c>
      <c r="E143" s="185" t="s">
        <v>2959</v>
      </c>
      <c r="F143" s="186" t="s">
        <v>2960</v>
      </c>
      <c r="G143" s="187" t="s">
        <v>248</v>
      </c>
      <c r="H143" s="188">
        <v>30</v>
      </c>
      <c r="I143" s="189"/>
      <c r="J143" s="190">
        <f t="shared" si="10"/>
        <v>0</v>
      </c>
      <c r="K143" s="186" t="s">
        <v>20</v>
      </c>
      <c r="L143" s="56"/>
      <c r="M143" s="191" t="s">
        <v>20</v>
      </c>
      <c r="N143" s="192" t="s">
        <v>44</v>
      </c>
      <c r="O143" s="37"/>
      <c r="P143" s="193">
        <f t="shared" si="11"/>
        <v>0</v>
      </c>
      <c r="Q143" s="193">
        <v>0</v>
      </c>
      <c r="R143" s="193">
        <f t="shared" si="12"/>
        <v>0</v>
      </c>
      <c r="S143" s="193">
        <v>0</v>
      </c>
      <c r="T143" s="194">
        <f t="shared" si="13"/>
        <v>0</v>
      </c>
      <c r="AR143" s="19" t="s">
        <v>168</v>
      </c>
      <c r="AT143" s="19" t="s">
        <v>164</v>
      </c>
      <c r="AU143" s="19" t="s">
        <v>81</v>
      </c>
      <c r="AY143" s="19" t="s">
        <v>162</v>
      </c>
      <c r="BE143" s="195">
        <f t="shared" si="14"/>
        <v>0</v>
      </c>
      <c r="BF143" s="195">
        <f t="shared" si="15"/>
        <v>0</v>
      </c>
      <c r="BG143" s="195">
        <f t="shared" si="16"/>
        <v>0</v>
      </c>
      <c r="BH143" s="195">
        <f t="shared" si="17"/>
        <v>0</v>
      </c>
      <c r="BI143" s="195">
        <f t="shared" si="18"/>
        <v>0</v>
      </c>
      <c r="BJ143" s="19" t="s">
        <v>22</v>
      </c>
      <c r="BK143" s="195">
        <f t="shared" si="19"/>
        <v>0</v>
      </c>
      <c r="BL143" s="19" t="s">
        <v>168</v>
      </c>
      <c r="BM143" s="19" t="s">
        <v>386</v>
      </c>
    </row>
    <row r="144" spans="2:65" s="1" customFormat="1" ht="22.5" customHeight="1">
      <c r="B144" s="36"/>
      <c r="C144" s="184" t="s">
        <v>395</v>
      </c>
      <c r="D144" s="184" t="s">
        <v>164</v>
      </c>
      <c r="E144" s="185" t="s">
        <v>2961</v>
      </c>
      <c r="F144" s="186" t="s">
        <v>2909</v>
      </c>
      <c r="G144" s="187" t="s">
        <v>248</v>
      </c>
      <c r="H144" s="188">
        <v>150</v>
      </c>
      <c r="I144" s="189"/>
      <c r="J144" s="190">
        <f t="shared" si="10"/>
        <v>0</v>
      </c>
      <c r="K144" s="186" t="s">
        <v>20</v>
      </c>
      <c r="L144" s="56"/>
      <c r="M144" s="191" t="s">
        <v>20</v>
      </c>
      <c r="N144" s="192" t="s">
        <v>44</v>
      </c>
      <c r="O144" s="37"/>
      <c r="P144" s="193">
        <f t="shared" si="11"/>
        <v>0</v>
      </c>
      <c r="Q144" s="193">
        <v>0</v>
      </c>
      <c r="R144" s="193">
        <f t="shared" si="12"/>
        <v>0</v>
      </c>
      <c r="S144" s="193">
        <v>0</v>
      </c>
      <c r="T144" s="194">
        <f t="shared" si="13"/>
        <v>0</v>
      </c>
      <c r="AR144" s="19" t="s">
        <v>168</v>
      </c>
      <c r="AT144" s="19" t="s">
        <v>164</v>
      </c>
      <c r="AU144" s="19" t="s">
        <v>81</v>
      </c>
      <c r="AY144" s="19" t="s">
        <v>162</v>
      </c>
      <c r="BE144" s="195">
        <f t="shared" si="14"/>
        <v>0</v>
      </c>
      <c r="BF144" s="195">
        <f t="shared" si="15"/>
        <v>0</v>
      </c>
      <c r="BG144" s="195">
        <f t="shared" si="16"/>
        <v>0</v>
      </c>
      <c r="BH144" s="195">
        <f t="shared" si="17"/>
        <v>0</v>
      </c>
      <c r="BI144" s="195">
        <f t="shared" si="18"/>
        <v>0</v>
      </c>
      <c r="BJ144" s="19" t="s">
        <v>22</v>
      </c>
      <c r="BK144" s="195">
        <f t="shared" si="19"/>
        <v>0</v>
      </c>
      <c r="BL144" s="19" t="s">
        <v>168</v>
      </c>
      <c r="BM144" s="19" t="s">
        <v>395</v>
      </c>
    </row>
    <row r="145" spans="2:65" s="1" customFormat="1" ht="22.5" customHeight="1">
      <c r="B145" s="36"/>
      <c r="C145" s="184" t="s">
        <v>410</v>
      </c>
      <c r="D145" s="184" t="s">
        <v>164</v>
      </c>
      <c r="E145" s="185" t="s">
        <v>2962</v>
      </c>
      <c r="F145" s="186" t="s">
        <v>2963</v>
      </c>
      <c r="G145" s="187" t="s">
        <v>2867</v>
      </c>
      <c r="H145" s="188">
        <v>1</v>
      </c>
      <c r="I145" s="189"/>
      <c r="J145" s="190">
        <f t="shared" si="10"/>
        <v>0</v>
      </c>
      <c r="K145" s="186" t="s">
        <v>20</v>
      </c>
      <c r="L145" s="56"/>
      <c r="M145" s="191" t="s">
        <v>20</v>
      </c>
      <c r="N145" s="192" t="s">
        <v>44</v>
      </c>
      <c r="O145" s="37"/>
      <c r="P145" s="193">
        <f t="shared" si="11"/>
        <v>0</v>
      </c>
      <c r="Q145" s="193">
        <v>0</v>
      </c>
      <c r="R145" s="193">
        <f t="shared" si="12"/>
        <v>0</v>
      </c>
      <c r="S145" s="193">
        <v>0</v>
      </c>
      <c r="T145" s="194">
        <f t="shared" si="13"/>
        <v>0</v>
      </c>
      <c r="AR145" s="19" t="s">
        <v>168</v>
      </c>
      <c r="AT145" s="19" t="s">
        <v>164</v>
      </c>
      <c r="AU145" s="19" t="s">
        <v>81</v>
      </c>
      <c r="AY145" s="19" t="s">
        <v>162</v>
      </c>
      <c r="BE145" s="195">
        <f t="shared" si="14"/>
        <v>0</v>
      </c>
      <c r="BF145" s="195">
        <f t="shared" si="15"/>
        <v>0</v>
      </c>
      <c r="BG145" s="195">
        <f t="shared" si="16"/>
        <v>0</v>
      </c>
      <c r="BH145" s="195">
        <f t="shared" si="17"/>
        <v>0</v>
      </c>
      <c r="BI145" s="195">
        <f t="shared" si="18"/>
        <v>0</v>
      </c>
      <c r="BJ145" s="19" t="s">
        <v>22</v>
      </c>
      <c r="BK145" s="195">
        <f t="shared" si="19"/>
        <v>0</v>
      </c>
      <c r="BL145" s="19" t="s">
        <v>168</v>
      </c>
      <c r="BM145" s="19" t="s">
        <v>410</v>
      </c>
    </row>
    <row r="146" spans="2:65" s="1" customFormat="1" ht="22.5" customHeight="1">
      <c r="B146" s="36"/>
      <c r="C146" s="184" t="s">
        <v>414</v>
      </c>
      <c r="D146" s="184" t="s">
        <v>164</v>
      </c>
      <c r="E146" s="185" t="s">
        <v>2964</v>
      </c>
      <c r="F146" s="186" t="s">
        <v>2965</v>
      </c>
      <c r="G146" s="187" t="s">
        <v>248</v>
      </c>
      <c r="H146" s="188">
        <v>190</v>
      </c>
      <c r="I146" s="189"/>
      <c r="J146" s="190">
        <f t="shared" si="10"/>
        <v>0</v>
      </c>
      <c r="K146" s="186" t="s">
        <v>20</v>
      </c>
      <c r="L146" s="56"/>
      <c r="M146" s="191" t="s">
        <v>20</v>
      </c>
      <c r="N146" s="192" t="s">
        <v>44</v>
      </c>
      <c r="O146" s="37"/>
      <c r="P146" s="193">
        <f t="shared" si="11"/>
        <v>0</v>
      </c>
      <c r="Q146" s="193">
        <v>0</v>
      </c>
      <c r="R146" s="193">
        <f t="shared" si="12"/>
        <v>0</v>
      </c>
      <c r="S146" s="193">
        <v>0</v>
      </c>
      <c r="T146" s="194">
        <f t="shared" si="13"/>
        <v>0</v>
      </c>
      <c r="AR146" s="19" t="s">
        <v>168</v>
      </c>
      <c r="AT146" s="19" t="s">
        <v>164</v>
      </c>
      <c r="AU146" s="19" t="s">
        <v>81</v>
      </c>
      <c r="AY146" s="19" t="s">
        <v>162</v>
      </c>
      <c r="BE146" s="195">
        <f t="shared" si="14"/>
        <v>0</v>
      </c>
      <c r="BF146" s="195">
        <f t="shared" si="15"/>
        <v>0</v>
      </c>
      <c r="BG146" s="195">
        <f t="shared" si="16"/>
        <v>0</v>
      </c>
      <c r="BH146" s="195">
        <f t="shared" si="17"/>
        <v>0</v>
      </c>
      <c r="BI146" s="195">
        <f t="shared" si="18"/>
        <v>0</v>
      </c>
      <c r="BJ146" s="19" t="s">
        <v>22</v>
      </c>
      <c r="BK146" s="195">
        <f t="shared" si="19"/>
        <v>0</v>
      </c>
      <c r="BL146" s="19" t="s">
        <v>168</v>
      </c>
      <c r="BM146" s="19" t="s">
        <v>414</v>
      </c>
    </row>
    <row r="147" spans="2:65" s="1" customFormat="1" ht="22.5" customHeight="1">
      <c r="B147" s="36"/>
      <c r="C147" s="184" t="s">
        <v>430</v>
      </c>
      <c r="D147" s="184" t="s">
        <v>164</v>
      </c>
      <c r="E147" s="185" t="s">
        <v>2966</v>
      </c>
      <c r="F147" s="186" t="s">
        <v>2915</v>
      </c>
      <c r="G147" s="187" t="s">
        <v>1689</v>
      </c>
      <c r="H147" s="188">
        <v>30</v>
      </c>
      <c r="I147" s="189"/>
      <c r="J147" s="190">
        <f t="shared" si="10"/>
        <v>0</v>
      </c>
      <c r="K147" s="186" t="s">
        <v>20</v>
      </c>
      <c r="L147" s="56"/>
      <c r="M147" s="191" t="s">
        <v>20</v>
      </c>
      <c r="N147" s="192" t="s">
        <v>44</v>
      </c>
      <c r="O147" s="37"/>
      <c r="P147" s="193">
        <f t="shared" si="11"/>
        <v>0</v>
      </c>
      <c r="Q147" s="193">
        <v>0</v>
      </c>
      <c r="R147" s="193">
        <f t="shared" si="12"/>
        <v>0</v>
      </c>
      <c r="S147" s="193">
        <v>0</v>
      </c>
      <c r="T147" s="194">
        <f t="shared" si="13"/>
        <v>0</v>
      </c>
      <c r="AR147" s="19" t="s">
        <v>168</v>
      </c>
      <c r="AT147" s="19" t="s">
        <v>164</v>
      </c>
      <c r="AU147" s="19" t="s">
        <v>81</v>
      </c>
      <c r="AY147" s="19" t="s">
        <v>162</v>
      </c>
      <c r="BE147" s="195">
        <f t="shared" si="14"/>
        <v>0</v>
      </c>
      <c r="BF147" s="195">
        <f t="shared" si="15"/>
        <v>0</v>
      </c>
      <c r="BG147" s="195">
        <f t="shared" si="16"/>
        <v>0</v>
      </c>
      <c r="BH147" s="195">
        <f t="shared" si="17"/>
        <v>0</v>
      </c>
      <c r="BI147" s="195">
        <f t="shared" si="18"/>
        <v>0</v>
      </c>
      <c r="BJ147" s="19" t="s">
        <v>22</v>
      </c>
      <c r="BK147" s="195">
        <f t="shared" si="19"/>
        <v>0</v>
      </c>
      <c r="BL147" s="19" t="s">
        <v>168</v>
      </c>
      <c r="BM147" s="19" t="s">
        <v>430</v>
      </c>
    </row>
    <row r="148" spans="2:63" s="10" customFormat="1" ht="29.85" customHeight="1">
      <c r="B148" s="167"/>
      <c r="C148" s="168"/>
      <c r="D148" s="181" t="s">
        <v>72</v>
      </c>
      <c r="E148" s="182" t="s">
        <v>280</v>
      </c>
      <c r="F148" s="182" t="s">
        <v>2967</v>
      </c>
      <c r="G148" s="168"/>
      <c r="H148" s="168"/>
      <c r="I148" s="171"/>
      <c r="J148" s="183">
        <f>BK148</f>
        <v>0</v>
      </c>
      <c r="K148" s="168"/>
      <c r="L148" s="173"/>
      <c r="M148" s="174"/>
      <c r="N148" s="175"/>
      <c r="O148" s="175"/>
      <c r="P148" s="176">
        <f>SUM(P149:P151)</f>
        <v>0</v>
      </c>
      <c r="Q148" s="175"/>
      <c r="R148" s="176">
        <f>SUM(R149:R151)</f>
        <v>0</v>
      </c>
      <c r="S148" s="175"/>
      <c r="T148" s="177">
        <f>SUM(T149:T151)</f>
        <v>0</v>
      </c>
      <c r="AR148" s="178" t="s">
        <v>22</v>
      </c>
      <c r="AT148" s="179" t="s">
        <v>72</v>
      </c>
      <c r="AU148" s="179" t="s">
        <v>22</v>
      </c>
      <c r="AY148" s="178" t="s">
        <v>162</v>
      </c>
      <c r="BK148" s="180">
        <f>SUM(BK149:BK151)</f>
        <v>0</v>
      </c>
    </row>
    <row r="149" spans="2:65" s="1" customFormat="1" ht="22.5" customHeight="1">
      <c r="B149" s="36"/>
      <c r="C149" s="184" t="s">
        <v>435</v>
      </c>
      <c r="D149" s="184" t="s">
        <v>164</v>
      </c>
      <c r="E149" s="185" t="s">
        <v>2968</v>
      </c>
      <c r="F149" s="186" t="s">
        <v>2969</v>
      </c>
      <c r="G149" s="187" t="s">
        <v>1996</v>
      </c>
      <c r="H149" s="188">
        <v>30</v>
      </c>
      <c r="I149" s="189"/>
      <c r="J149" s="190">
        <f>ROUND(I149*H149,2)</f>
        <v>0</v>
      </c>
      <c r="K149" s="186" t="s">
        <v>20</v>
      </c>
      <c r="L149" s="56"/>
      <c r="M149" s="191" t="s">
        <v>20</v>
      </c>
      <c r="N149" s="192" t="s">
        <v>44</v>
      </c>
      <c r="O149" s="37"/>
      <c r="P149" s="193">
        <f>O149*H149</f>
        <v>0</v>
      </c>
      <c r="Q149" s="193">
        <v>0</v>
      </c>
      <c r="R149" s="193">
        <f>Q149*H149</f>
        <v>0</v>
      </c>
      <c r="S149" s="193">
        <v>0</v>
      </c>
      <c r="T149" s="194">
        <f>S149*H149</f>
        <v>0</v>
      </c>
      <c r="AR149" s="19" t="s">
        <v>168</v>
      </c>
      <c r="AT149" s="19" t="s">
        <v>164</v>
      </c>
      <c r="AU149" s="19" t="s">
        <v>81</v>
      </c>
      <c r="AY149" s="19" t="s">
        <v>162</v>
      </c>
      <c r="BE149" s="195">
        <f>IF(N149="základní",J149,0)</f>
        <v>0</v>
      </c>
      <c r="BF149" s="195">
        <f>IF(N149="snížená",J149,0)</f>
        <v>0</v>
      </c>
      <c r="BG149" s="195">
        <f>IF(N149="zákl. přenesená",J149,0)</f>
        <v>0</v>
      </c>
      <c r="BH149" s="195">
        <f>IF(N149="sníž. přenesená",J149,0)</f>
        <v>0</v>
      </c>
      <c r="BI149" s="195">
        <f>IF(N149="nulová",J149,0)</f>
        <v>0</v>
      </c>
      <c r="BJ149" s="19" t="s">
        <v>22</v>
      </c>
      <c r="BK149" s="195">
        <f>ROUND(I149*H149,2)</f>
        <v>0</v>
      </c>
      <c r="BL149" s="19" t="s">
        <v>168</v>
      </c>
      <c r="BM149" s="19" t="s">
        <v>435</v>
      </c>
    </row>
    <row r="150" spans="2:65" s="1" customFormat="1" ht="22.5" customHeight="1">
      <c r="B150" s="36"/>
      <c r="C150" s="184" t="s">
        <v>439</v>
      </c>
      <c r="D150" s="184" t="s">
        <v>164</v>
      </c>
      <c r="E150" s="185" t="s">
        <v>2970</v>
      </c>
      <c r="F150" s="186" t="s">
        <v>2971</v>
      </c>
      <c r="G150" s="187" t="s">
        <v>248</v>
      </c>
      <c r="H150" s="188">
        <v>100</v>
      </c>
      <c r="I150" s="189"/>
      <c r="J150" s="190">
        <f>ROUND(I150*H150,2)</f>
        <v>0</v>
      </c>
      <c r="K150" s="186" t="s">
        <v>20</v>
      </c>
      <c r="L150" s="56"/>
      <c r="M150" s="191" t="s">
        <v>20</v>
      </c>
      <c r="N150" s="192" t="s">
        <v>44</v>
      </c>
      <c r="O150" s="37"/>
      <c r="P150" s="193">
        <f>O150*H150</f>
        <v>0</v>
      </c>
      <c r="Q150" s="193">
        <v>0</v>
      </c>
      <c r="R150" s="193">
        <f>Q150*H150</f>
        <v>0</v>
      </c>
      <c r="S150" s="193">
        <v>0</v>
      </c>
      <c r="T150" s="194">
        <f>S150*H150</f>
        <v>0</v>
      </c>
      <c r="AR150" s="19" t="s">
        <v>168</v>
      </c>
      <c r="AT150" s="19" t="s">
        <v>164</v>
      </c>
      <c r="AU150" s="19" t="s">
        <v>81</v>
      </c>
      <c r="AY150" s="19" t="s">
        <v>162</v>
      </c>
      <c r="BE150" s="195">
        <f>IF(N150="základní",J150,0)</f>
        <v>0</v>
      </c>
      <c r="BF150" s="195">
        <f>IF(N150="snížená",J150,0)</f>
        <v>0</v>
      </c>
      <c r="BG150" s="195">
        <f>IF(N150="zákl. přenesená",J150,0)</f>
        <v>0</v>
      </c>
      <c r="BH150" s="195">
        <f>IF(N150="sníž. přenesená",J150,0)</f>
        <v>0</v>
      </c>
      <c r="BI150" s="195">
        <f>IF(N150="nulová",J150,0)</f>
        <v>0</v>
      </c>
      <c r="BJ150" s="19" t="s">
        <v>22</v>
      </c>
      <c r="BK150" s="195">
        <f>ROUND(I150*H150,2)</f>
        <v>0</v>
      </c>
      <c r="BL150" s="19" t="s">
        <v>168</v>
      </c>
      <c r="BM150" s="19" t="s">
        <v>439</v>
      </c>
    </row>
    <row r="151" spans="2:65" s="1" customFormat="1" ht="22.5" customHeight="1">
      <c r="B151" s="36"/>
      <c r="C151" s="184" t="s">
        <v>443</v>
      </c>
      <c r="D151" s="184" t="s">
        <v>164</v>
      </c>
      <c r="E151" s="185" t="s">
        <v>2972</v>
      </c>
      <c r="F151" s="186" t="s">
        <v>2973</v>
      </c>
      <c r="G151" s="187" t="s">
        <v>2867</v>
      </c>
      <c r="H151" s="188">
        <v>1</v>
      </c>
      <c r="I151" s="189"/>
      <c r="J151" s="190">
        <f>ROUND(I151*H151,2)</f>
        <v>0</v>
      </c>
      <c r="K151" s="186" t="s">
        <v>20</v>
      </c>
      <c r="L151" s="56"/>
      <c r="M151" s="191" t="s">
        <v>20</v>
      </c>
      <c r="N151" s="192" t="s">
        <v>44</v>
      </c>
      <c r="O151" s="37"/>
      <c r="P151" s="193">
        <f>O151*H151</f>
        <v>0</v>
      </c>
      <c r="Q151" s="193">
        <v>0</v>
      </c>
      <c r="R151" s="193">
        <f>Q151*H151</f>
        <v>0</v>
      </c>
      <c r="S151" s="193">
        <v>0</v>
      </c>
      <c r="T151" s="194">
        <f>S151*H151</f>
        <v>0</v>
      </c>
      <c r="AR151" s="19" t="s">
        <v>168</v>
      </c>
      <c r="AT151" s="19" t="s">
        <v>164</v>
      </c>
      <c r="AU151" s="19" t="s">
        <v>81</v>
      </c>
      <c r="AY151" s="19" t="s">
        <v>162</v>
      </c>
      <c r="BE151" s="195">
        <f>IF(N151="základní",J151,0)</f>
        <v>0</v>
      </c>
      <c r="BF151" s="195">
        <f>IF(N151="snížená",J151,0)</f>
        <v>0</v>
      </c>
      <c r="BG151" s="195">
        <f>IF(N151="zákl. přenesená",J151,0)</f>
        <v>0</v>
      </c>
      <c r="BH151" s="195">
        <f>IF(N151="sníž. přenesená",J151,0)</f>
        <v>0</v>
      </c>
      <c r="BI151" s="195">
        <f>IF(N151="nulová",J151,0)</f>
        <v>0</v>
      </c>
      <c r="BJ151" s="19" t="s">
        <v>22</v>
      </c>
      <c r="BK151" s="195">
        <f>ROUND(I151*H151,2)</f>
        <v>0</v>
      </c>
      <c r="BL151" s="19" t="s">
        <v>168</v>
      </c>
      <c r="BM151" s="19" t="s">
        <v>443</v>
      </c>
    </row>
    <row r="152" spans="2:63" s="10" customFormat="1" ht="29.85" customHeight="1">
      <c r="B152" s="167"/>
      <c r="C152" s="168"/>
      <c r="D152" s="181" t="s">
        <v>72</v>
      </c>
      <c r="E152" s="182" t="s">
        <v>898</v>
      </c>
      <c r="F152" s="182" t="s">
        <v>2853</v>
      </c>
      <c r="G152" s="168"/>
      <c r="H152" s="168"/>
      <c r="I152" s="171"/>
      <c r="J152" s="183">
        <f>BK152</f>
        <v>0</v>
      </c>
      <c r="K152" s="168"/>
      <c r="L152" s="173"/>
      <c r="M152" s="174"/>
      <c r="N152" s="175"/>
      <c r="O152" s="175"/>
      <c r="P152" s="176">
        <f>SUM(P153:P159)</f>
        <v>0</v>
      </c>
      <c r="Q152" s="175"/>
      <c r="R152" s="176">
        <f>SUM(R153:R159)</f>
        <v>0</v>
      </c>
      <c r="S152" s="175"/>
      <c r="T152" s="177">
        <f>SUM(T153:T159)</f>
        <v>0</v>
      </c>
      <c r="AR152" s="178" t="s">
        <v>22</v>
      </c>
      <c r="AT152" s="179" t="s">
        <v>72</v>
      </c>
      <c r="AU152" s="179" t="s">
        <v>22</v>
      </c>
      <c r="AY152" s="178" t="s">
        <v>162</v>
      </c>
      <c r="BK152" s="180">
        <f>SUM(BK153:BK159)</f>
        <v>0</v>
      </c>
    </row>
    <row r="153" spans="2:65" s="1" customFormat="1" ht="22.5" customHeight="1">
      <c r="B153" s="36"/>
      <c r="C153" s="184" t="s">
        <v>451</v>
      </c>
      <c r="D153" s="184" t="s">
        <v>164</v>
      </c>
      <c r="E153" s="185" t="s">
        <v>2854</v>
      </c>
      <c r="F153" s="186" t="s">
        <v>2974</v>
      </c>
      <c r="G153" s="187" t="s">
        <v>2856</v>
      </c>
      <c r="H153" s="188">
        <v>20</v>
      </c>
      <c r="I153" s="189"/>
      <c r="J153" s="190">
        <f>ROUND(I153*H153,2)</f>
        <v>0</v>
      </c>
      <c r="K153" s="186" t="s">
        <v>20</v>
      </c>
      <c r="L153" s="56"/>
      <c r="M153" s="191" t="s">
        <v>20</v>
      </c>
      <c r="N153" s="192" t="s">
        <v>44</v>
      </c>
      <c r="O153" s="37"/>
      <c r="P153" s="193">
        <f>O153*H153</f>
        <v>0</v>
      </c>
      <c r="Q153" s="193">
        <v>0</v>
      </c>
      <c r="R153" s="193">
        <f>Q153*H153</f>
        <v>0</v>
      </c>
      <c r="S153" s="193">
        <v>0</v>
      </c>
      <c r="T153" s="194">
        <f>S153*H153</f>
        <v>0</v>
      </c>
      <c r="AR153" s="19" t="s">
        <v>168</v>
      </c>
      <c r="AT153" s="19" t="s">
        <v>164</v>
      </c>
      <c r="AU153" s="19" t="s">
        <v>81</v>
      </c>
      <c r="AY153" s="19" t="s">
        <v>162</v>
      </c>
      <c r="BE153" s="195">
        <f>IF(N153="základní",J153,0)</f>
        <v>0</v>
      </c>
      <c r="BF153" s="195">
        <f>IF(N153="snížená",J153,0)</f>
        <v>0</v>
      </c>
      <c r="BG153" s="195">
        <f>IF(N153="zákl. přenesená",J153,0)</f>
        <v>0</v>
      </c>
      <c r="BH153" s="195">
        <f>IF(N153="sníž. přenesená",J153,0)</f>
        <v>0</v>
      </c>
      <c r="BI153" s="195">
        <f>IF(N153="nulová",J153,0)</f>
        <v>0</v>
      </c>
      <c r="BJ153" s="19" t="s">
        <v>22</v>
      </c>
      <c r="BK153" s="195">
        <f>ROUND(I153*H153,2)</f>
        <v>0</v>
      </c>
      <c r="BL153" s="19" t="s">
        <v>168</v>
      </c>
      <c r="BM153" s="19" t="s">
        <v>451</v>
      </c>
    </row>
    <row r="154" spans="2:65" s="1" customFormat="1" ht="22.5" customHeight="1">
      <c r="B154" s="36"/>
      <c r="C154" s="184" t="s">
        <v>455</v>
      </c>
      <c r="D154" s="184" t="s">
        <v>164</v>
      </c>
      <c r="E154" s="185" t="s">
        <v>2857</v>
      </c>
      <c r="F154" s="186" t="s">
        <v>2858</v>
      </c>
      <c r="G154" s="187" t="s">
        <v>2856</v>
      </c>
      <c r="H154" s="188">
        <v>4</v>
      </c>
      <c r="I154" s="189"/>
      <c r="J154" s="190">
        <f>ROUND(I154*H154,2)</f>
        <v>0</v>
      </c>
      <c r="K154" s="186" t="s">
        <v>20</v>
      </c>
      <c r="L154" s="56"/>
      <c r="M154" s="191" t="s">
        <v>20</v>
      </c>
      <c r="N154" s="192" t="s">
        <v>44</v>
      </c>
      <c r="O154" s="37"/>
      <c r="P154" s="193">
        <f>O154*H154</f>
        <v>0</v>
      </c>
      <c r="Q154" s="193">
        <v>0</v>
      </c>
      <c r="R154" s="193">
        <f>Q154*H154</f>
        <v>0</v>
      </c>
      <c r="S154" s="193">
        <v>0</v>
      </c>
      <c r="T154" s="194">
        <f>S154*H154</f>
        <v>0</v>
      </c>
      <c r="AR154" s="19" t="s">
        <v>168</v>
      </c>
      <c r="AT154" s="19" t="s">
        <v>164</v>
      </c>
      <c r="AU154" s="19" t="s">
        <v>81</v>
      </c>
      <c r="AY154" s="19" t="s">
        <v>162</v>
      </c>
      <c r="BE154" s="195">
        <f>IF(N154="základní",J154,0)</f>
        <v>0</v>
      </c>
      <c r="BF154" s="195">
        <f>IF(N154="snížená",J154,0)</f>
        <v>0</v>
      </c>
      <c r="BG154" s="195">
        <f>IF(N154="zákl. přenesená",J154,0)</f>
        <v>0</v>
      </c>
      <c r="BH154" s="195">
        <f>IF(N154="sníž. přenesená",J154,0)</f>
        <v>0</v>
      </c>
      <c r="BI154" s="195">
        <f>IF(N154="nulová",J154,0)</f>
        <v>0</v>
      </c>
      <c r="BJ154" s="19" t="s">
        <v>22</v>
      </c>
      <c r="BK154" s="195">
        <f>ROUND(I154*H154,2)</f>
        <v>0</v>
      </c>
      <c r="BL154" s="19" t="s">
        <v>168</v>
      </c>
      <c r="BM154" s="19" t="s">
        <v>455</v>
      </c>
    </row>
    <row r="155" spans="2:65" s="1" customFormat="1" ht="22.5" customHeight="1">
      <c r="B155" s="36"/>
      <c r="C155" s="184" t="s">
        <v>460</v>
      </c>
      <c r="D155" s="184" t="s">
        <v>164</v>
      </c>
      <c r="E155" s="185" t="s">
        <v>2859</v>
      </c>
      <c r="F155" s="186" t="s">
        <v>2860</v>
      </c>
      <c r="G155" s="187" t="s">
        <v>2856</v>
      </c>
      <c r="H155" s="188">
        <v>6</v>
      </c>
      <c r="I155" s="189"/>
      <c r="J155" s="190">
        <f>ROUND(I155*H155,2)</f>
        <v>0</v>
      </c>
      <c r="K155" s="186" t="s">
        <v>20</v>
      </c>
      <c r="L155" s="56"/>
      <c r="M155" s="191" t="s">
        <v>20</v>
      </c>
      <c r="N155" s="192" t="s">
        <v>44</v>
      </c>
      <c r="O155" s="37"/>
      <c r="P155" s="193">
        <f>O155*H155</f>
        <v>0</v>
      </c>
      <c r="Q155" s="193">
        <v>0</v>
      </c>
      <c r="R155" s="193">
        <f>Q155*H155</f>
        <v>0</v>
      </c>
      <c r="S155" s="193">
        <v>0</v>
      </c>
      <c r="T155" s="194">
        <f>S155*H155</f>
        <v>0</v>
      </c>
      <c r="AR155" s="19" t="s">
        <v>168</v>
      </c>
      <c r="AT155" s="19" t="s">
        <v>164</v>
      </c>
      <c r="AU155" s="19" t="s">
        <v>81</v>
      </c>
      <c r="AY155" s="19" t="s">
        <v>162</v>
      </c>
      <c r="BE155" s="195">
        <f>IF(N155="základní",J155,0)</f>
        <v>0</v>
      </c>
      <c r="BF155" s="195">
        <f>IF(N155="snížená",J155,0)</f>
        <v>0</v>
      </c>
      <c r="BG155" s="195">
        <f>IF(N155="zákl. přenesená",J155,0)</f>
        <v>0</v>
      </c>
      <c r="BH155" s="195">
        <f>IF(N155="sníž. přenesená",J155,0)</f>
        <v>0</v>
      </c>
      <c r="BI155" s="195">
        <f>IF(N155="nulová",J155,0)</f>
        <v>0</v>
      </c>
      <c r="BJ155" s="19" t="s">
        <v>22</v>
      </c>
      <c r="BK155" s="195">
        <f>ROUND(I155*H155,2)</f>
        <v>0</v>
      </c>
      <c r="BL155" s="19" t="s">
        <v>168</v>
      </c>
      <c r="BM155" s="19" t="s">
        <v>460</v>
      </c>
    </row>
    <row r="156" spans="2:47" s="1" customFormat="1" ht="27">
      <c r="B156" s="36"/>
      <c r="C156" s="58"/>
      <c r="D156" s="221" t="s">
        <v>2608</v>
      </c>
      <c r="E156" s="58"/>
      <c r="F156" s="266" t="s">
        <v>2861</v>
      </c>
      <c r="G156" s="58"/>
      <c r="H156" s="58"/>
      <c r="I156" s="154"/>
      <c r="J156" s="58"/>
      <c r="K156" s="58"/>
      <c r="L156" s="56"/>
      <c r="M156" s="73"/>
      <c r="N156" s="37"/>
      <c r="O156" s="37"/>
      <c r="P156" s="37"/>
      <c r="Q156" s="37"/>
      <c r="R156" s="37"/>
      <c r="S156" s="37"/>
      <c r="T156" s="74"/>
      <c r="AT156" s="19" t="s">
        <v>2608</v>
      </c>
      <c r="AU156" s="19" t="s">
        <v>81</v>
      </c>
    </row>
    <row r="157" spans="2:65" s="1" customFormat="1" ht="22.5" customHeight="1">
      <c r="B157" s="36"/>
      <c r="C157" s="184" t="s">
        <v>467</v>
      </c>
      <c r="D157" s="184" t="s">
        <v>164</v>
      </c>
      <c r="E157" s="185" t="s">
        <v>2862</v>
      </c>
      <c r="F157" s="186" t="s">
        <v>2863</v>
      </c>
      <c r="G157" s="187" t="s">
        <v>2856</v>
      </c>
      <c r="H157" s="188">
        <v>4</v>
      </c>
      <c r="I157" s="189"/>
      <c r="J157" s="190">
        <f>ROUND(I157*H157,2)</f>
        <v>0</v>
      </c>
      <c r="K157" s="186" t="s">
        <v>20</v>
      </c>
      <c r="L157" s="56"/>
      <c r="M157" s="191" t="s">
        <v>20</v>
      </c>
      <c r="N157" s="192" t="s">
        <v>44</v>
      </c>
      <c r="O157" s="37"/>
      <c r="P157" s="193">
        <f>O157*H157</f>
        <v>0</v>
      </c>
      <c r="Q157" s="193">
        <v>0</v>
      </c>
      <c r="R157" s="193">
        <f>Q157*H157</f>
        <v>0</v>
      </c>
      <c r="S157" s="193">
        <v>0</v>
      </c>
      <c r="T157" s="194">
        <f>S157*H157</f>
        <v>0</v>
      </c>
      <c r="AR157" s="19" t="s">
        <v>168</v>
      </c>
      <c r="AT157" s="19" t="s">
        <v>164</v>
      </c>
      <c r="AU157" s="19" t="s">
        <v>81</v>
      </c>
      <c r="AY157" s="19" t="s">
        <v>162</v>
      </c>
      <c r="BE157" s="195">
        <f>IF(N157="základní",J157,0)</f>
        <v>0</v>
      </c>
      <c r="BF157" s="195">
        <f>IF(N157="snížená",J157,0)</f>
        <v>0</v>
      </c>
      <c r="BG157" s="195">
        <f>IF(N157="zákl. přenesená",J157,0)</f>
        <v>0</v>
      </c>
      <c r="BH157" s="195">
        <f>IF(N157="sníž. přenesená",J157,0)</f>
        <v>0</v>
      </c>
      <c r="BI157" s="195">
        <f>IF(N157="nulová",J157,0)</f>
        <v>0</v>
      </c>
      <c r="BJ157" s="19" t="s">
        <v>22</v>
      </c>
      <c r="BK157" s="195">
        <f>ROUND(I157*H157,2)</f>
        <v>0</v>
      </c>
      <c r="BL157" s="19" t="s">
        <v>168</v>
      </c>
      <c r="BM157" s="19" t="s">
        <v>467</v>
      </c>
    </row>
    <row r="158" spans="2:47" s="1" customFormat="1" ht="40.5">
      <c r="B158" s="36"/>
      <c r="C158" s="58"/>
      <c r="D158" s="221" t="s">
        <v>2608</v>
      </c>
      <c r="E158" s="58"/>
      <c r="F158" s="266" t="s">
        <v>2975</v>
      </c>
      <c r="G158" s="58"/>
      <c r="H158" s="58"/>
      <c r="I158" s="154"/>
      <c r="J158" s="58"/>
      <c r="K158" s="58"/>
      <c r="L158" s="56"/>
      <c r="M158" s="73"/>
      <c r="N158" s="37"/>
      <c r="O158" s="37"/>
      <c r="P158" s="37"/>
      <c r="Q158" s="37"/>
      <c r="R158" s="37"/>
      <c r="S158" s="37"/>
      <c r="T158" s="74"/>
      <c r="AT158" s="19" t="s">
        <v>2608</v>
      </c>
      <c r="AU158" s="19" t="s">
        <v>81</v>
      </c>
    </row>
    <row r="159" spans="2:65" s="1" customFormat="1" ht="22.5" customHeight="1">
      <c r="B159" s="36"/>
      <c r="C159" s="184" t="s">
        <v>473</v>
      </c>
      <c r="D159" s="184" t="s">
        <v>164</v>
      </c>
      <c r="E159" s="185" t="s">
        <v>2865</v>
      </c>
      <c r="F159" s="186" t="s">
        <v>2866</v>
      </c>
      <c r="G159" s="187" t="s">
        <v>2867</v>
      </c>
      <c r="H159" s="188">
        <v>1</v>
      </c>
      <c r="I159" s="189"/>
      <c r="J159" s="190">
        <f>ROUND(I159*H159,2)</f>
        <v>0</v>
      </c>
      <c r="K159" s="186" t="s">
        <v>20</v>
      </c>
      <c r="L159" s="56"/>
      <c r="M159" s="191" t="s">
        <v>20</v>
      </c>
      <c r="N159" s="262" t="s">
        <v>44</v>
      </c>
      <c r="O159" s="263"/>
      <c r="P159" s="264">
        <f>O159*H159</f>
        <v>0</v>
      </c>
      <c r="Q159" s="264">
        <v>0</v>
      </c>
      <c r="R159" s="264">
        <f>Q159*H159</f>
        <v>0</v>
      </c>
      <c r="S159" s="264">
        <v>0</v>
      </c>
      <c r="T159" s="265">
        <f>S159*H159</f>
        <v>0</v>
      </c>
      <c r="AR159" s="19" t="s">
        <v>168</v>
      </c>
      <c r="AT159" s="19" t="s">
        <v>164</v>
      </c>
      <c r="AU159" s="19" t="s">
        <v>81</v>
      </c>
      <c r="AY159" s="19" t="s">
        <v>162</v>
      </c>
      <c r="BE159" s="195">
        <f>IF(N159="základní",J159,0)</f>
        <v>0</v>
      </c>
      <c r="BF159" s="195">
        <f>IF(N159="snížená",J159,0)</f>
        <v>0</v>
      </c>
      <c r="BG159" s="195">
        <f>IF(N159="zákl. přenesená",J159,0)</f>
        <v>0</v>
      </c>
      <c r="BH159" s="195">
        <f>IF(N159="sníž. přenesená",J159,0)</f>
        <v>0</v>
      </c>
      <c r="BI159" s="195">
        <f>IF(N159="nulová",J159,0)</f>
        <v>0</v>
      </c>
      <c r="BJ159" s="19" t="s">
        <v>22</v>
      </c>
      <c r="BK159" s="195">
        <f>ROUND(I159*H159,2)</f>
        <v>0</v>
      </c>
      <c r="BL159" s="19" t="s">
        <v>168</v>
      </c>
      <c r="BM159" s="19" t="s">
        <v>473</v>
      </c>
    </row>
    <row r="160" spans="2:12" s="1" customFormat="1" ht="6.95" customHeight="1">
      <c r="B160" s="51"/>
      <c r="C160" s="52"/>
      <c r="D160" s="52"/>
      <c r="E160" s="52"/>
      <c r="F160" s="52"/>
      <c r="G160" s="52"/>
      <c r="H160" s="52"/>
      <c r="I160" s="130"/>
      <c r="J160" s="52"/>
      <c r="K160" s="52"/>
      <c r="L160" s="56"/>
    </row>
  </sheetData>
  <sheetProtection password="CC35" sheet="1" objects="1" scenarios="1" formatColumns="0" formatRows="0" sort="0" autoFilter="0"/>
  <autoFilter ref="C80:K80"/>
  <mergeCells count="9">
    <mergeCell ref="E71:H71"/>
    <mergeCell ref="E73:H73"/>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0"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62"/>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93</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2976</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22.5" customHeight="1">
      <c r="B24" s="112"/>
      <c r="C24" s="113"/>
      <c r="D24" s="113"/>
      <c r="E24" s="297" t="s">
        <v>2977</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ROUND(J175,2)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ROUND(SUM(BE175:BE761),2)</f>
        <v>0</v>
      </c>
      <c r="G30" s="37"/>
      <c r="H30" s="37"/>
      <c r="I30" s="122">
        <v>0.21</v>
      </c>
      <c r="J30" s="121">
        <f>ROUND(ROUND((SUM(BE175:BE761)),2)*I30,2)</f>
        <v>0</v>
      </c>
      <c r="K30" s="40"/>
    </row>
    <row r="31" spans="2:11" s="1" customFormat="1" ht="14.45" customHeight="1">
      <c r="B31" s="36"/>
      <c r="C31" s="37"/>
      <c r="D31" s="37"/>
      <c r="E31" s="44" t="s">
        <v>45</v>
      </c>
      <c r="F31" s="121">
        <f>ROUND(SUM(BF175:BF761),2)</f>
        <v>0</v>
      </c>
      <c r="G31" s="37"/>
      <c r="H31" s="37"/>
      <c r="I31" s="122">
        <v>0.15</v>
      </c>
      <c r="J31" s="121">
        <f>ROUND(ROUND((SUM(BF175:BF761)),2)*I31,2)</f>
        <v>0</v>
      </c>
      <c r="K31" s="40"/>
    </row>
    <row r="32" spans="2:11" s="1" customFormat="1" ht="14.45" customHeight="1" hidden="1">
      <c r="B32" s="36"/>
      <c r="C32" s="37"/>
      <c r="D32" s="37"/>
      <c r="E32" s="44" t="s">
        <v>46</v>
      </c>
      <c r="F32" s="121">
        <f>ROUND(SUM(BG175:BG761),2)</f>
        <v>0</v>
      </c>
      <c r="G32" s="37"/>
      <c r="H32" s="37"/>
      <c r="I32" s="122">
        <v>0.21</v>
      </c>
      <c r="J32" s="121">
        <v>0</v>
      </c>
      <c r="K32" s="40"/>
    </row>
    <row r="33" spans="2:11" s="1" customFormat="1" ht="14.45" customHeight="1" hidden="1">
      <c r="B33" s="36"/>
      <c r="C33" s="37"/>
      <c r="D33" s="37"/>
      <c r="E33" s="44" t="s">
        <v>47</v>
      </c>
      <c r="F33" s="121">
        <f>ROUND(SUM(BH175:BH761),2)</f>
        <v>0</v>
      </c>
      <c r="G33" s="37"/>
      <c r="H33" s="37"/>
      <c r="I33" s="122">
        <v>0.15</v>
      </c>
      <c r="J33" s="121">
        <v>0</v>
      </c>
      <c r="K33" s="40"/>
    </row>
    <row r="34" spans="2:11" s="1" customFormat="1" ht="14.45" customHeight="1" hidden="1">
      <c r="B34" s="36"/>
      <c r="C34" s="37"/>
      <c r="D34" s="37"/>
      <c r="E34" s="44" t="s">
        <v>48</v>
      </c>
      <c r="F34" s="121">
        <f>ROUND(SUM(BI175:BI761),2)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EL, SLP - Elektroinstalace + SLP</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J175</f>
        <v>0</v>
      </c>
      <c r="K56" s="40"/>
      <c r="AU56" s="19" t="s">
        <v>108</v>
      </c>
    </row>
    <row r="57" spans="2:11" s="7" customFormat="1" ht="24.95" customHeight="1">
      <c r="B57" s="140"/>
      <c r="C57" s="141"/>
      <c r="D57" s="142" t="s">
        <v>2978</v>
      </c>
      <c r="E57" s="143"/>
      <c r="F57" s="143"/>
      <c r="G57" s="143"/>
      <c r="H57" s="143"/>
      <c r="I57" s="144"/>
      <c r="J57" s="145">
        <f>J176</f>
        <v>0</v>
      </c>
      <c r="K57" s="146"/>
    </row>
    <row r="58" spans="2:11" s="8" customFormat="1" ht="19.9" customHeight="1">
      <c r="B58" s="147"/>
      <c r="C58" s="148"/>
      <c r="D58" s="149" t="s">
        <v>2979</v>
      </c>
      <c r="E58" s="150"/>
      <c r="F58" s="150"/>
      <c r="G58" s="150"/>
      <c r="H58" s="150"/>
      <c r="I58" s="151"/>
      <c r="J58" s="152">
        <f>J177</f>
        <v>0</v>
      </c>
      <c r="K58" s="153"/>
    </row>
    <row r="59" spans="2:11" s="8" customFormat="1" ht="19.9" customHeight="1">
      <c r="B59" s="147"/>
      <c r="C59" s="148"/>
      <c r="D59" s="149" t="s">
        <v>2980</v>
      </c>
      <c r="E59" s="150"/>
      <c r="F59" s="150"/>
      <c r="G59" s="150"/>
      <c r="H59" s="150"/>
      <c r="I59" s="151"/>
      <c r="J59" s="152">
        <f>J188</f>
        <v>0</v>
      </c>
      <c r="K59" s="153"/>
    </row>
    <row r="60" spans="2:11" s="8" customFormat="1" ht="14.85" customHeight="1">
      <c r="B60" s="147"/>
      <c r="C60" s="148"/>
      <c r="D60" s="149" t="s">
        <v>2981</v>
      </c>
      <c r="E60" s="150"/>
      <c r="F60" s="150"/>
      <c r="G60" s="150"/>
      <c r="H60" s="150"/>
      <c r="I60" s="151"/>
      <c r="J60" s="152">
        <f>J189</f>
        <v>0</v>
      </c>
      <c r="K60" s="153"/>
    </row>
    <row r="61" spans="2:11" s="8" customFormat="1" ht="21.75" customHeight="1">
      <c r="B61" s="147"/>
      <c r="C61" s="148"/>
      <c r="D61" s="149" t="s">
        <v>2982</v>
      </c>
      <c r="E61" s="150"/>
      <c r="F61" s="150"/>
      <c r="G61" s="150"/>
      <c r="H61" s="150"/>
      <c r="I61" s="151"/>
      <c r="J61" s="152">
        <f>J190</f>
        <v>0</v>
      </c>
      <c r="K61" s="153"/>
    </row>
    <row r="62" spans="2:11" s="8" customFormat="1" ht="21.75" customHeight="1">
      <c r="B62" s="147"/>
      <c r="C62" s="148"/>
      <c r="D62" s="149" t="s">
        <v>2983</v>
      </c>
      <c r="E62" s="150"/>
      <c r="F62" s="150"/>
      <c r="G62" s="150"/>
      <c r="H62" s="150"/>
      <c r="I62" s="151"/>
      <c r="J62" s="152">
        <f>J192</f>
        <v>0</v>
      </c>
      <c r="K62" s="153"/>
    </row>
    <row r="63" spans="2:11" s="8" customFormat="1" ht="21.75" customHeight="1">
      <c r="B63" s="147"/>
      <c r="C63" s="148"/>
      <c r="D63" s="149" t="s">
        <v>2984</v>
      </c>
      <c r="E63" s="150"/>
      <c r="F63" s="150"/>
      <c r="G63" s="150"/>
      <c r="H63" s="150"/>
      <c r="I63" s="151"/>
      <c r="J63" s="152">
        <f>J194</f>
        <v>0</v>
      </c>
      <c r="K63" s="153"/>
    </row>
    <row r="64" spans="2:11" s="8" customFormat="1" ht="21.75" customHeight="1">
      <c r="B64" s="147"/>
      <c r="C64" s="148"/>
      <c r="D64" s="149" t="s">
        <v>2985</v>
      </c>
      <c r="E64" s="150"/>
      <c r="F64" s="150"/>
      <c r="G64" s="150"/>
      <c r="H64" s="150"/>
      <c r="I64" s="151"/>
      <c r="J64" s="152">
        <f>J198</f>
        <v>0</v>
      </c>
      <c r="K64" s="153"/>
    </row>
    <row r="65" spans="2:11" s="8" customFormat="1" ht="21.75" customHeight="1">
      <c r="B65" s="147"/>
      <c r="C65" s="148"/>
      <c r="D65" s="149" t="s">
        <v>2986</v>
      </c>
      <c r="E65" s="150"/>
      <c r="F65" s="150"/>
      <c r="G65" s="150"/>
      <c r="H65" s="150"/>
      <c r="I65" s="151"/>
      <c r="J65" s="152">
        <f>J200</f>
        <v>0</v>
      </c>
      <c r="K65" s="153"/>
    </row>
    <row r="66" spans="2:11" s="8" customFormat="1" ht="21.75" customHeight="1">
      <c r="B66" s="147"/>
      <c r="C66" s="148"/>
      <c r="D66" s="149" t="s">
        <v>2987</v>
      </c>
      <c r="E66" s="150"/>
      <c r="F66" s="150"/>
      <c r="G66" s="150"/>
      <c r="H66" s="150"/>
      <c r="I66" s="151"/>
      <c r="J66" s="152">
        <f>J214</f>
        <v>0</v>
      </c>
      <c r="K66" s="153"/>
    </row>
    <row r="67" spans="2:11" s="8" customFormat="1" ht="21.75" customHeight="1">
      <c r="B67" s="147"/>
      <c r="C67" s="148"/>
      <c r="D67" s="149" t="s">
        <v>2988</v>
      </c>
      <c r="E67" s="150"/>
      <c r="F67" s="150"/>
      <c r="G67" s="150"/>
      <c r="H67" s="150"/>
      <c r="I67" s="151"/>
      <c r="J67" s="152">
        <f>J221</f>
        <v>0</v>
      </c>
      <c r="K67" s="153"/>
    </row>
    <row r="68" spans="2:11" s="8" customFormat="1" ht="21.75" customHeight="1">
      <c r="B68" s="147"/>
      <c r="C68" s="148"/>
      <c r="D68" s="149" t="s">
        <v>2989</v>
      </c>
      <c r="E68" s="150"/>
      <c r="F68" s="150"/>
      <c r="G68" s="150"/>
      <c r="H68" s="150"/>
      <c r="I68" s="151"/>
      <c r="J68" s="152">
        <f>J231</f>
        <v>0</v>
      </c>
      <c r="K68" s="153"/>
    </row>
    <row r="69" spans="2:11" s="8" customFormat="1" ht="21.75" customHeight="1">
      <c r="B69" s="147"/>
      <c r="C69" s="148"/>
      <c r="D69" s="149" t="s">
        <v>2990</v>
      </c>
      <c r="E69" s="150"/>
      <c r="F69" s="150"/>
      <c r="G69" s="150"/>
      <c r="H69" s="150"/>
      <c r="I69" s="151"/>
      <c r="J69" s="152">
        <f>J234</f>
        <v>0</v>
      </c>
      <c r="K69" s="153"/>
    </row>
    <row r="70" spans="2:11" s="8" customFormat="1" ht="21.75" customHeight="1">
      <c r="B70" s="147"/>
      <c r="C70" s="148"/>
      <c r="D70" s="149" t="s">
        <v>2991</v>
      </c>
      <c r="E70" s="150"/>
      <c r="F70" s="150"/>
      <c r="G70" s="150"/>
      <c r="H70" s="150"/>
      <c r="I70" s="151"/>
      <c r="J70" s="152">
        <f>J238</f>
        <v>0</v>
      </c>
      <c r="K70" s="153"/>
    </row>
    <row r="71" spans="2:11" s="8" customFormat="1" ht="21.75" customHeight="1">
      <c r="B71" s="147"/>
      <c r="C71" s="148"/>
      <c r="D71" s="149" t="s">
        <v>2992</v>
      </c>
      <c r="E71" s="150"/>
      <c r="F71" s="150"/>
      <c r="G71" s="150"/>
      <c r="H71" s="150"/>
      <c r="I71" s="151"/>
      <c r="J71" s="152">
        <f>J249</f>
        <v>0</v>
      </c>
      <c r="K71" s="153"/>
    </row>
    <row r="72" spans="2:11" s="8" customFormat="1" ht="21.75" customHeight="1">
      <c r="B72" s="147"/>
      <c r="C72" s="148"/>
      <c r="D72" s="149" t="s">
        <v>2993</v>
      </c>
      <c r="E72" s="150"/>
      <c r="F72" s="150"/>
      <c r="G72" s="150"/>
      <c r="H72" s="150"/>
      <c r="I72" s="151"/>
      <c r="J72" s="152">
        <f>J272</f>
        <v>0</v>
      </c>
      <c r="K72" s="153"/>
    </row>
    <row r="73" spans="2:11" s="8" customFormat="1" ht="21.75" customHeight="1">
      <c r="B73" s="147"/>
      <c r="C73" s="148"/>
      <c r="D73" s="149" t="s">
        <v>2994</v>
      </c>
      <c r="E73" s="150"/>
      <c r="F73" s="150"/>
      <c r="G73" s="150"/>
      <c r="H73" s="150"/>
      <c r="I73" s="151"/>
      <c r="J73" s="152">
        <f>J274</f>
        <v>0</v>
      </c>
      <c r="K73" s="153"/>
    </row>
    <row r="74" spans="2:11" s="8" customFormat="1" ht="21.75" customHeight="1">
      <c r="B74" s="147"/>
      <c r="C74" s="148"/>
      <c r="D74" s="149" t="s">
        <v>2995</v>
      </c>
      <c r="E74" s="150"/>
      <c r="F74" s="150"/>
      <c r="G74" s="150"/>
      <c r="H74" s="150"/>
      <c r="I74" s="151"/>
      <c r="J74" s="152">
        <f>J281</f>
        <v>0</v>
      </c>
      <c r="K74" s="153"/>
    </row>
    <row r="75" spans="2:11" s="8" customFormat="1" ht="21.75" customHeight="1">
      <c r="B75" s="147"/>
      <c r="C75" s="148"/>
      <c r="D75" s="149" t="s">
        <v>2996</v>
      </c>
      <c r="E75" s="150"/>
      <c r="F75" s="150"/>
      <c r="G75" s="150"/>
      <c r="H75" s="150"/>
      <c r="I75" s="151"/>
      <c r="J75" s="152">
        <f>J288</f>
        <v>0</v>
      </c>
      <c r="K75" s="153"/>
    </row>
    <row r="76" spans="2:11" s="8" customFormat="1" ht="21.75" customHeight="1">
      <c r="B76" s="147"/>
      <c r="C76" s="148"/>
      <c r="D76" s="149" t="s">
        <v>2997</v>
      </c>
      <c r="E76" s="150"/>
      <c r="F76" s="150"/>
      <c r="G76" s="150"/>
      <c r="H76" s="150"/>
      <c r="I76" s="151"/>
      <c r="J76" s="152">
        <f>J294</f>
        <v>0</v>
      </c>
      <c r="K76" s="153"/>
    </row>
    <row r="77" spans="2:11" s="8" customFormat="1" ht="21.75" customHeight="1">
      <c r="B77" s="147"/>
      <c r="C77" s="148"/>
      <c r="D77" s="149" t="s">
        <v>2998</v>
      </c>
      <c r="E77" s="150"/>
      <c r="F77" s="150"/>
      <c r="G77" s="150"/>
      <c r="H77" s="150"/>
      <c r="I77" s="151"/>
      <c r="J77" s="152">
        <f>J300</f>
        <v>0</v>
      </c>
      <c r="K77" s="153"/>
    </row>
    <row r="78" spans="2:11" s="8" customFormat="1" ht="21.75" customHeight="1">
      <c r="B78" s="147"/>
      <c r="C78" s="148"/>
      <c r="D78" s="149" t="s">
        <v>2999</v>
      </c>
      <c r="E78" s="150"/>
      <c r="F78" s="150"/>
      <c r="G78" s="150"/>
      <c r="H78" s="150"/>
      <c r="I78" s="151"/>
      <c r="J78" s="152">
        <f>J307</f>
        <v>0</v>
      </c>
      <c r="K78" s="153"/>
    </row>
    <row r="79" spans="2:11" s="8" customFormat="1" ht="21.75" customHeight="1">
      <c r="B79" s="147"/>
      <c r="C79" s="148"/>
      <c r="D79" s="149" t="s">
        <v>3000</v>
      </c>
      <c r="E79" s="150"/>
      <c r="F79" s="150"/>
      <c r="G79" s="150"/>
      <c r="H79" s="150"/>
      <c r="I79" s="151"/>
      <c r="J79" s="152">
        <f>J312</f>
        <v>0</v>
      </c>
      <c r="K79" s="153"/>
    </row>
    <row r="80" spans="2:11" s="8" customFormat="1" ht="21.75" customHeight="1">
      <c r="B80" s="147"/>
      <c r="C80" s="148"/>
      <c r="D80" s="149" t="s">
        <v>3001</v>
      </c>
      <c r="E80" s="150"/>
      <c r="F80" s="150"/>
      <c r="G80" s="150"/>
      <c r="H80" s="150"/>
      <c r="I80" s="151"/>
      <c r="J80" s="152">
        <f>J320</f>
        <v>0</v>
      </c>
      <c r="K80" s="153"/>
    </row>
    <row r="81" spans="2:11" s="8" customFormat="1" ht="21.75" customHeight="1">
      <c r="B81" s="147"/>
      <c r="C81" s="148"/>
      <c r="D81" s="149" t="s">
        <v>3002</v>
      </c>
      <c r="E81" s="150"/>
      <c r="F81" s="150"/>
      <c r="G81" s="150"/>
      <c r="H81" s="150"/>
      <c r="I81" s="151"/>
      <c r="J81" s="152">
        <f>J325</f>
        <v>0</v>
      </c>
      <c r="K81" s="153"/>
    </row>
    <row r="82" spans="2:11" s="8" customFormat="1" ht="21.75" customHeight="1">
      <c r="B82" s="147"/>
      <c r="C82" s="148"/>
      <c r="D82" s="149" t="s">
        <v>3003</v>
      </c>
      <c r="E82" s="150"/>
      <c r="F82" s="150"/>
      <c r="G82" s="150"/>
      <c r="H82" s="150"/>
      <c r="I82" s="151"/>
      <c r="J82" s="152">
        <f>J327</f>
        <v>0</v>
      </c>
      <c r="K82" s="153"/>
    </row>
    <row r="83" spans="2:11" s="8" customFormat="1" ht="21.75" customHeight="1">
      <c r="B83" s="147"/>
      <c r="C83" s="148"/>
      <c r="D83" s="149" t="s">
        <v>3004</v>
      </c>
      <c r="E83" s="150"/>
      <c r="F83" s="150"/>
      <c r="G83" s="150"/>
      <c r="H83" s="150"/>
      <c r="I83" s="151"/>
      <c r="J83" s="152">
        <f>J333</f>
        <v>0</v>
      </c>
      <c r="K83" s="153"/>
    </row>
    <row r="84" spans="2:11" s="8" customFormat="1" ht="21.75" customHeight="1">
      <c r="B84" s="147"/>
      <c r="C84" s="148"/>
      <c r="D84" s="149" t="s">
        <v>3005</v>
      </c>
      <c r="E84" s="150"/>
      <c r="F84" s="150"/>
      <c r="G84" s="150"/>
      <c r="H84" s="150"/>
      <c r="I84" s="151"/>
      <c r="J84" s="152">
        <f>J338</f>
        <v>0</v>
      </c>
      <c r="K84" s="153"/>
    </row>
    <row r="85" spans="2:11" s="8" customFormat="1" ht="21.75" customHeight="1">
      <c r="B85" s="147"/>
      <c r="C85" s="148"/>
      <c r="D85" s="149" t="s">
        <v>3006</v>
      </c>
      <c r="E85" s="150"/>
      <c r="F85" s="150"/>
      <c r="G85" s="150"/>
      <c r="H85" s="150"/>
      <c r="I85" s="151"/>
      <c r="J85" s="152">
        <f>J340</f>
        <v>0</v>
      </c>
      <c r="K85" s="153"/>
    </row>
    <row r="86" spans="2:11" s="8" customFormat="1" ht="21.75" customHeight="1">
      <c r="B86" s="147"/>
      <c r="C86" s="148"/>
      <c r="D86" s="149" t="s">
        <v>3007</v>
      </c>
      <c r="E86" s="150"/>
      <c r="F86" s="150"/>
      <c r="G86" s="150"/>
      <c r="H86" s="150"/>
      <c r="I86" s="151"/>
      <c r="J86" s="152">
        <f>J346</f>
        <v>0</v>
      </c>
      <c r="K86" s="153"/>
    </row>
    <row r="87" spans="2:11" s="8" customFormat="1" ht="21.75" customHeight="1">
      <c r="B87" s="147"/>
      <c r="C87" s="148"/>
      <c r="D87" s="149" t="s">
        <v>3008</v>
      </c>
      <c r="E87" s="150"/>
      <c r="F87" s="150"/>
      <c r="G87" s="150"/>
      <c r="H87" s="150"/>
      <c r="I87" s="151"/>
      <c r="J87" s="152">
        <f>J351</f>
        <v>0</v>
      </c>
      <c r="K87" s="153"/>
    </row>
    <row r="88" spans="2:11" s="8" customFormat="1" ht="21.75" customHeight="1">
      <c r="B88" s="147"/>
      <c r="C88" s="148"/>
      <c r="D88" s="149" t="s">
        <v>3009</v>
      </c>
      <c r="E88" s="150"/>
      <c r="F88" s="150"/>
      <c r="G88" s="150"/>
      <c r="H88" s="150"/>
      <c r="I88" s="151"/>
      <c r="J88" s="152">
        <f>J354</f>
        <v>0</v>
      </c>
      <c r="K88" s="153"/>
    </row>
    <row r="89" spans="2:11" s="8" customFormat="1" ht="21.75" customHeight="1">
      <c r="B89" s="147"/>
      <c r="C89" s="148"/>
      <c r="D89" s="149" t="s">
        <v>3010</v>
      </c>
      <c r="E89" s="150"/>
      <c r="F89" s="150"/>
      <c r="G89" s="150"/>
      <c r="H89" s="150"/>
      <c r="I89" s="151"/>
      <c r="J89" s="152">
        <f>J357</f>
        <v>0</v>
      </c>
      <c r="K89" s="153"/>
    </row>
    <row r="90" spans="2:11" s="8" customFormat="1" ht="21.75" customHeight="1">
      <c r="B90" s="147"/>
      <c r="C90" s="148"/>
      <c r="D90" s="149" t="s">
        <v>3011</v>
      </c>
      <c r="E90" s="150"/>
      <c r="F90" s="150"/>
      <c r="G90" s="150"/>
      <c r="H90" s="150"/>
      <c r="I90" s="151"/>
      <c r="J90" s="152">
        <f>J359</f>
        <v>0</v>
      </c>
      <c r="K90" s="153"/>
    </row>
    <row r="91" spans="2:11" s="8" customFormat="1" ht="21.75" customHeight="1">
      <c r="B91" s="147"/>
      <c r="C91" s="148"/>
      <c r="D91" s="149" t="s">
        <v>3012</v>
      </c>
      <c r="E91" s="150"/>
      <c r="F91" s="150"/>
      <c r="G91" s="150"/>
      <c r="H91" s="150"/>
      <c r="I91" s="151"/>
      <c r="J91" s="152">
        <f>J362</f>
        <v>0</v>
      </c>
      <c r="K91" s="153"/>
    </row>
    <row r="92" spans="2:11" s="8" customFormat="1" ht="21.75" customHeight="1">
      <c r="B92" s="147"/>
      <c r="C92" s="148"/>
      <c r="D92" s="149" t="s">
        <v>3013</v>
      </c>
      <c r="E92" s="150"/>
      <c r="F92" s="150"/>
      <c r="G92" s="150"/>
      <c r="H92" s="150"/>
      <c r="I92" s="151"/>
      <c r="J92" s="152">
        <f>J367</f>
        <v>0</v>
      </c>
      <c r="K92" s="153"/>
    </row>
    <row r="93" spans="2:11" s="8" customFormat="1" ht="21.75" customHeight="1">
      <c r="B93" s="147"/>
      <c r="C93" s="148"/>
      <c r="D93" s="149" t="s">
        <v>3014</v>
      </c>
      <c r="E93" s="150"/>
      <c r="F93" s="150"/>
      <c r="G93" s="150"/>
      <c r="H93" s="150"/>
      <c r="I93" s="151"/>
      <c r="J93" s="152">
        <f>J382</f>
        <v>0</v>
      </c>
      <c r="K93" s="153"/>
    </row>
    <row r="94" spans="2:11" s="8" customFormat="1" ht="21.75" customHeight="1">
      <c r="B94" s="147"/>
      <c r="C94" s="148"/>
      <c r="D94" s="149" t="s">
        <v>3015</v>
      </c>
      <c r="E94" s="150"/>
      <c r="F94" s="150"/>
      <c r="G94" s="150"/>
      <c r="H94" s="150"/>
      <c r="I94" s="151"/>
      <c r="J94" s="152">
        <f>J385</f>
        <v>0</v>
      </c>
      <c r="K94" s="153"/>
    </row>
    <row r="95" spans="2:11" s="8" customFormat="1" ht="21.75" customHeight="1">
      <c r="B95" s="147"/>
      <c r="C95" s="148"/>
      <c r="D95" s="149" t="s">
        <v>3016</v>
      </c>
      <c r="E95" s="150"/>
      <c r="F95" s="150"/>
      <c r="G95" s="150"/>
      <c r="H95" s="150"/>
      <c r="I95" s="151"/>
      <c r="J95" s="152">
        <f>J389</f>
        <v>0</v>
      </c>
      <c r="K95" s="153"/>
    </row>
    <row r="96" spans="2:11" s="8" customFormat="1" ht="21.75" customHeight="1">
      <c r="B96" s="147"/>
      <c r="C96" s="148"/>
      <c r="D96" s="149" t="s">
        <v>3017</v>
      </c>
      <c r="E96" s="150"/>
      <c r="F96" s="150"/>
      <c r="G96" s="150"/>
      <c r="H96" s="150"/>
      <c r="I96" s="151"/>
      <c r="J96" s="152">
        <f>J392</f>
        <v>0</v>
      </c>
      <c r="K96" s="153"/>
    </row>
    <row r="97" spans="2:11" s="8" customFormat="1" ht="21.75" customHeight="1">
      <c r="B97" s="147"/>
      <c r="C97" s="148"/>
      <c r="D97" s="149" t="s">
        <v>3018</v>
      </c>
      <c r="E97" s="150"/>
      <c r="F97" s="150"/>
      <c r="G97" s="150"/>
      <c r="H97" s="150"/>
      <c r="I97" s="151"/>
      <c r="J97" s="152">
        <f>J395</f>
        <v>0</v>
      </c>
      <c r="K97" s="153"/>
    </row>
    <row r="98" spans="2:11" s="8" customFormat="1" ht="21.75" customHeight="1">
      <c r="B98" s="147"/>
      <c r="C98" s="148"/>
      <c r="D98" s="149" t="s">
        <v>3019</v>
      </c>
      <c r="E98" s="150"/>
      <c r="F98" s="150"/>
      <c r="G98" s="150"/>
      <c r="H98" s="150"/>
      <c r="I98" s="151"/>
      <c r="J98" s="152">
        <f>J400</f>
        <v>0</v>
      </c>
      <c r="K98" s="153"/>
    </row>
    <row r="99" spans="2:11" s="8" customFormat="1" ht="21.75" customHeight="1">
      <c r="B99" s="147"/>
      <c r="C99" s="148"/>
      <c r="D99" s="149" t="s">
        <v>3020</v>
      </c>
      <c r="E99" s="150"/>
      <c r="F99" s="150"/>
      <c r="G99" s="150"/>
      <c r="H99" s="150"/>
      <c r="I99" s="151"/>
      <c r="J99" s="152">
        <f>J402</f>
        <v>0</v>
      </c>
      <c r="K99" s="153"/>
    </row>
    <row r="100" spans="2:11" s="8" customFormat="1" ht="21.75" customHeight="1">
      <c r="B100" s="147"/>
      <c r="C100" s="148"/>
      <c r="D100" s="149" t="s">
        <v>3021</v>
      </c>
      <c r="E100" s="150"/>
      <c r="F100" s="150"/>
      <c r="G100" s="150"/>
      <c r="H100" s="150"/>
      <c r="I100" s="151"/>
      <c r="J100" s="152">
        <f>J406</f>
        <v>0</v>
      </c>
      <c r="K100" s="153"/>
    </row>
    <row r="101" spans="2:11" s="8" customFormat="1" ht="21.75" customHeight="1">
      <c r="B101" s="147"/>
      <c r="C101" s="148"/>
      <c r="D101" s="149" t="s">
        <v>3022</v>
      </c>
      <c r="E101" s="150"/>
      <c r="F101" s="150"/>
      <c r="G101" s="150"/>
      <c r="H101" s="150"/>
      <c r="I101" s="151"/>
      <c r="J101" s="152">
        <f>J410</f>
        <v>0</v>
      </c>
      <c r="K101" s="153"/>
    </row>
    <row r="102" spans="2:11" s="8" customFormat="1" ht="21.75" customHeight="1">
      <c r="B102" s="147"/>
      <c r="C102" s="148"/>
      <c r="D102" s="149" t="s">
        <v>3023</v>
      </c>
      <c r="E102" s="150"/>
      <c r="F102" s="150"/>
      <c r="G102" s="150"/>
      <c r="H102" s="150"/>
      <c r="I102" s="151"/>
      <c r="J102" s="152">
        <f>J416</f>
        <v>0</v>
      </c>
      <c r="K102" s="153"/>
    </row>
    <row r="103" spans="2:11" s="8" customFormat="1" ht="21.75" customHeight="1">
      <c r="B103" s="147"/>
      <c r="C103" s="148"/>
      <c r="D103" s="149" t="s">
        <v>3024</v>
      </c>
      <c r="E103" s="150"/>
      <c r="F103" s="150"/>
      <c r="G103" s="150"/>
      <c r="H103" s="150"/>
      <c r="I103" s="151"/>
      <c r="J103" s="152">
        <f>J418</f>
        <v>0</v>
      </c>
      <c r="K103" s="153"/>
    </row>
    <row r="104" spans="2:11" s="8" customFormat="1" ht="21.75" customHeight="1">
      <c r="B104" s="147"/>
      <c r="C104" s="148"/>
      <c r="D104" s="149" t="s">
        <v>3025</v>
      </c>
      <c r="E104" s="150"/>
      <c r="F104" s="150"/>
      <c r="G104" s="150"/>
      <c r="H104" s="150"/>
      <c r="I104" s="151"/>
      <c r="J104" s="152">
        <f>J419</f>
        <v>0</v>
      </c>
      <c r="K104" s="153"/>
    </row>
    <row r="105" spans="2:11" s="8" customFormat="1" ht="21.75" customHeight="1">
      <c r="B105" s="147"/>
      <c r="C105" s="148"/>
      <c r="D105" s="149" t="s">
        <v>3026</v>
      </c>
      <c r="E105" s="150"/>
      <c r="F105" s="150"/>
      <c r="G105" s="150"/>
      <c r="H105" s="150"/>
      <c r="I105" s="151"/>
      <c r="J105" s="152">
        <f>J426</f>
        <v>0</v>
      </c>
      <c r="K105" s="153"/>
    </row>
    <row r="106" spans="2:11" s="8" customFormat="1" ht="21.75" customHeight="1">
      <c r="B106" s="147"/>
      <c r="C106" s="148"/>
      <c r="D106" s="149" t="s">
        <v>3027</v>
      </c>
      <c r="E106" s="150"/>
      <c r="F106" s="150"/>
      <c r="G106" s="150"/>
      <c r="H106" s="150"/>
      <c r="I106" s="151"/>
      <c r="J106" s="152">
        <f>J428</f>
        <v>0</v>
      </c>
      <c r="K106" s="153"/>
    </row>
    <row r="107" spans="2:11" s="8" customFormat="1" ht="21.75" customHeight="1">
      <c r="B107" s="147"/>
      <c r="C107" s="148"/>
      <c r="D107" s="149" t="s">
        <v>3028</v>
      </c>
      <c r="E107" s="150"/>
      <c r="F107" s="150"/>
      <c r="G107" s="150"/>
      <c r="H107" s="150"/>
      <c r="I107" s="151"/>
      <c r="J107" s="152">
        <f>J432</f>
        <v>0</v>
      </c>
      <c r="K107" s="153"/>
    </row>
    <row r="108" spans="2:11" s="8" customFormat="1" ht="21.75" customHeight="1">
      <c r="B108" s="147"/>
      <c r="C108" s="148"/>
      <c r="D108" s="149" t="s">
        <v>3029</v>
      </c>
      <c r="E108" s="150"/>
      <c r="F108" s="150"/>
      <c r="G108" s="150"/>
      <c r="H108" s="150"/>
      <c r="I108" s="151"/>
      <c r="J108" s="152">
        <f>J445</f>
        <v>0</v>
      </c>
      <c r="K108" s="153"/>
    </row>
    <row r="109" spans="2:11" s="8" customFormat="1" ht="14.85" customHeight="1">
      <c r="B109" s="147"/>
      <c r="C109" s="148"/>
      <c r="D109" s="149" t="s">
        <v>3030</v>
      </c>
      <c r="E109" s="150"/>
      <c r="F109" s="150"/>
      <c r="G109" s="150"/>
      <c r="H109" s="150"/>
      <c r="I109" s="151"/>
      <c r="J109" s="152">
        <f>J453</f>
        <v>0</v>
      </c>
      <c r="K109" s="153"/>
    </row>
    <row r="110" spans="2:11" s="8" customFormat="1" ht="21.75" customHeight="1">
      <c r="B110" s="147"/>
      <c r="C110" s="148"/>
      <c r="D110" s="149" t="s">
        <v>3031</v>
      </c>
      <c r="E110" s="150"/>
      <c r="F110" s="150"/>
      <c r="G110" s="150"/>
      <c r="H110" s="150"/>
      <c r="I110" s="151"/>
      <c r="J110" s="152">
        <f>J454</f>
        <v>0</v>
      </c>
      <c r="K110" s="153"/>
    </row>
    <row r="111" spans="2:11" s="8" customFormat="1" ht="21.75" customHeight="1">
      <c r="B111" s="147"/>
      <c r="C111" s="148"/>
      <c r="D111" s="149" t="s">
        <v>3032</v>
      </c>
      <c r="E111" s="150"/>
      <c r="F111" s="150"/>
      <c r="G111" s="150"/>
      <c r="H111" s="150"/>
      <c r="I111" s="151"/>
      <c r="J111" s="152">
        <f>J479</f>
        <v>0</v>
      </c>
      <c r="K111" s="153"/>
    </row>
    <row r="112" spans="2:11" s="8" customFormat="1" ht="21.75" customHeight="1">
      <c r="B112" s="147"/>
      <c r="C112" s="148"/>
      <c r="D112" s="149" t="s">
        <v>3033</v>
      </c>
      <c r="E112" s="150"/>
      <c r="F112" s="150"/>
      <c r="G112" s="150"/>
      <c r="H112" s="150"/>
      <c r="I112" s="151"/>
      <c r="J112" s="152">
        <f>J481</f>
        <v>0</v>
      </c>
      <c r="K112" s="153"/>
    </row>
    <row r="113" spans="2:11" s="8" customFormat="1" ht="14.85" customHeight="1">
      <c r="B113" s="147"/>
      <c r="C113" s="148"/>
      <c r="D113" s="149" t="s">
        <v>3034</v>
      </c>
      <c r="E113" s="150"/>
      <c r="F113" s="150"/>
      <c r="G113" s="150"/>
      <c r="H113" s="150"/>
      <c r="I113" s="151"/>
      <c r="J113" s="152">
        <f>J491</f>
        <v>0</v>
      </c>
      <c r="K113" s="153"/>
    </row>
    <row r="114" spans="2:11" s="8" customFormat="1" ht="21.75" customHeight="1">
      <c r="B114" s="147"/>
      <c r="C114" s="148"/>
      <c r="D114" s="149" t="s">
        <v>3035</v>
      </c>
      <c r="E114" s="150"/>
      <c r="F114" s="150"/>
      <c r="G114" s="150"/>
      <c r="H114" s="150"/>
      <c r="I114" s="151"/>
      <c r="J114" s="152">
        <f>J492</f>
        <v>0</v>
      </c>
      <c r="K114" s="153"/>
    </row>
    <row r="115" spans="2:11" s="8" customFormat="1" ht="21.75" customHeight="1">
      <c r="B115" s="147"/>
      <c r="C115" s="148"/>
      <c r="D115" s="149" t="s">
        <v>3036</v>
      </c>
      <c r="E115" s="150"/>
      <c r="F115" s="150"/>
      <c r="G115" s="150"/>
      <c r="H115" s="150"/>
      <c r="I115" s="151"/>
      <c r="J115" s="152">
        <f>J516</f>
        <v>0</v>
      </c>
      <c r="K115" s="153"/>
    </row>
    <row r="116" spans="2:11" s="8" customFormat="1" ht="21.75" customHeight="1">
      <c r="B116" s="147"/>
      <c r="C116" s="148"/>
      <c r="D116" s="149" t="s">
        <v>3037</v>
      </c>
      <c r="E116" s="150"/>
      <c r="F116" s="150"/>
      <c r="G116" s="150"/>
      <c r="H116" s="150"/>
      <c r="I116" s="151"/>
      <c r="J116" s="152">
        <f>J518</f>
        <v>0</v>
      </c>
      <c r="K116" s="153"/>
    </row>
    <row r="117" spans="2:11" s="8" customFormat="1" ht="21.75" customHeight="1">
      <c r="B117" s="147"/>
      <c r="C117" s="148"/>
      <c r="D117" s="149" t="s">
        <v>3038</v>
      </c>
      <c r="E117" s="150"/>
      <c r="F117" s="150"/>
      <c r="G117" s="150"/>
      <c r="H117" s="150"/>
      <c r="I117" s="151"/>
      <c r="J117" s="152">
        <f>J522</f>
        <v>0</v>
      </c>
      <c r="K117" s="153"/>
    </row>
    <row r="118" spans="2:11" s="8" customFormat="1" ht="21.75" customHeight="1">
      <c r="B118" s="147"/>
      <c r="C118" s="148"/>
      <c r="D118" s="149" t="s">
        <v>3039</v>
      </c>
      <c r="E118" s="150"/>
      <c r="F118" s="150"/>
      <c r="G118" s="150"/>
      <c r="H118" s="150"/>
      <c r="I118" s="151"/>
      <c r="J118" s="152">
        <f>J548</f>
        <v>0</v>
      </c>
      <c r="K118" s="153"/>
    </row>
    <row r="119" spans="2:11" s="8" customFormat="1" ht="21.75" customHeight="1">
      <c r="B119" s="147"/>
      <c r="C119" s="148"/>
      <c r="D119" s="149" t="s">
        <v>3040</v>
      </c>
      <c r="E119" s="150"/>
      <c r="F119" s="150"/>
      <c r="G119" s="150"/>
      <c r="H119" s="150"/>
      <c r="I119" s="151"/>
      <c r="J119" s="152">
        <f>J557</f>
        <v>0</v>
      </c>
      <c r="K119" s="153"/>
    </row>
    <row r="120" spans="2:11" s="8" customFormat="1" ht="21.75" customHeight="1">
      <c r="B120" s="147"/>
      <c r="C120" s="148"/>
      <c r="D120" s="149" t="s">
        <v>3041</v>
      </c>
      <c r="E120" s="150"/>
      <c r="F120" s="150"/>
      <c r="G120" s="150"/>
      <c r="H120" s="150"/>
      <c r="I120" s="151"/>
      <c r="J120" s="152">
        <f>J572</f>
        <v>0</v>
      </c>
      <c r="K120" s="153"/>
    </row>
    <row r="121" spans="2:11" s="8" customFormat="1" ht="21.75" customHeight="1">
      <c r="B121" s="147"/>
      <c r="C121" s="148"/>
      <c r="D121" s="149" t="s">
        <v>3042</v>
      </c>
      <c r="E121" s="150"/>
      <c r="F121" s="150"/>
      <c r="G121" s="150"/>
      <c r="H121" s="150"/>
      <c r="I121" s="151"/>
      <c r="J121" s="152">
        <f>J578</f>
        <v>0</v>
      </c>
      <c r="K121" s="153"/>
    </row>
    <row r="122" spans="2:11" s="8" customFormat="1" ht="21.75" customHeight="1">
      <c r="B122" s="147"/>
      <c r="C122" s="148"/>
      <c r="D122" s="149" t="s">
        <v>3043</v>
      </c>
      <c r="E122" s="150"/>
      <c r="F122" s="150"/>
      <c r="G122" s="150"/>
      <c r="H122" s="150"/>
      <c r="I122" s="151"/>
      <c r="J122" s="152">
        <f>J585</f>
        <v>0</v>
      </c>
      <c r="K122" s="153"/>
    </row>
    <row r="123" spans="2:11" s="8" customFormat="1" ht="21.75" customHeight="1">
      <c r="B123" s="147"/>
      <c r="C123" s="148"/>
      <c r="D123" s="149" t="s">
        <v>3044</v>
      </c>
      <c r="E123" s="150"/>
      <c r="F123" s="150"/>
      <c r="G123" s="150"/>
      <c r="H123" s="150"/>
      <c r="I123" s="151"/>
      <c r="J123" s="152">
        <f>J594</f>
        <v>0</v>
      </c>
      <c r="K123" s="153"/>
    </row>
    <row r="124" spans="2:11" s="8" customFormat="1" ht="21.75" customHeight="1">
      <c r="B124" s="147"/>
      <c r="C124" s="148"/>
      <c r="D124" s="149" t="s">
        <v>3045</v>
      </c>
      <c r="E124" s="150"/>
      <c r="F124" s="150"/>
      <c r="G124" s="150"/>
      <c r="H124" s="150"/>
      <c r="I124" s="151"/>
      <c r="J124" s="152">
        <f>J605</f>
        <v>0</v>
      </c>
      <c r="K124" s="153"/>
    </row>
    <row r="125" spans="2:11" s="8" customFormat="1" ht="21.75" customHeight="1">
      <c r="B125" s="147"/>
      <c r="C125" s="148"/>
      <c r="D125" s="149" t="s">
        <v>3045</v>
      </c>
      <c r="E125" s="150"/>
      <c r="F125" s="150"/>
      <c r="G125" s="150"/>
      <c r="H125" s="150"/>
      <c r="I125" s="151"/>
      <c r="J125" s="152">
        <f>J615</f>
        <v>0</v>
      </c>
      <c r="K125" s="153"/>
    </row>
    <row r="126" spans="2:11" s="8" customFormat="1" ht="21.75" customHeight="1">
      <c r="B126" s="147"/>
      <c r="C126" s="148"/>
      <c r="D126" s="149" t="s">
        <v>3046</v>
      </c>
      <c r="E126" s="150"/>
      <c r="F126" s="150"/>
      <c r="G126" s="150"/>
      <c r="H126" s="150"/>
      <c r="I126" s="151"/>
      <c r="J126" s="152">
        <f>J633</f>
        <v>0</v>
      </c>
      <c r="K126" s="153"/>
    </row>
    <row r="127" spans="2:11" s="8" customFormat="1" ht="21.75" customHeight="1">
      <c r="B127" s="147"/>
      <c r="C127" s="148"/>
      <c r="D127" s="149" t="s">
        <v>3047</v>
      </c>
      <c r="E127" s="150"/>
      <c r="F127" s="150"/>
      <c r="G127" s="150"/>
      <c r="H127" s="150"/>
      <c r="I127" s="151"/>
      <c r="J127" s="152">
        <f>J665</f>
        <v>0</v>
      </c>
      <c r="K127" s="153"/>
    </row>
    <row r="128" spans="2:11" s="8" customFormat="1" ht="21.75" customHeight="1">
      <c r="B128" s="147"/>
      <c r="C128" s="148"/>
      <c r="D128" s="149" t="s">
        <v>3048</v>
      </c>
      <c r="E128" s="150"/>
      <c r="F128" s="150"/>
      <c r="G128" s="150"/>
      <c r="H128" s="150"/>
      <c r="I128" s="151"/>
      <c r="J128" s="152">
        <f>J669</f>
        <v>0</v>
      </c>
      <c r="K128" s="153"/>
    </row>
    <row r="129" spans="2:11" s="8" customFormat="1" ht="21.75" customHeight="1">
      <c r="B129" s="147"/>
      <c r="C129" s="148"/>
      <c r="D129" s="149" t="s">
        <v>3049</v>
      </c>
      <c r="E129" s="150"/>
      <c r="F129" s="150"/>
      <c r="G129" s="150"/>
      <c r="H129" s="150"/>
      <c r="I129" s="151"/>
      <c r="J129" s="152">
        <f>J675</f>
        <v>0</v>
      </c>
      <c r="K129" s="153"/>
    </row>
    <row r="130" spans="2:11" s="8" customFormat="1" ht="21.75" customHeight="1">
      <c r="B130" s="147"/>
      <c r="C130" s="148"/>
      <c r="D130" s="149" t="s">
        <v>3050</v>
      </c>
      <c r="E130" s="150"/>
      <c r="F130" s="150"/>
      <c r="G130" s="150"/>
      <c r="H130" s="150"/>
      <c r="I130" s="151"/>
      <c r="J130" s="152">
        <f>J677</f>
        <v>0</v>
      </c>
      <c r="K130" s="153"/>
    </row>
    <row r="131" spans="2:11" s="8" customFormat="1" ht="21.75" customHeight="1">
      <c r="B131" s="147"/>
      <c r="C131" s="148"/>
      <c r="D131" s="149" t="s">
        <v>3051</v>
      </c>
      <c r="E131" s="150"/>
      <c r="F131" s="150"/>
      <c r="G131" s="150"/>
      <c r="H131" s="150"/>
      <c r="I131" s="151"/>
      <c r="J131" s="152">
        <f>J683</f>
        <v>0</v>
      </c>
      <c r="K131" s="153"/>
    </row>
    <row r="132" spans="2:11" s="8" customFormat="1" ht="21.75" customHeight="1">
      <c r="B132" s="147"/>
      <c r="C132" s="148"/>
      <c r="D132" s="149" t="s">
        <v>3052</v>
      </c>
      <c r="E132" s="150"/>
      <c r="F132" s="150"/>
      <c r="G132" s="150"/>
      <c r="H132" s="150"/>
      <c r="I132" s="151"/>
      <c r="J132" s="152">
        <f>J689</f>
        <v>0</v>
      </c>
      <c r="K132" s="153"/>
    </row>
    <row r="133" spans="2:11" s="8" customFormat="1" ht="21.75" customHeight="1">
      <c r="B133" s="147"/>
      <c r="C133" s="148"/>
      <c r="D133" s="149" t="s">
        <v>3053</v>
      </c>
      <c r="E133" s="150"/>
      <c r="F133" s="150"/>
      <c r="G133" s="150"/>
      <c r="H133" s="150"/>
      <c r="I133" s="151"/>
      <c r="J133" s="152">
        <f>J691</f>
        <v>0</v>
      </c>
      <c r="K133" s="153"/>
    </row>
    <row r="134" spans="2:11" s="8" customFormat="1" ht="14.85" customHeight="1">
      <c r="B134" s="147"/>
      <c r="C134" s="148"/>
      <c r="D134" s="149" t="s">
        <v>3054</v>
      </c>
      <c r="E134" s="150"/>
      <c r="F134" s="150"/>
      <c r="G134" s="150"/>
      <c r="H134" s="150"/>
      <c r="I134" s="151"/>
      <c r="J134" s="152">
        <f>J694</f>
        <v>0</v>
      </c>
      <c r="K134" s="153"/>
    </row>
    <row r="135" spans="2:11" s="8" customFormat="1" ht="21.75" customHeight="1">
      <c r="B135" s="147"/>
      <c r="C135" s="148"/>
      <c r="D135" s="149" t="s">
        <v>3055</v>
      </c>
      <c r="E135" s="150"/>
      <c r="F135" s="150"/>
      <c r="G135" s="150"/>
      <c r="H135" s="150"/>
      <c r="I135" s="151"/>
      <c r="J135" s="152">
        <f>J695</f>
        <v>0</v>
      </c>
      <c r="K135" s="153"/>
    </row>
    <row r="136" spans="2:11" s="8" customFormat="1" ht="21.75" customHeight="1">
      <c r="B136" s="147"/>
      <c r="C136" s="148"/>
      <c r="D136" s="149" t="s">
        <v>3056</v>
      </c>
      <c r="E136" s="150"/>
      <c r="F136" s="150"/>
      <c r="G136" s="150"/>
      <c r="H136" s="150"/>
      <c r="I136" s="151"/>
      <c r="J136" s="152">
        <f>J705</f>
        <v>0</v>
      </c>
      <c r="K136" s="153"/>
    </row>
    <row r="137" spans="2:11" s="8" customFormat="1" ht="21.75" customHeight="1">
      <c r="B137" s="147"/>
      <c r="C137" s="148"/>
      <c r="D137" s="149" t="s">
        <v>3057</v>
      </c>
      <c r="E137" s="150"/>
      <c r="F137" s="150"/>
      <c r="G137" s="150"/>
      <c r="H137" s="150"/>
      <c r="I137" s="151"/>
      <c r="J137" s="152">
        <f>J707</f>
        <v>0</v>
      </c>
      <c r="K137" s="153"/>
    </row>
    <row r="138" spans="2:11" s="8" customFormat="1" ht="21.75" customHeight="1">
      <c r="B138" s="147"/>
      <c r="C138" s="148"/>
      <c r="D138" s="149" t="s">
        <v>3058</v>
      </c>
      <c r="E138" s="150"/>
      <c r="F138" s="150"/>
      <c r="G138" s="150"/>
      <c r="H138" s="150"/>
      <c r="I138" s="151"/>
      <c r="J138" s="152">
        <f>J709</f>
        <v>0</v>
      </c>
      <c r="K138" s="153"/>
    </row>
    <row r="139" spans="2:11" s="8" customFormat="1" ht="21.75" customHeight="1">
      <c r="B139" s="147"/>
      <c r="C139" s="148"/>
      <c r="D139" s="149" t="s">
        <v>3059</v>
      </c>
      <c r="E139" s="150"/>
      <c r="F139" s="150"/>
      <c r="G139" s="150"/>
      <c r="H139" s="150"/>
      <c r="I139" s="151"/>
      <c r="J139" s="152">
        <f>J714</f>
        <v>0</v>
      </c>
      <c r="K139" s="153"/>
    </row>
    <row r="140" spans="2:11" s="8" customFormat="1" ht="21.75" customHeight="1">
      <c r="B140" s="147"/>
      <c r="C140" s="148"/>
      <c r="D140" s="149" t="s">
        <v>3060</v>
      </c>
      <c r="E140" s="150"/>
      <c r="F140" s="150"/>
      <c r="G140" s="150"/>
      <c r="H140" s="150"/>
      <c r="I140" s="151"/>
      <c r="J140" s="152">
        <f>J717</f>
        <v>0</v>
      </c>
      <c r="K140" s="153"/>
    </row>
    <row r="141" spans="2:11" s="8" customFormat="1" ht="21.75" customHeight="1">
      <c r="B141" s="147"/>
      <c r="C141" s="148"/>
      <c r="D141" s="149" t="s">
        <v>3061</v>
      </c>
      <c r="E141" s="150"/>
      <c r="F141" s="150"/>
      <c r="G141" s="150"/>
      <c r="H141" s="150"/>
      <c r="I141" s="151"/>
      <c r="J141" s="152">
        <f>J722</f>
        <v>0</v>
      </c>
      <c r="K141" s="153"/>
    </row>
    <row r="142" spans="2:11" s="8" customFormat="1" ht="21.75" customHeight="1">
      <c r="B142" s="147"/>
      <c r="C142" s="148"/>
      <c r="D142" s="149" t="s">
        <v>3062</v>
      </c>
      <c r="E142" s="150"/>
      <c r="F142" s="150"/>
      <c r="G142" s="150"/>
      <c r="H142" s="150"/>
      <c r="I142" s="151"/>
      <c r="J142" s="152">
        <f>J727</f>
        <v>0</v>
      </c>
      <c r="K142" s="153"/>
    </row>
    <row r="143" spans="2:11" s="8" customFormat="1" ht="21.75" customHeight="1">
      <c r="B143" s="147"/>
      <c r="C143" s="148"/>
      <c r="D143" s="149" t="s">
        <v>3063</v>
      </c>
      <c r="E143" s="150"/>
      <c r="F143" s="150"/>
      <c r="G143" s="150"/>
      <c r="H143" s="150"/>
      <c r="I143" s="151"/>
      <c r="J143" s="152">
        <f>J728</f>
        <v>0</v>
      </c>
      <c r="K143" s="153"/>
    </row>
    <row r="144" spans="2:11" s="8" customFormat="1" ht="21.75" customHeight="1">
      <c r="B144" s="147"/>
      <c r="C144" s="148"/>
      <c r="D144" s="149" t="s">
        <v>3064</v>
      </c>
      <c r="E144" s="150"/>
      <c r="F144" s="150"/>
      <c r="G144" s="150"/>
      <c r="H144" s="150"/>
      <c r="I144" s="151"/>
      <c r="J144" s="152">
        <f>J730</f>
        <v>0</v>
      </c>
      <c r="K144" s="153"/>
    </row>
    <row r="145" spans="2:11" s="8" customFormat="1" ht="19.9" customHeight="1">
      <c r="B145" s="147"/>
      <c r="C145" s="148"/>
      <c r="D145" s="149" t="s">
        <v>3065</v>
      </c>
      <c r="E145" s="150"/>
      <c r="F145" s="150"/>
      <c r="G145" s="150"/>
      <c r="H145" s="150"/>
      <c r="I145" s="151"/>
      <c r="J145" s="152">
        <f>J732</f>
        <v>0</v>
      </c>
      <c r="K145" s="153"/>
    </row>
    <row r="146" spans="2:11" s="8" customFormat="1" ht="14.85" customHeight="1">
      <c r="B146" s="147"/>
      <c r="C146" s="148"/>
      <c r="D146" s="149" t="s">
        <v>3066</v>
      </c>
      <c r="E146" s="150"/>
      <c r="F146" s="150"/>
      <c r="G146" s="150"/>
      <c r="H146" s="150"/>
      <c r="I146" s="151"/>
      <c r="J146" s="152">
        <f>J733</f>
        <v>0</v>
      </c>
      <c r="K146" s="153"/>
    </row>
    <row r="147" spans="2:11" s="8" customFormat="1" ht="21.75" customHeight="1">
      <c r="B147" s="147"/>
      <c r="C147" s="148"/>
      <c r="D147" s="149" t="s">
        <v>3067</v>
      </c>
      <c r="E147" s="150"/>
      <c r="F147" s="150"/>
      <c r="G147" s="150"/>
      <c r="H147" s="150"/>
      <c r="I147" s="151"/>
      <c r="J147" s="152">
        <f>J735</f>
        <v>0</v>
      </c>
      <c r="K147" s="153"/>
    </row>
    <row r="148" spans="2:11" s="8" customFormat="1" ht="21.75" customHeight="1">
      <c r="B148" s="147"/>
      <c r="C148" s="148"/>
      <c r="D148" s="149" t="s">
        <v>3068</v>
      </c>
      <c r="E148" s="150"/>
      <c r="F148" s="150"/>
      <c r="G148" s="150"/>
      <c r="H148" s="150"/>
      <c r="I148" s="151"/>
      <c r="J148" s="152">
        <f>J737</f>
        <v>0</v>
      </c>
      <c r="K148" s="153"/>
    </row>
    <row r="149" spans="2:11" s="8" customFormat="1" ht="21.75" customHeight="1">
      <c r="B149" s="147"/>
      <c r="C149" s="148"/>
      <c r="D149" s="149" t="s">
        <v>3069</v>
      </c>
      <c r="E149" s="150"/>
      <c r="F149" s="150"/>
      <c r="G149" s="150"/>
      <c r="H149" s="150"/>
      <c r="I149" s="151"/>
      <c r="J149" s="152">
        <f>J739</f>
        <v>0</v>
      </c>
      <c r="K149" s="153"/>
    </row>
    <row r="150" spans="2:11" s="8" customFormat="1" ht="21.75" customHeight="1">
      <c r="B150" s="147"/>
      <c r="C150" s="148"/>
      <c r="D150" s="149" t="s">
        <v>3070</v>
      </c>
      <c r="E150" s="150"/>
      <c r="F150" s="150"/>
      <c r="G150" s="150"/>
      <c r="H150" s="150"/>
      <c r="I150" s="151"/>
      <c r="J150" s="152">
        <f>J741</f>
        <v>0</v>
      </c>
      <c r="K150" s="153"/>
    </row>
    <row r="151" spans="2:11" s="8" customFormat="1" ht="21.75" customHeight="1">
      <c r="B151" s="147"/>
      <c r="C151" s="148"/>
      <c r="D151" s="149" t="s">
        <v>3071</v>
      </c>
      <c r="E151" s="150"/>
      <c r="F151" s="150"/>
      <c r="G151" s="150"/>
      <c r="H151" s="150"/>
      <c r="I151" s="151"/>
      <c r="J151" s="152">
        <f>J743</f>
        <v>0</v>
      </c>
      <c r="K151" s="153"/>
    </row>
    <row r="152" spans="2:11" s="8" customFormat="1" ht="21.75" customHeight="1">
      <c r="B152" s="147"/>
      <c r="C152" s="148"/>
      <c r="D152" s="149" t="s">
        <v>3072</v>
      </c>
      <c r="E152" s="150"/>
      <c r="F152" s="150"/>
      <c r="G152" s="150"/>
      <c r="H152" s="150"/>
      <c r="I152" s="151"/>
      <c r="J152" s="152">
        <f>J753</f>
        <v>0</v>
      </c>
      <c r="K152" s="153"/>
    </row>
    <row r="153" spans="2:11" s="8" customFormat="1" ht="21.75" customHeight="1">
      <c r="B153" s="147"/>
      <c r="C153" s="148"/>
      <c r="D153" s="149" t="s">
        <v>3073</v>
      </c>
      <c r="E153" s="150"/>
      <c r="F153" s="150"/>
      <c r="G153" s="150"/>
      <c r="H153" s="150"/>
      <c r="I153" s="151"/>
      <c r="J153" s="152">
        <f>J756</f>
        <v>0</v>
      </c>
      <c r="K153" s="153"/>
    </row>
    <row r="154" spans="2:11" s="8" customFormat="1" ht="21.75" customHeight="1">
      <c r="B154" s="147"/>
      <c r="C154" s="148"/>
      <c r="D154" s="149" t="s">
        <v>3074</v>
      </c>
      <c r="E154" s="150"/>
      <c r="F154" s="150"/>
      <c r="G154" s="150"/>
      <c r="H154" s="150"/>
      <c r="I154" s="151"/>
      <c r="J154" s="152">
        <f>J758</f>
        <v>0</v>
      </c>
      <c r="K154" s="153"/>
    </row>
    <row r="155" spans="2:11" s="8" customFormat="1" ht="21.75" customHeight="1">
      <c r="B155" s="147"/>
      <c r="C155" s="148"/>
      <c r="D155" s="149" t="s">
        <v>3075</v>
      </c>
      <c r="E155" s="150"/>
      <c r="F155" s="150"/>
      <c r="G155" s="150"/>
      <c r="H155" s="150"/>
      <c r="I155" s="151"/>
      <c r="J155" s="152">
        <f>J760</f>
        <v>0</v>
      </c>
      <c r="K155" s="153"/>
    </row>
    <row r="156" spans="2:11" s="1" customFormat="1" ht="21.75" customHeight="1">
      <c r="B156" s="36"/>
      <c r="C156" s="37"/>
      <c r="D156" s="37"/>
      <c r="E156" s="37"/>
      <c r="F156" s="37"/>
      <c r="G156" s="37"/>
      <c r="H156" s="37"/>
      <c r="I156" s="109"/>
      <c r="J156" s="37"/>
      <c r="K156" s="40"/>
    </row>
    <row r="157" spans="2:11" s="1" customFormat="1" ht="6.95" customHeight="1">
      <c r="B157" s="51"/>
      <c r="C157" s="52"/>
      <c r="D157" s="52"/>
      <c r="E157" s="52"/>
      <c r="F157" s="52"/>
      <c r="G157" s="52"/>
      <c r="H157" s="52"/>
      <c r="I157" s="130"/>
      <c r="J157" s="52"/>
      <c r="K157" s="53"/>
    </row>
    <row r="161" spans="2:12" s="1" customFormat="1" ht="6.95" customHeight="1">
      <c r="B161" s="54"/>
      <c r="C161" s="55"/>
      <c r="D161" s="55"/>
      <c r="E161" s="55"/>
      <c r="F161" s="55"/>
      <c r="G161" s="55"/>
      <c r="H161" s="55"/>
      <c r="I161" s="133"/>
      <c r="J161" s="55"/>
      <c r="K161" s="55"/>
      <c r="L161" s="56"/>
    </row>
    <row r="162" spans="2:12" s="1" customFormat="1" ht="36.95" customHeight="1">
      <c r="B162" s="36"/>
      <c r="C162" s="57" t="s">
        <v>146</v>
      </c>
      <c r="D162" s="58"/>
      <c r="E162" s="58"/>
      <c r="F162" s="58"/>
      <c r="G162" s="58"/>
      <c r="H162" s="58"/>
      <c r="I162" s="154"/>
      <c r="J162" s="58"/>
      <c r="K162" s="58"/>
      <c r="L162" s="56"/>
    </row>
    <row r="163" spans="2:12" s="1" customFormat="1" ht="6.95" customHeight="1">
      <c r="B163" s="36"/>
      <c r="C163" s="58"/>
      <c r="D163" s="58"/>
      <c r="E163" s="58"/>
      <c r="F163" s="58"/>
      <c r="G163" s="58"/>
      <c r="H163" s="58"/>
      <c r="I163" s="154"/>
      <c r="J163" s="58"/>
      <c r="K163" s="58"/>
      <c r="L163" s="56"/>
    </row>
    <row r="164" spans="2:12" s="1" customFormat="1" ht="14.45" customHeight="1">
      <c r="B164" s="36"/>
      <c r="C164" s="60" t="s">
        <v>16</v>
      </c>
      <c r="D164" s="58"/>
      <c r="E164" s="58"/>
      <c r="F164" s="58"/>
      <c r="G164" s="58"/>
      <c r="H164" s="58"/>
      <c r="I164" s="154"/>
      <c r="J164" s="58"/>
      <c r="K164" s="58"/>
      <c r="L164" s="56"/>
    </row>
    <row r="165" spans="2:12" s="1" customFormat="1" ht="22.5" customHeight="1">
      <c r="B165" s="36"/>
      <c r="C165" s="58"/>
      <c r="D165" s="58"/>
      <c r="E165" s="331" t="str">
        <f>E7</f>
        <v>Stavební úpravy pro rozšíření univerzitní infrastruktury ÚVIS MENDELU</v>
      </c>
      <c r="F165" s="312"/>
      <c r="G165" s="312"/>
      <c r="H165" s="312"/>
      <c r="I165" s="154"/>
      <c r="J165" s="58"/>
      <c r="K165" s="58"/>
      <c r="L165" s="56"/>
    </row>
    <row r="166" spans="2:12" s="1" customFormat="1" ht="14.45" customHeight="1">
      <c r="B166" s="36"/>
      <c r="C166" s="60" t="s">
        <v>102</v>
      </c>
      <c r="D166" s="58"/>
      <c r="E166" s="58"/>
      <c r="F166" s="58"/>
      <c r="G166" s="58"/>
      <c r="H166" s="58"/>
      <c r="I166" s="154"/>
      <c r="J166" s="58"/>
      <c r="K166" s="58"/>
      <c r="L166" s="56"/>
    </row>
    <row r="167" spans="2:12" s="1" customFormat="1" ht="23.25" customHeight="1">
      <c r="B167" s="36"/>
      <c r="C167" s="58"/>
      <c r="D167" s="58"/>
      <c r="E167" s="309" t="str">
        <f>E9</f>
        <v>EL, SLP - Elektroinstalace + SLP</v>
      </c>
      <c r="F167" s="312"/>
      <c r="G167" s="312"/>
      <c r="H167" s="312"/>
      <c r="I167" s="154"/>
      <c r="J167" s="58"/>
      <c r="K167" s="58"/>
      <c r="L167" s="56"/>
    </row>
    <row r="168" spans="2:12" s="1" customFormat="1" ht="6.95" customHeight="1">
      <c r="B168" s="36"/>
      <c r="C168" s="58"/>
      <c r="D168" s="58"/>
      <c r="E168" s="58"/>
      <c r="F168" s="58"/>
      <c r="G168" s="58"/>
      <c r="H168" s="58"/>
      <c r="I168" s="154"/>
      <c r="J168" s="58"/>
      <c r="K168" s="58"/>
      <c r="L168" s="56"/>
    </row>
    <row r="169" spans="2:12" s="1" customFormat="1" ht="18" customHeight="1">
      <c r="B169" s="36"/>
      <c r="C169" s="60" t="s">
        <v>23</v>
      </c>
      <c r="D169" s="58"/>
      <c r="E169" s="58"/>
      <c r="F169" s="155" t="str">
        <f>F12</f>
        <v>Brno</v>
      </c>
      <c r="G169" s="58"/>
      <c r="H169" s="58"/>
      <c r="I169" s="156" t="s">
        <v>25</v>
      </c>
      <c r="J169" s="68" t="str">
        <f>IF(J12="","",J12)</f>
        <v>1.7.2016</v>
      </c>
      <c r="K169" s="58"/>
      <c r="L169" s="56"/>
    </row>
    <row r="170" spans="2:12" s="1" customFormat="1" ht="6.95" customHeight="1">
      <c r="B170" s="36"/>
      <c r="C170" s="58"/>
      <c r="D170" s="58"/>
      <c r="E170" s="58"/>
      <c r="F170" s="58"/>
      <c r="G170" s="58"/>
      <c r="H170" s="58"/>
      <c r="I170" s="154"/>
      <c r="J170" s="58"/>
      <c r="K170" s="58"/>
      <c r="L170" s="56"/>
    </row>
    <row r="171" spans="2:12" s="1" customFormat="1" ht="13.5">
      <c r="B171" s="36"/>
      <c r="C171" s="60" t="s">
        <v>29</v>
      </c>
      <c r="D171" s="58"/>
      <c r="E171" s="58"/>
      <c r="F171" s="155" t="str">
        <f>E15</f>
        <v>Mendelova univerzita v Brně</v>
      </c>
      <c r="G171" s="58"/>
      <c r="H171" s="58"/>
      <c r="I171" s="156" t="s">
        <v>35</v>
      </c>
      <c r="J171" s="155" t="str">
        <f>E21</f>
        <v xml:space="preserve"> </v>
      </c>
      <c r="K171" s="58"/>
      <c r="L171" s="56"/>
    </row>
    <row r="172" spans="2:12" s="1" customFormat="1" ht="14.45" customHeight="1">
      <c r="B172" s="36"/>
      <c r="C172" s="60" t="s">
        <v>33</v>
      </c>
      <c r="D172" s="58"/>
      <c r="E172" s="58"/>
      <c r="F172" s="155" t="str">
        <f>IF(E18="","",E18)</f>
        <v/>
      </c>
      <c r="G172" s="58"/>
      <c r="H172" s="58"/>
      <c r="I172" s="154"/>
      <c r="J172" s="58"/>
      <c r="K172" s="58"/>
      <c r="L172" s="56"/>
    </row>
    <row r="173" spans="2:12" s="1" customFormat="1" ht="10.35" customHeight="1">
      <c r="B173" s="36"/>
      <c r="C173" s="58"/>
      <c r="D173" s="58"/>
      <c r="E173" s="58"/>
      <c r="F173" s="58"/>
      <c r="G173" s="58"/>
      <c r="H173" s="58"/>
      <c r="I173" s="154"/>
      <c r="J173" s="58"/>
      <c r="K173" s="58"/>
      <c r="L173" s="56"/>
    </row>
    <row r="174" spans="2:20" s="9" customFormat="1" ht="29.25" customHeight="1">
      <c r="B174" s="157"/>
      <c r="C174" s="158" t="s">
        <v>147</v>
      </c>
      <c r="D174" s="159" t="s">
        <v>58</v>
      </c>
      <c r="E174" s="159" t="s">
        <v>54</v>
      </c>
      <c r="F174" s="159" t="s">
        <v>148</v>
      </c>
      <c r="G174" s="159" t="s">
        <v>149</v>
      </c>
      <c r="H174" s="159" t="s">
        <v>150</v>
      </c>
      <c r="I174" s="160" t="s">
        <v>151</v>
      </c>
      <c r="J174" s="159" t="s">
        <v>106</v>
      </c>
      <c r="K174" s="161" t="s">
        <v>152</v>
      </c>
      <c r="L174" s="162"/>
      <c r="M174" s="77" t="s">
        <v>153</v>
      </c>
      <c r="N174" s="78" t="s">
        <v>43</v>
      </c>
      <c r="O174" s="78" t="s">
        <v>154</v>
      </c>
      <c r="P174" s="78" t="s">
        <v>155</v>
      </c>
      <c r="Q174" s="78" t="s">
        <v>156</v>
      </c>
      <c r="R174" s="78" t="s">
        <v>157</v>
      </c>
      <c r="S174" s="78" t="s">
        <v>158</v>
      </c>
      <c r="T174" s="79" t="s">
        <v>159</v>
      </c>
    </row>
    <row r="175" spans="2:63" s="1" customFormat="1" ht="29.25" customHeight="1">
      <c r="B175" s="36"/>
      <c r="C175" s="83" t="s">
        <v>107</v>
      </c>
      <c r="D175" s="58"/>
      <c r="E175" s="58"/>
      <c r="F175" s="58"/>
      <c r="G175" s="58"/>
      <c r="H175" s="58"/>
      <c r="I175" s="154"/>
      <c r="J175" s="163">
        <f>BK175</f>
        <v>0</v>
      </c>
      <c r="K175" s="58"/>
      <c r="L175" s="56"/>
      <c r="M175" s="80"/>
      <c r="N175" s="81"/>
      <c r="O175" s="81"/>
      <c r="P175" s="164">
        <f>P176</f>
        <v>0</v>
      </c>
      <c r="Q175" s="81"/>
      <c r="R175" s="164">
        <f>R176</f>
        <v>0</v>
      </c>
      <c r="S175" s="81"/>
      <c r="T175" s="165">
        <f>T176</f>
        <v>0</v>
      </c>
      <c r="AT175" s="19" t="s">
        <v>72</v>
      </c>
      <c r="AU175" s="19" t="s">
        <v>108</v>
      </c>
      <c r="BK175" s="166">
        <f>BK176</f>
        <v>0</v>
      </c>
    </row>
    <row r="176" spans="2:63" s="10" customFormat="1" ht="37.35" customHeight="1">
      <c r="B176" s="167"/>
      <c r="C176" s="168"/>
      <c r="D176" s="169" t="s">
        <v>72</v>
      </c>
      <c r="E176" s="170" t="s">
        <v>3076</v>
      </c>
      <c r="F176" s="170" t="s">
        <v>3077</v>
      </c>
      <c r="G176" s="168"/>
      <c r="H176" s="168"/>
      <c r="I176" s="171"/>
      <c r="J176" s="172">
        <f>BK176</f>
        <v>0</v>
      </c>
      <c r="K176" s="168"/>
      <c r="L176" s="173"/>
      <c r="M176" s="174"/>
      <c r="N176" s="175"/>
      <c r="O176" s="175"/>
      <c r="P176" s="176">
        <f>P177+P188+P732</f>
        <v>0</v>
      </c>
      <c r="Q176" s="175"/>
      <c r="R176" s="176">
        <f>R177+R188+R732</f>
        <v>0</v>
      </c>
      <c r="S176" s="175"/>
      <c r="T176" s="177">
        <f>T177+T188+T732</f>
        <v>0</v>
      </c>
      <c r="AR176" s="178" t="s">
        <v>22</v>
      </c>
      <c r="AT176" s="179" t="s">
        <v>72</v>
      </c>
      <c r="AU176" s="179" t="s">
        <v>73</v>
      </c>
      <c r="AY176" s="178" t="s">
        <v>162</v>
      </c>
      <c r="BK176" s="180">
        <f>BK177+BK188+BK732</f>
        <v>0</v>
      </c>
    </row>
    <row r="177" spans="2:63" s="10" customFormat="1" ht="19.9" customHeight="1">
      <c r="B177" s="167"/>
      <c r="C177" s="168"/>
      <c r="D177" s="181" t="s">
        <v>72</v>
      </c>
      <c r="E177" s="182" t="s">
        <v>3078</v>
      </c>
      <c r="F177" s="182" t="s">
        <v>3079</v>
      </c>
      <c r="G177" s="168"/>
      <c r="H177" s="168"/>
      <c r="I177" s="171"/>
      <c r="J177" s="183">
        <f>BK177</f>
        <v>0</v>
      </c>
      <c r="K177" s="168"/>
      <c r="L177" s="173"/>
      <c r="M177" s="174"/>
      <c r="N177" s="175"/>
      <c r="O177" s="175"/>
      <c r="P177" s="176">
        <f>SUM(P178:P187)</f>
        <v>0</v>
      </c>
      <c r="Q177" s="175"/>
      <c r="R177" s="176">
        <f>SUM(R178:R187)</f>
        <v>0</v>
      </c>
      <c r="S177" s="175"/>
      <c r="T177" s="177">
        <f>SUM(T178:T187)</f>
        <v>0</v>
      </c>
      <c r="AR177" s="178" t="s">
        <v>22</v>
      </c>
      <c r="AT177" s="179" t="s">
        <v>72</v>
      </c>
      <c r="AU177" s="179" t="s">
        <v>22</v>
      </c>
      <c r="AY177" s="178" t="s">
        <v>162</v>
      </c>
      <c r="BK177" s="180">
        <f>SUM(BK178:BK187)</f>
        <v>0</v>
      </c>
    </row>
    <row r="178" spans="2:65" s="1" customFormat="1" ht="22.5" customHeight="1">
      <c r="B178" s="36"/>
      <c r="C178" s="184" t="s">
        <v>22</v>
      </c>
      <c r="D178" s="184" t="s">
        <v>164</v>
      </c>
      <c r="E178" s="185" t="s">
        <v>3080</v>
      </c>
      <c r="F178" s="186" t="s">
        <v>3081</v>
      </c>
      <c r="G178" s="187" t="s">
        <v>1996</v>
      </c>
      <c r="H178" s="188">
        <v>1</v>
      </c>
      <c r="I178" s="189"/>
      <c r="J178" s="190">
        <f aca="true" t="shared" si="0" ref="J178:J187">ROUND(I178*H178,2)</f>
        <v>0</v>
      </c>
      <c r="K178" s="186" t="s">
        <v>20</v>
      </c>
      <c r="L178" s="56"/>
      <c r="M178" s="191" t="s">
        <v>20</v>
      </c>
      <c r="N178" s="192" t="s">
        <v>44</v>
      </c>
      <c r="O178" s="37"/>
      <c r="P178" s="193">
        <f aca="true" t="shared" si="1" ref="P178:P187">O178*H178</f>
        <v>0</v>
      </c>
      <c r="Q178" s="193">
        <v>0</v>
      </c>
      <c r="R178" s="193">
        <f aca="true" t="shared" si="2" ref="R178:R187">Q178*H178</f>
        <v>0</v>
      </c>
      <c r="S178" s="193">
        <v>0</v>
      </c>
      <c r="T178" s="194">
        <f aca="true" t="shared" si="3" ref="T178:T187">S178*H178</f>
        <v>0</v>
      </c>
      <c r="AR178" s="19" t="s">
        <v>168</v>
      </c>
      <c r="AT178" s="19" t="s">
        <v>164</v>
      </c>
      <c r="AU178" s="19" t="s">
        <v>81</v>
      </c>
      <c r="AY178" s="19" t="s">
        <v>162</v>
      </c>
      <c r="BE178" s="195">
        <f aca="true" t="shared" si="4" ref="BE178:BE187">IF(N178="základní",J178,0)</f>
        <v>0</v>
      </c>
      <c r="BF178" s="195">
        <f aca="true" t="shared" si="5" ref="BF178:BF187">IF(N178="snížená",J178,0)</f>
        <v>0</v>
      </c>
      <c r="BG178" s="195">
        <f aca="true" t="shared" si="6" ref="BG178:BG187">IF(N178="zákl. přenesená",J178,0)</f>
        <v>0</v>
      </c>
      <c r="BH178" s="195">
        <f aca="true" t="shared" si="7" ref="BH178:BH187">IF(N178="sníž. přenesená",J178,0)</f>
        <v>0</v>
      </c>
      <c r="BI178" s="195">
        <f aca="true" t="shared" si="8" ref="BI178:BI187">IF(N178="nulová",J178,0)</f>
        <v>0</v>
      </c>
      <c r="BJ178" s="19" t="s">
        <v>22</v>
      </c>
      <c r="BK178" s="195">
        <f aca="true" t="shared" si="9" ref="BK178:BK187">ROUND(I178*H178,2)</f>
        <v>0</v>
      </c>
      <c r="BL178" s="19" t="s">
        <v>168</v>
      </c>
      <c r="BM178" s="19" t="s">
        <v>22</v>
      </c>
    </row>
    <row r="179" spans="2:65" s="1" customFormat="1" ht="22.5" customHeight="1">
      <c r="B179" s="36"/>
      <c r="C179" s="184" t="s">
        <v>81</v>
      </c>
      <c r="D179" s="184" t="s">
        <v>164</v>
      </c>
      <c r="E179" s="185" t="s">
        <v>3082</v>
      </c>
      <c r="F179" s="186" t="s">
        <v>3083</v>
      </c>
      <c r="G179" s="187" t="s">
        <v>1996</v>
      </c>
      <c r="H179" s="188">
        <v>1</v>
      </c>
      <c r="I179" s="189"/>
      <c r="J179" s="190">
        <f t="shared" si="0"/>
        <v>0</v>
      </c>
      <c r="K179" s="186" t="s">
        <v>20</v>
      </c>
      <c r="L179" s="56"/>
      <c r="M179" s="191" t="s">
        <v>20</v>
      </c>
      <c r="N179" s="192" t="s">
        <v>44</v>
      </c>
      <c r="O179" s="37"/>
      <c r="P179" s="193">
        <f t="shared" si="1"/>
        <v>0</v>
      </c>
      <c r="Q179" s="193">
        <v>0</v>
      </c>
      <c r="R179" s="193">
        <f t="shared" si="2"/>
        <v>0</v>
      </c>
      <c r="S179" s="193">
        <v>0</v>
      </c>
      <c r="T179" s="194">
        <f t="shared" si="3"/>
        <v>0</v>
      </c>
      <c r="AR179" s="19" t="s">
        <v>168</v>
      </c>
      <c r="AT179" s="19" t="s">
        <v>164</v>
      </c>
      <c r="AU179" s="19" t="s">
        <v>81</v>
      </c>
      <c r="AY179" s="19" t="s">
        <v>162</v>
      </c>
      <c r="BE179" s="195">
        <f t="shared" si="4"/>
        <v>0</v>
      </c>
      <c r="BF179" s="195">
        <f t="shared" si="5"/>
        <v>0</v>
      </c>
      <c r="BG179" s="195">
        <f t="shared" si="6"/>
        <v>0</v>
      </c>
      <c r="BH179" s="195">
        <f t="shared" si="7"/>
        <v>0</v>
      </c>
      <c r="BI179" s="195">
        <f t="shared" si="8"/>
        <v>0</v>
      </c>
      <c r="BJ179" s="19" t="s">
        <v>22</v>
      </c>
      <c r="BK179" s="195">
        <f t="shared" si="9"/>
        <v>0</v>
      </c>
      <c r="BL179" s="19" t="s">
        <v>168</v>
      </c>
      <c r="BM179" s="19" t="s">
        <v>81</v>
      </c>
    </row>
    <row r="180" spans="2:65" s="1" customFormat="1" ht="22.5" customHeight="1">
      <c r="B180" s="36"/>
      <c r="C180" s="184" t="s">
        <v>180</v>
      </c>
      <c r="D180" s="184" t="s">
        <v>164</v>
      </c>
      <c r="E180" s="185" t="s">
        <v>3084</v>
      </c>
      <c r="F180" s="186" t="s">
        <v>3085</v>
      </c>
      <c r="G180" s="187" t="s">
        <v>1996</v>
      </c>
      <c r="H180" s="188">
        <v>1</v>
      </c>
      <c r="I180" s="189"/>
      <c r="J180" s="190">
        <f t="shared" si="0"/>
        <v>0</v>
      </c>
      <c r="K180" s="186" t="s">
        <v>20</v>
      </c>
      <c r="L180" s="56"/>
      <c r="M180" s="191" t="s">
        <v>20</v>
      </c>
      <c r="N180" s="192" t="s">
        <v>44</v>
      </c>
      <c r="O180" s="37"/>
      <c r="P180" s="193">
        <f t="shared" si="1"/>
        <v>0</v>
      </c>
      <c r="Q180" s="193">
        <v>0</v>
      </c>
      <c r="R180" s="193">
        <f t="shared" si="2"/>
        <v>0</v>
      </c>
      <c r="S180" s="193">
        <v>0</v>
      </c>
      <c r="T180" s="194">
        <f t="shared" si="3"/>
        <v>0</v>
      </c>
      <c r="AR180" s="19" t="s">
        <v>168</v>
      </c>
      <c r="AT180" s="19" t="s">
        <v>164</v>
      </c>
      <c r="AU180" s="19" t="s">
        <v>81</v>
      </c>
      <c r="AY180" s="19" t="s">
        <v>162</v>
      </c>
      <c r="BE180" s="195">
        <f t="shared" si="4"/>
        <v>0</v>
      </c>
      <c r="BF180" s="195">
        <f t="shared" si="5"/>
        <v>0</v>
      </c>
      <c r="BG180" s="195">
        <f t="shared" si="6"/>
        <v>0</v>
      </c>
      <c r="BH180" s="195">
        <f t="shared" si="7"/>
        <v>0</v>
      </c>
      <c r="BI180" s="195">
        <f t="shared" si="8"/>
        <v>0</v>
      </c>
      <c r="BJ180" s="19" t="s">
        <v>22</v>
      </c>
      <c r="BK180" s="195">
        <f t="shared" si="9"/>
        <v>0</v>
      </c>
      <c r="BL180" s="19" t="s">
        <v>168</v>
      </c>
      <c r="BM180" s="19" t="s">
        <v>180</v>
      </c>
    </row>
    <row r="181" spans="2:65" s="1" customFormat="1" ht="22.5" customHeight="1">
      <c r="B181" s="36"/>
      <c r="C181" s="184" t="s">
        <v>168</v>
      </c>
      <c r="D181" s="184" t="s">
        <v>164</v>
      </c>
      <c r="E181" s="185" t="s">
        <v>3086</v>
      </c>
      <c r="F181" s="186" t="s">
        <v>3087</v>
      </c>
      <c r="G181" s="187" t="s">
        <v>1996</v>
      </c>
      <c r="H181" s="188">
        <v>1</v>
      </c>
      <c r="I181" s="189"/>
      <c r="J181" s="190">
        <f t="shared" si="0"/>
        <v>0</v>
      </c>
      <c r="K181" s="186" t="s">
        <v>20</v>
      </c>
      <c r="L181" s="56"/>
      <c r="M181" s="191" t="s">
        <v>20</v>
      </c>
      <c r="N181" s="192" t="s">
        <v>44</v>
      </c>
      <c r="O181" s="37"/>
      <c r="P181" s="193">
        <f t="shared" si="1"/>
        <v>0</v>
      </c>
      <c r="Q181" s="193">
        <v>0</v>
      </c>
      <c r="R181" s="193">
        <f t="shared" si="2"/>
        <v>0</v>
      </c>
      <c r="S181" s="193">
        <v>0</v>
      </c>
      <c r="T181" s="194">
        <f t="shared" si="3"/>
        <v>0</v>
      </c>
      <c r="AR181" s="19" t="s">
        <v>168</v>
      </c>
      <c r="AT181" s="19" t="s">
        <v>164</v>
      </c>
      <c r="AU181" s="19" t="s">
        <v>81</v>
      </c>
      <c r="AY181" s="19" t="s">
        <v>162</v>
      </c>
      <c r="BE181" s="195">
        <f t="shared" si="4"/>
        <v>0</v>
      </c>
      <c r="BF181" s="195">
        <f t="shared" si="5"/>
        <v>0</v>
      </c>
      <c r="BG181" s="195">
        <f t="shared" si="6"/>
        <v>0</v>
      </c>
      <c r="BH181" s="195">
        <f t="shared" si="7"/>
        <v>0</v>
      </c>
      <c r="BI181" s="195">
        <f t="shared" si="8"/>
        <v>0</v>
      </c>
      <c r="BJ181" s="19" t="s">
        <v>22</v>
      </c>
      <c r="BK181" s="195">
        <f t="shared" si="9"/>
        <v>0</v>
      </c>
      <c r="BL181" s="19" t="s">
        <v>168</v>
      </c>
      <c r="BM181" s="19" t="s">
        <v>168</v>
      </c>
    </row>
    <row r="182" spans="2:65" s="1" customFormat="1" ht="22.5" customHeight="1">
      <c r="B182" s="36"/>
      <c r="C182" s="184" t="s">
        <v>187</v>
      </c>
      <c r="D182" s="184" t="s">
        <v>164</v>
      </c>
      <c r="E182" s="185" t="s">
        <v>3088</v>
      </c>
      <c r="F182" s="186" t="s">
        <v>3089</v>
      </c>
      <c r="G182" s="187" t="s">
        <v>1996</v>
      </c>
      <c r="H182" s="188">
        <v>1</v>
      </c>
      <c r="I182" s="189"/>
      <c r="J182" s="190">
        <f t="shared" si="0"/>
        <v>0</v>
      </c>
      <c r="K182" s="186" t="s">
        <v>20</v>
      </c>
      <c r="L182" s="56"/>
      <c r="M182" s="191" t="s">
        <v>20</v>
      </c>
      <c r="N182" s="192" t="s">
        <v>44</v>
      </c>
      <c r="O182" s="37"/>
      <c r="P182" s="193">
        <f t="shared" si="1"/>
        <v>0</v>
      </c>
      <c r="Q182" s="193">
        <v>0</v>
      </c>
      <c r="R182" s="193">
        <f t="shared" si="2"/>
        <v>0</v>
      </c>
      <c r="S182" s="193">
        <v>0</v>
      </c>
      <c r="T182" s="194">
        <f t="shared" si="3"/>
        <v>0</v>
      </c>
      <c r="AR182" s="19" t="s">
        <v>168</v>
      </c>
      <c r="AT182" s="19" t="s">
        <v>164</v>
      </c>
      <c r="AU182" s="19" t="s">
        <v>81</v>
      </c>
      <c r="AY182" s="19" t="s">
        <v>162</v>
      </c>
      <c r="BE182" s="195">
        <f t="shared" si="4"/>
        <v>0</v>
      </c>
      <c r="BF182" s="195">
        <f t="shared" si="5"/>
        <v>0</v>
      </c>
      <c r="BG182" s="195">
        <f t="shared" si="6"/>
        <v>0</v>
      </c>
      <c r="BH182" s="195">
        <f t="shared" si="7"/>
        <v>0</v>
      </c>
      <c r="BI182" s="195">
        <f t="shared" si="8"/>
        <v>0</v>
      </c>
      <c r="BJ182" s="19" t="s">
        <v>22</v>
      </c>
      <c r="BK182" s="195">
        <f t="shared" si="9"/>
        <v>0</v>
      </c>
      <c r="BL182" s="19" t="s">
        <v>168</v>
      </c>
      <c r="BM182" s="19" t="s">
        <v>187</v>
      </c>
    </row>
    <row r="183" spans="2:65" s="1" customFormat="1" ht="22.5" customHeight="1">
      <c r="B183" s="36"/>
      <c r="C183" s="184" t="s">
        <v>190</v>
      </c>
      <c r="D183" s="184" t="s">
        <v>164</v>
      </c>
      <c r="E183" s="185" t="s">
        <v>3090</v>
      </c>
      <c r="F183" s="186" t="s">
        <v>3091</v>
      </c>
      <c r="G183" s="187" t="s">
        <v>1996</v>
      </c>
      <c r="H183" s="188">
        <v>1</v>
      </c>
      <c r="I183" s="189"/>
      <c r="J183" s="190">
        <f t="shared" si="0"/>
        <v>0</v>
      </c>
      <c r="K183" s="186" t="s">
        <v>20</v>
      </c>
      <c r="L183" s="56"/>
      <c r="M183" s="191" t="s">
        <v>20</v>
      </c>
      <c r="N183" s="192" t="s">
        <v>44</v>
      </c>
      <c r="O183" s="37"/>
      <c r="P183" s="193">
        <f t="shared" si="1"/>
        <v>0</v>
      </c>
      <c r="Q183" s="193">
        <v>0</v>
      </c>
      <c r="R183" s="193">
        <f t="shared" si="2"/>
        <v>0</v>
      </c>
      <c r="S183" s="193">
        <v>0</v>
      </c>
      <c r="T183" s="194">
        <f t="shared" si="3"/>
        <v>0</v>
      </c>
      <c r="AR183" s="19" t="s">
        <v>168</v>
      </c>
      <c r="AT183" s="19" t="s">
        <v>164</v>
      </c>
      <c r="AU183" s="19" t="s">
        <v>81</v>
      </c>
      <c r="AY183" s="19" t="s">
        <v>162</v>
      </c>
      <c r="BE183" s="195">
        <f t="shared" si="4"/>
        <v>0</v>
      </c>
      <c r="BF183" s="195">
        <f t="shared" si="5"/>
        <v>0</v>
      </c>
      <c r="BG183" s="195">
        <f t="shared" si="6"/>
        <v>0</v>
      </c>
      <c r="BH183" s="195">
        <f t="shared" si="7"/>
        <v>0</v>
      </c>
      <c r="BI183" s="195">
        <f t="shared" si="8"/>
        <v>0</v>
      </c>
      <c r="BJ183" s="19" t="s">
        <v>22</v>
      </c>
      <c r="BK183" s="195">
        <f t="shared" si="9"/>
        <v>0</v>
      </c>
      <c r="BL183" s="19" t="s">
        <v>168</v>
      </c>
      <c r="BM183" s="19" t="s">
        <v>190</v>
      </c>
    </row>
    <row r="184" spans="2:65" s="1" customFormat="1" ht="22.5" customHeight="1">
      <c r="B184" s="36"/>
      <c r="C184" s="184" t="s">
        <v>193</v>
      </c>
      <c r="D184" s="184" t="s">
        <v>164</v>
      </c>
      <c r="E184" s="185" t="s">
        <v>3092</v>
      </c>
      <c r="F184" s="186" t="s">
        <v>3093</v>
      </c>
      <c r="G184" s="187" t="s">
        <v>1996</v>
      </c>
      <c r="H184" s="188">
        <v>1</v>
      </c>
      <c r="I184" s="189"/>
      <c r="J184" s="190">
        <f t="shared" si="0"/>
        <v>0</v>
      </c>
      <c r="K184" s="186" t="s">
        <v>20</v>
      </c>
      <c r="L184" s="56"/>
      <c r="M184" s="191" t="s">
        <v>20</v>
      </c>
      <c r="N184" s="192" t="s">
        <v>44</v>
      </c>
      <c r="O184" s="37"/>
      <c r="P184" s="193">
        <f t="shared" si="1"/>
        <v>0</v>
      </c>
      <c r="Q184" s="193">
        <v>0</v>
      </c>
      <c r="R184" s="193">
        <f t="shared" si="2"/>
        <v>0</v>
      </c>
      <c r="S184" s="193">
        <v>0</v>
      </c>
      <c r="T184" s="194">
        <f t="shared" si="3"/>
        <v>0</v>
      </c>
      <c r="AR184" s="19" t="s">
        <v>168</v>
      </c>
      <c r="AT184" s="19" t="s">
        <v>164</v>
      </c>
      <c r="AU184" s="19" t="s">
        <v>81</v>
      </c>
      <c r="AY184" s="19" t="s">
        <v>162</v>
      </c>
      <c r="BE184" s="195">
        <f t="shared" si="4"/>
        <v>0</v>
      </c>
      <c r="BF184" s="195">
        <f t="shared" si="5"/>
        <v>0</v>
      </c>
      <c r="BG184" s="195">
        <f t="shared" si="6"/>
        <v>0</v>
      </c>
      <c r="BH184" s="195">
        <f t="shared" si="7"/>
        <v>0</v>
      </c>
      <c r="BI184" s="195">
        <f t="shared" si="8"/>
        <v>0</v>
      </c>
      <c r="BJ184" s="19" t="s">
        <v>22</v>
      </c>
      <c r="BK184" s="195">
        <f t="shared" si="9"/>
        <v>0</v>
      </c>
      <c r="BL184" s="19" t="s">
        <v>168</v>
      </c>
      <c r="BM184" s="19" t="s">
        <v>193</v>
      </c>
    </row>
    <row r="185" spans="2:65" s="1" customFormat="1" ht="22.5" customHeight="1">
      <c r="B185" s="36"/>
      <c r="C185" s="184" t="s">
        <v>198</v>
      </c>
      <c r="D185" s="184" t="s">
        <v>164</v>
      </c>
      <c r="E185" s="185" t="s">
        <v>3094</v>
      </c>
      <c r="F185" s="186" t="s">
        <v>3095</v>
      </c>
      <c r="G185" s="187" t="s">
        <v>1996</v>
      </c>
      <c r="H185" s="188">
        <v>1</v>
      </c>
      <c r="I185" s="189"/>
      <c r="J185" s="190">
        <f t="shared" si="0"/>
        <v>0</v>
      </c>
      <c r="K185" s="186" t="s">
        <v>20</v>
      </c>
      <c r="L185" s="56"/>
      <c r="M185" s="191" t="s">
        <v>20</v>
      </c>
      <c r="N185" s="192" t="s">
        <v>44</v>
      </c>
      <c r="O185" s="37"/>
      <c r="P185" s="193">
        <f t="shared" si="1"/>
        <v>0</v>
      </c>
      <c r="Q185" s="193">
        <v>0</v>
      </c>
      <c r="R185" s="193">
        <f t="shared" si="2"/>
        <v>0</v>
      </c>
      <c r="S185" s="193">
        <v>0</v>
      </c>
      <c r="T185" s="194">
        <f t="shared" si="3"/>
        <v>0</v>
      </c>
      <c r="AR185" s="19" t="s">
        <v>168</v>
      </c>
      <c r="AT185" s="19" t="s">
        <v>164</v>
      </c>
      <c r="AU185" s="19" t="s">
        <v>81</v>
      </c>
      <c r="AY185" s="19" t="s">
        <v>162</v>
      </c>
      <c r="BE185" s="195">
        <f t="shared" si="4"/>
        <v>0</v>
      </c>
      <c r="BF185" s="195">
        <f t="shared" si="5"/>
        <v>0</v>
      </c>
      <c r="BG185" s="195">
        <f t="shared" si="6"/>
        <v>0</v>
      </c>
      <c r="BH185" s="195">
        <f t="shared" si="7"/>
        <v>0</v>
      </c>
      <c r="BI185" s="195">
        <f t="shared" si="8"/>
        <v>0</v>
      </c>
      <c r="BJ185" s="19" t="s">
        <v>22</v>
      </c>
      <c r="BK185" s="195">
        <f t="shared" si="9"/>
        <v>0</v>
      </c>
      <c r="BL185" s="19" t="s">
        <v>168</v>
      </c>
      <c r="BM185" s="19" t="s">
        <v>198</v>
      </c>
    </row>
    <row r="186" spans="2:65" s="1" customFormat="1" ht="22.5" customHeight="1">
      <c r="B186" s="36"/>
      <c r="C186" s="184" t="s">
        <v>203</v>
      </c>
      <c r="D186" s="184" t="s">
        <v>164</v>
      </c>
      <c r="E186" s="185" t="s">
        <v>3096</v>
      </c>
      <c r="F186" s="186" t="s">
        <v>3097</v>
      </c>
      <c r="G186" s="187" t="s">
        <v>1996</v>
      </c>
      <c r="H186" s="188">
        <v>5</v>
      </c>
      <c r="I186" s="189"/>
      <c r="J186" s="190">
        <f t="shared" si="0"/>
        <v>0</v>
      </c>
      <c r="K186" s="186" t="s">
        <v>20</v>
      </c>
      <c r="L186" s="56"/>
      <c r="M186" s="191" t="s">
        <v>20</v>
      </c>
      <c r="N186" s="192" t="s">
        <v>44</v>
      </c>
      <c r="O186" s="37"/>
      <c r="P186" s="193">
        <f t="shared" si="1"/>
        <v>0</v>
      </c>
      <c r="Q186" s="193">
        <v>0</v>
      </c>
      <c r="R186" s="193">
        <f t="shared" si="2"/>
        <v>0</v>
      </c>
      <c r="S186" s="193">
        <v>0</v>
      </c>
      <c r="T186" s="194">
        <f t="shared" si="3"/>
        <v>0</v>
      </c>
      <c r="AR186" s="19" t="s">
        <v>168</v>
      </c>
      <c r="AT186" s="19" t="s">
        <v>164</v>
      </c>
      <c r="AU186" s="19" t="s">
        <v>81</v>
      </c>
      <c r="AY186" s="19" t="s">
        <v>162</v>
      </c>
      <c r="BE186" s="195">
        <f t="shared" si="4"/>
        <v>0</v>
      </c>
      <c r="BF186" s="195">
        <f t="shared" si="5"/>
        <v>0</v>
      </c>
      <c r="BG186" s="195">
        <f t="shared" si="6"/>
        <v>0</v>
      </c>
      <c r="BH186" s="195">
        <f t="shared" si="7"/>
        <v>0</v>
      </c>
      <c r="BI186" s="195">
        <f t="shared" si="8"/>
        <v>0</v>
      </c>
      <c r="BJ186" s="19" t="s">
        <v>22</v>
      </c>
      <c r="BK186" s="195">
        <f t="shared" si="9"/>
        <v>0</v>
      </c>
      <c r="BL186" s="19" t="s">
        <v>168</v>
      </c>
      <c r="BM186" s="19" t="s">
        <v>203</v>
      </c>
    </row>
    <row r="187" spans="2:65" s="1" customFormat="1" ht="22.5" customHeight="1">
      <c r="B187" s="36"/>
      <c r="C187" s="184" t="s">
        <v>27</v>
      </c>
      <c r="D187" s="184" t="s">
        <v>164</v>
      </c>
      <c r="E187" s="185" t="s">
        <v>3098</v>
      </c>
      <c r="F187" s="186" t="s">
        <v>3099</v>
      </c>
      <c r="G187" s="187" t="s">
        <v>1996</v>
      </c>
      <c r="H187" s="188">
        <v>1</v>
      </c>
      <c r="I187" s="189"/>
      <c r="J187" s="190">
        <f t="shared" si="0"/>
        <v>0</v>
      </c>
      <c r="K187" s="186" t="s">
        <v>20</v>
      </c>
      <c r="L187" s="56"/>
      <c r="M187" s="191" t="s">
        <v>20</v>
      </c>
      <c r="N187" s="192" t="s">
        <v>44</v>
      </c>
      <c r="O187" s="37"/>
      <c r="P187" s="193">
        <f t="shared" si="1"/>
        <v>0</v>
      </c>
      <c r="Q187" s="193">
        <v>0</v>
      </c>
      <c r="R187" s="193">
        <f t="shared" si="2"/>
        <v>0</v>
      </c>
      <c r="S187" s="193">
        <v>0</v>
      </c>
      <c r="T187" s="194">
        <f t="shared" si="3"/>
        <v>0</v>
      </c>
      <c r="AR187" s="19" t="s">
        <v>168</v>
      </c>
      <c r="AT187" s="19" t="s">
        <v>164</v>
      </c>
      <c r="AU187" s="19" t="s">
        <v>81</v>
      </c>
      <c r="AY187" s="19" t="s">
        <v>162</v>
      </c>
      <c r="BE187" s="195">
        <f t="shared" si="4"/>
        <v>0</v>
      </c>
      <c r="BF187" s="195">
        <f t="shared" si="5"/>
        <v>0</v>
      </c>
      <c r="BG187" s="195">
        <f t="shared" si="6"/>
        <v>0</v>
      </c>
      <c r="BH187" s="195">
        <f t="shared" si="7"/>
        <v>0</v>
      </c>
      <c r="BI187" s="195">
        <f t="shared" si="8"/>
        <v>0</v>
      </c>
      <c r="BJ187" s="19" t="s">
        <v>22</v>
      </c>
      <c r="BK187" s="195">
        <f t="shared" si="9"/>
        <v>0</v>
      </c>
      <c r="BL187" s="19" t="s">
        <v>168</v>
      </c>
      <c r="BM187" s="19" t="s">
        <v>27</v>
      </c>
    </row>
    <row r="188" spans="2:63" s="10" customFormat="1" ht="29.85" customHeight="1">
      <c r="B188" s="167"/>
      <c r="C188" s="168"/>
      <c r="D188" s="169" t="s">
        <v>72</v>
      </c>
      <c r="E188" s="268" t="s">
        <v>3100</v>
      </c>
      <c r="F188" s="268" t="s">
        <v>3101</v>
      </c>
      <c r="G188" s="168"/>
      <c r="H188" s="168"/>
      <c r="I188" s="171"/>
      <c r="J188" s="269">
        <f>BK188</f>
        <v>0</v>
      </c>
      <c r="K188" s="168"/>
      <c r="L188" s="173"/>
      <c r="M188" s="174"/>
      <c r="N188" s="175"/>
      <c r="O188" s="175"/>
      <c r="P188" s="176">
        <f>P189+P453+P491+P694</f>
        <v>0</v>
      </c>
      <c r="Q188" s="175"/>
      <c r="R188" s="176">
        <f>R189+R453+R491+R694</f>
        <v>0</v>
      </c>
      <c r="S188" s="175"/>
      <c r="T188" s="177">
        <f>T189+T453+T491+T694</f>
        <v>0</v>
      </c>
      <c r="AR188" s="178" t="s">
        <v>22</v>
      </c>
      <c r="AT188" s="179" t="s">
        <v>72</v>
      </c>
      <c r="AU188" s="179" t="s">
        <v>22</v>
      </c>
      <c r="AY188" s="178" t="s">
        <v>162</v>
      </c>
      <c r="BK188" s="180">
        <f>BK189+BK453+BK491+BK694</f>
        <v>0</v>
      </c>
    </row>
    <row r="189" spans="2:63" s="10" customFormat="1" ht="14.85" customHeight="1">
      <c r="B189" s="167"/>
      <c r="C189" s="168"/>
      <c r="D189" s="169" t="s">
        <v>72</v>
      </c>
      <c r="E189" s="268" t="s">
        <v>3102</v>
      </c>
      <c r="F189" s="268" t="s">
        <v>3103</v>
      </c>
      <c r="G189" s="168"/>
      <c r="H189" s="168"/>
      <c r="I189" s="171"/>
      <c r="J189" s="269">
        <f>BK189</f>
        <v>0</v>
      </c>
      <c r="K189" s="168"/>
      <c r="L189" s="173"/>
      <c r="M189" s="174"/>
      <c r="N189" s="175"/>
      <c r="O189" s="175"/>
      <c r="P189" s="176">
        <f>P190+P192+P194+P198+P200+P214+P221+P231+P234+P238+P249+P272+P274+P281+P288+P294+P300+P307+P312+P320+P325+P327+P333+P338+P340+P346+P351+P354+P357+P359+P362+P367+P382+P385+P389+P392+P395+P400+P402+P406+P410+P416+P418+P419+P426+P428+P432+P445</f>
        <v>0</v>
      </c>
      <c r="Q189" s="175"/>
      <c r="R189" s="176">
        <f>R190+R192+R194+R198+R200+R214+R221+R231+R234+R238+R249+R272+R274+R281+R288+R294+R300+R307+R312+R320+R325+R327+R333+R338+R340+R346+R351+R354+R357+R359+R362+R367+R382+R385+R389+R392+R395+R400+R402+R406+R410+R416+R418+R419+R426+R428+R432+R445</f>
        <v>0</v>
      </c>
      <c r="S189" s="175"/>
      <c r="T189" s="177">
        <f>T190+T192+T194+T198+T200+T214+T221+T231+T234+T238+T249+T272+T274+T281+T288+T294+T300+T307+T312+T320+T325+T327+T333+T338+T340+T346+T351+T354+T357+T359+T362+T367+T382+T385+T389+T392+T395+T400+T402+T406+T410+T416+T418+T419+T426+T428+T432+T445</f>
        <v>0</v>
      </c>
      <c r="AR189" s="178" t="s">
        <v>22</v>
      </c>
      <c r="AT189" s="179" t="s">
        <v>72</v>
      </c>
      <c r="AU189" s="179" t="s">
        <v>81</v>
      </c>
      <c r="AY189" s="178" t="s">
        <v>162</v>
      </c>
      <c r="BK189" s="180">
        <f>BK190+BK192+BK194+BK198+BK200+BK214+BK221+BK231+BK234+BK238+BK249+BK272+BK274+BK281+BK288+BK294+BK300+BK307+BK312+BK320+BK325+BK327+BK333+BK338+BK340+BK346+BK351+BK354+BK357+BK359+BK362+BK367+BK382+BK385+BK389+BK392+BK395+BK400+BK402+BK406+BK410+BK416+BK418+BK419+BK426+BK428+BK432+BK445</f>
        <v>0</v>
      </c>
    </row>
    <row r="190" spans="2:63" s="15" customFormat="1" ht="14.45" customHeight="1">
      <c r="B190" s="270"/>
      <c r="C190" s="271"/>
      <c r="D190" s="272" t="s">
        <v>72</v>
      </c>
      <c r="E190" s="272" t="s">
        <v>2427</v>
      </c>
      <c r="F190" s="272" t="s">
        <v>3104</v>
      </c>
      <c r="G190" s="271"/>
      <c r="H190" s="271"/>
      <c r="I190" s="273"/>
      <c r="J190" s="274">
        <f>BK190</f>
        <v>0</v>
      </c>
      <c r="K190" s="271"/>
      <c r="L190" s="275"/>
      <c r="M190" s="276"/>
      <c r="N190" s="277"/>
      <c r="O190" s="277"/>
      <c r="P190" s="278">
        <f>P191</f>
        <v>0</v>
      </c>
      <c r="Q190" s="277"/>
      <c r="R190" s="278">
        <f>R191</f>
        <v>0</v>
      </c>
      <c r="S190" s="277"/>
      <c r="T190" s="279">
        <f>T191</f>
        <v>0</v>
      </c>
      <c r="AR190" s="280" t="s">
        <v>22</v>
      </c>
      <c r="AT190" s="281" t="s">
        <v>72</v>
      </c>
      <c r="AU190" s="281" t="s">
        <v>180</v>
      </c>
      <c r="AY190" s="280" t="s">
        <v>162</v>
      </c>
      <c r="BK190" s="282">
        <f>BK191</f>
        <v>0</v>
      </c>
    </row>
    <row r="191" spans="2:65" s="1" customFormat="1" ht="22.5" customHeight="1">
      <c r="B191" s="36"/>
      <c r="C191" s="184" t="s">
        <v>215</v>
      </c>
      <c r="D191" s="184" t="s">
        <v>164</v>
      </c>
      <c r="E191" s="185" t="s">
        <v>3105</v>
      </c>
      <c r="F191" s="186" t="s">
        <v>3106</v>
      </c>
      <c r="G191" s="187" t="s">
        <v>1996</v>
      </c>
      <c r="H191" s="188">
        <v>5</v>
      </c>
      <c r="I191" s="189"/>
      <c r="J191" s="190">
        <f>ROUND(I191*H191,2)</f>
        <v>0</v>
      </c>
      <c r="K191" s="186" t="s">
        <v>20</v>
      </c>
      <c r="L191" s="56"/>
      <c r="M191" s="191" t="s">
        <v>20</v>
      </c>
      <c r="N191" s="192" t="s">
        <v>44</v>
      </c>
      <c r="O191" s="37"/>
      <c r="P191" s="193">
        <f>O191*H191</f>
        <v>0</v>
      </c>
      <c r="Q191" s="193">
        <v>0</v>
      </c>
      <c r="R191" s="193">
        <f>Q191*H191</f>
        <v>0</v>
      </c>
      <c r="S191" s="193">
        <v>0</v>
      </c>
      <c r="T191" s="194">
        <f>S191*H191</f>
        <v>0</v>
      </c>
      <c r="AR191" s="19" t="s">
        <v>168</v>
      </c>
      <c r="AT191" s="19" t="s">
        <v>164</v>
      </c>
      <c r="AU191" s="19" t="s">
        <v>168</v>
      </c>
      <c r="AY191" s="19" t="s">
        <v>162</v>
      </c>
      <c r="BE191" s="195">
        <f>IF(N191="základní",J191,0)</f>
        <v>0</v>
      </c>
      <c r="BF191" s="195">
        <f>IF(N191="snížená",J191,0)</f>
        <v>0</v>
      </c>
      <c r="BG191" s="195">
        <f>IF(N191="zákl. přenesená",J191,0)</f>
        <v>0</v>
      </c>
      <c r="BH191" s="195">
        <f>IF(N191="sníž. přenesená",J191,0)</f>
        <v>0</v>
      </c>
      <c r="BI191" s="195">
        <f>IF(N191="nulová",J191,0)</f>
        <v>0</v>
      </c>
      <c r="BJ191" s="19" t="s">
        <v>22</v>
      </c>
      <c r="BK191" s="195">
        <f>ROUND(I191*H191,2)</f>
        <v>0</v>
      </c>
      <c r="BL191" s="19" t="s">
        <v>168</v>
      </c>
      <c r="BM191" s="19" t="s">
        <v>215</v>
      </c>
    </row>
    <row r="192" spans="2:63" s="15" customFormat="1" ht="21.6" customHeight="1">
      <c r="B192" s="270"/>
      <c r="C192" s="271"/>
      <c r="D192" s="272" t="s">
        <v>72</v>
      </c>
      <c r="E192" s="272" t="s">
        <v>3107</v>
      </c>
      <c r="F192" s="272" t="s">
        <v>3108</v>
      </c>
      <c r="G192" s="271"/>
      <c r="H192" s="271"/>
      <c r="I192" s="273"/>
      <c r="J192" s="274">
        <f>BK192</f>
        <v>0</v>
      </c>
      <c r="K192" s="271"/>
      <c r="L192" s="275"/>
      <c r="M192" s="276"/>
      <c r="N192" s="277"/>
      <c r="O192" s="277"/>
      <c r="P192" s="278">
        <f>P193</f>
        <v>0</v>
      </c>
      <c r="Q192" s="277"/>
      <c r="R192" s="278">
        <f>R193</f>
        <v>0</v>
      </c>
      <c r="S192" s="277"/>
      <c r="T192" s="279">
        <f>T193</f>
        <v>0</v>
      </c>
      <c r="AR192" s="280" t="s">
        <v>22</v>
      </c>
      <c r="AT192" s="281" t="s">
        <v>72</v>
      </c>
      <c r="AU192" s="281" t="s">
        <v>180</v>
      </c>
      <c r="AY192" s="280" t="s">
        <v>162</v>
      </c>
      <c r="BK192" s="282">
        <f>BK193</f>
        <v>0</v>
      </c>
    </row>
    <row r="193" spans="2:65" s="1" customFormat="1" ht="22.5" customHeight="1">
      <c r="B193" s="36"/>
      <c r="C193" s="184" t="s">
        <v>221</v>
      </c>
      <c r="D193" s="184" t="s">
        <v>164</v>
      </c>
      <c r="E193" s="185" t="s">
        <v>3109</v>
      </c>
      <c r="F193" s="186" t="s">
        <v>3110</v>
      </c>
      <c r="G193" s="187" t="s">
        <v>1996</v>
      </c>
      <c r="H193" s="188">
        <v>5</v>
      </c>
      <c r="I193" s="189"/>
      <c r="J193" s="190">
        <f>ROUND(I193*H193,2)</f>
        <v>0</v>
      </c>
      <c r="K193" s="186" t="s">
        <v>20</v>
      </c>
      <c r="L193" s="56"/>
      <c r="M193" s="191" t="s">
        <v>20</v>
      </c>
      <c r="N193" s="192" t="s">
        <v>44</v>
      </c>
      <c r="O193" s="37"/>
      <c r="P193" s="193">
        <f>O193*H193</f>
        <v>0</v>
      </c>
      <c r="Q193" s="193">
        <v>0</v>
      </c>
      <c r="R193" s="193">
        <f>Q193*H193</f>
        <v>0</v>
      </c>
      <c r="S193" s="193">
        <v>0</v>
      </c>
      <c r="T193" s="194">
        <f>S193*H193</f>
        <v>0</v>
      </c>
      <c r="AR193" s="19" t="s">
        <v>168</v>
      </c>
      <c r="AT193" s="19" t="s">
        <v>164</v>
      </c>
      <c r="AU193" s="19" t="s">
        <v>168</v>
      </c>
      <c r="AY193" s="19" t="s">
        <v>162</v>
      </c>
      <c r="BE193" s="195">
        <f>IF(N193="základní",J193,0)</f>
        <v>0</v>
      </c>
      <c r="BF193" s="195">
        <f>IF(N193="snížená",J193,0)</f>
        <v>0</v>
      </c>
      <c r="BG193" s="195">
        <f>IF(N193="zákl. přenesená",J193,0)</f>
        <v>0</v>
      </c>
      <c r="BH193" s="195">
        <f>IF(N193="sníž. přenesená",J193,0)</f>
        <v>0</v>
      </c>
      <c r="BI193" s="195">
        <f>IF(N193="nulová",J193,0)</f>
        <v>0</v>
      </c>
      <c r="BJ193" s="19" t="s">
        <v>22</v>
      </c>
      <c r="BK193" s="195">
        <f>ROUND(I193*H193,2)</f>
        <v>0</v>
      </c>
      <c r="BL193" s="19" t="s">
        <v>168</v>
      </c>
      <c r="BM193" s="19" t="s">
        <v>221</v>
      </c>
    </row>
    <row r="194" spans="2:63" s="15" customFormat="1" ht="21.6" customHeight="1">
      <c r="B194" s="270"/>
      <c r="C194" s="271"/>
      <c r="D194" s="272" t="s">
        <v>72</v>
      </c>
      <c r="E194" s="272" t="s">
        <v>3111</v>
      </c>
      <c r="F194" s="272" t="s">
        <v>3112</v>
      </c>
      <c r="G194" s="271"/>
      <c r="H194" s="271"/>
      <c r="I194" s="273"/>
      <c r="J194" s="274">
        <f>BK194</f>
        <v>0</v>
      </c>
      <c r="K194" s="271"/>
      <c r="L194" s="275"/>
      <c r="M194" s="276"/>
      <c r="N194" s="277"/>
      <c r="O194" s="277"/>
      <c r="P194" s="278">
        <f>SUM(P195:P197)</f>
        <v>0</v>
      </c>
      <c r="Q194" s="277"/>
      <c r="R194" s="278">
        <f>SUM(R195:R197)</f>
        <v>0</v>
      </c>
      <c r="S194" s="277"/>
      <c r="T194" s="279">
        <f>SUM(T195:T197)</f>
        <v>0</v>
      </c>
      <c r="AR194" s="280" t="s">
        <v>22</v>
      </c>
      <c r="AT194" s="281" t="s">
        <v>72</v>
      </c>
      <c r="AU194" s="281" t="s">
        <v>180</v>
      </c>
      <c r="AY194" s="280" t="s">
        <v>162</v>
      </c>
      <c r="BK194" s="282">
        <f>SUM(BK195:BK197)</f>
        <v>0</v>
      </c>
    </row>
    <row r="195" spans="2:65" s="1" customFormat="1" ht="22.5" customHeight="1">
      <c r="B195" s="36"/>
      <c r="C195" s="184" t="s">
        <v>224</v>
      </c>
      <c r="D195" s="184" t="s">
        <v>164</v>
      </c>
      <c r="E195" s="185" t="s">
        <v>3113</v>
      </c>
      <c r="F195" s="186" t="s">
        <v>3114</v>
      </c>
      <c r="G195" s="187" t="s">
        <v>2856</v>
      </c>
      <c r="H195" s="188">
        <v>22</v>
      </c>
      <c r="I195" s="189"/>
      <c r="J195" s="190">
        <f>ROUND(I195*H195,2)</f>
        <v>0</v>
      </c>
      <c r="K195" s="186" t="s">
        <v>20</v>
      </c>
      <c r="L195" s="56"/>
      <c r="M195" s="191" t="s">
        <v>20</v>
      </c>
      <c r="N195" s="192" t="s">
        <v>44</v>
      </c>
      <c r="O195" s="37"/>
      <c r="P195" s="193">
        <f>O195*H195</f>
        <v>0</v>
      </c>
      <c r="Q195" s="193">
        <v>0</v>
      </c>
      <c r="R195" s="193">
        <f>Q195*H195</f>
        <v>0</v>
      </c>
      <c r="S195" s="193">
        <v>0</v>
      </c>
      <c r="T195" s="194">
        <f>S195*H195</f>
        <v>0</v>
      </c>
      <c r="AR195" s="19" t="s">
        <v>168</v>
      </c>
      <c r="AT195" s="19" t="s">
        <v>164</v>
      </c>
      <c r="AU195" s="19" t="s">
        <v>168</v>
      </c>
      <c r="AY195" s="19" t="s">
        <v>162</v>
      </c>
      <c r="BE195" s="195">
        <f>IF(N195="základní",J195,0)</f>
        <v>0</v>
      </c>
      <c r="BF195" s="195">
        <f>IF(N195="snížená",J195,0)</f>
        <v>0</v>
      </c>
      <c r="BG195" s="195">
        <f>IF(N195="zákl. přenesená",J195,0)</f>
        <v>0</v>
      </c>
      <c r="BH195" s="195">
        <f>IF(N195="sníž. přenesená",J195,0)</f>
        <v>0</v>
      </c>
      <c r="BI195" s="195">
        <f>IF(N195="nulová",J195,0)</f>
        <v>0</v>
      </c>
      <c r="BJ195" s="19" t="s">
        <v>22</v>
      </c>
      <c r="BK195" s="195">
        <f>ROUND(I195*H195,2)</f>
        <v>0</v>
      </c>
      <c r="BL195" s="19" t="s">
        <v>168</v>
      </c>
      <c r="BM195" s="19" t="s">
        <v>224</v>
      </c>
    </row>
    <row r="196" spans="2:65" s="1" customFormat="1" ht="22.5" customHeight="1">
      <c r="B196" s="36"/>
      <c r="C196" s="184" t="s">
        <v>227</v>
      </c>
      <c r="D196" s="184" t="s">
        <v>164</v>
      </c>
      <c r="E196" s="185" t="s">
        <v>3115</v>
      </c>
      <c r="F196" s="186" t="s">
        <v>3116</v>
      </c>
      <c r="G196" s="187" t="s">
        <v>1996</v>
      </c>
      <c r="H196" s="188">
        <v>88</v>
      </c>
      <c r="I196" s="189"/>
      <c r="J196" s="190">
        <f>ROUND(I196*H196,2)</f>
        <v>0</v>
      </c>
      <c r="K196" s="186" t="s">
        <v>20</v>
      </c>
      <c r="L196" s="56"/>
      <c r="M196" s="191" t="s">
        <v>20</v>
      </c>
      <c r="N196" s="192" t="s">
        <v>44</v>
      </c>
      <c r="O196" s="37"/>
      <c r="P196" s="193">
        <f>O196*H196</f>
        <v>0</v>
      </c>
      <c r="Q196" s="193">
        <v>0</v>
      </c>
      <c r="R196" s="193">
        <f>Q196*H196</f>
        <v>0</v>
      </c>
      <c r="S196" s="193">
        <v>0</v>
      </c>
      <c r="T196" s="194">
        <f>S196*H196</f>
        <v>0</v>
      </c>
      <c r="AR196" s="19" t="s">
        <v>168</v>
      </c>
      <c r="AT196" s="19" t="s">
        <v>164</v>
      </c>
      <c r="AU196" s="19" t="s">
        <v>168</v>
      </c>
      <c r="AY196" s="19" t="s">
        <v>162</v>
      </c>
      <c r="BE196" s="195">
        <f>IF(N196="základní",J196,0)</f>
        <v>0</v>
      </c>
      <c r="BF196" s="195">
        <f>IF(N196="snížená",J196,0)</f>
        <v>0</v>
      </c>
      <c r="BG196" s="195">
        <f>IF(N196="zákl. přenesená",J196,0)</f>
        <v>0</v>
      </c>
      <c r="BH196" s="195">
        <f>IF(N196="sníž. přenesená",J196,0)</f>
        <v>0</v>
      </c>
      <c r="BI196" s="195">
        <f>IF(N196="nulová",J196,0)</f>
        <v>0</v>
      </c>
      <c r="BJ196" s="19" t="s">
        <v>22</v>
      </c>
      <c r="BK196" s="195">
        <f>ROUND(I196*H196,2)</f>
        <v>0</v>
      </c>
      <c r="BL196" s="19" t="s">
        <v>168</v>
      </c>
      <c r="BM196" s="19" t="s">
        <v>227</v>
      </c>
    </row>
    <row r="197" spans="2:65" s="1" customFormat="1" ht="22.5" customHeight="1">
      <c r="B197" s="36"/>
      <c r="C197" s="184" t="s">
        <v>8</v>
      </c>
      <c r="D197" s="184" t="s">
        <v>164</v>
      </c>
      <c r="E197" s="185" t="s">
        <v>3117</v>
      </c>
      <c r="F197" s="186" t="s">
        <v>3118</v>
      </c>
      <c r="G197" s="187" t="s">
        <v>1996</v>
      </c>
      <c r="H197" s="188">
        <v>15</v>
      </c>
      <c r="I197" s="189"/>
      <c r="J197" s="190">
        <f>ROUND(I197*H197,2)</f>
        <v>0</v>
      </c>
      <c r="K197" s="186" t="s">
        <v>20</v>
      </c>
      <c r="L197" s="56"/>
      <c r="M197" s="191" t="s">
        <v>20</v>
      </c>
      <c r="N197" s="192" t="s">
        <v>44</v>
      </c>
      <c r="O197" s="37"/>
      <c r="P197" s="193">
        <f>O197*H197</f>
        <v>0</v>
      </c>
      <c r="Q197" s="193">
        <v>0</v>
      </c>
      <c r="R197" s="193">
        <f>Q197*H197</f>
        <v>0</v>
      </c>
      <c r="S197" s="193">
        <v>0</v>
      </c>
      <c r="T197" s="194">
        <f>S197*H197</f>
        <v>0</v>
      </c>
      <c r="AR197" s="19" t="s">
        <v>168</v>
      </c>
      <c r="AT197" s="19" t="s">
        <v>164</v>
      </c>
      <c r="AU197" s="19" t="s">
        <v>168</v>
      </c>
      <c r="AY197" s="19" t="s">
        <v>162</v>
      </c>
      <c r="BE197" s="195">
        <f>IF(N197="základní",J197,0)</f>
        <v>0</v>
      </c>
      <c r="BF197" s="195">
        <f>IF(N197="snížená",J197,0)</f>
        <v>0</v>
      </c>
      <c r="BG197" s="195">
        <f>IF(N197="zákl. přenesená",J197,0)</f>
        <v>0</v>
      </c>
      <c r="BH197" s="195">
        <f>IF(N197="sníž. přenesená",J197,0)</f>
        <v>0</v>
      </c>
      <c r="BI197" s="195">
        <f>IF(N197="nulová",J197,0)</f>
        <v>0</v>
      </c>
      <c r="BJ197" s="19" t="s">
        <v>22</v>
      </c>
      <c r="BK197" s="195">
        <f>ROUND(I197*H197,2)</f>
        <v>0</v>
      </c>
      <c r="BL197" s="19" t="s">
        <v>168</v>
      </c>
      <c r="BM197" s="19" t="s">
        <v>8</v>
      </c>
    </row>
    <row r="198" spans="2:63" s="15" customFormat="1" ht="21.6" customHeight="1">
      <c r="B198" s="270"/>
      <c r="C198" s="271"/>
      <c r="D198" s="272" t="s">
        <v>72</v>
      </c>
      <c r="E198" s="272" t="s">
        <v>3119</v>
      </c>
      <c r="F198" s="272" t="s">
        <v>3120</v>
      </c>
      <c r="G198" s="271"/>
      <c r="H198" s="271"/>
      <c r="I198" s="273"/>
      <c r="J198" s="274">
        <f>BK198</f>
        <v>0</v>
      </c>
      <c r="K198" s="271"/>
      <c r="L198" s="275"/>
      <c r="M198" s="276"/>
      <c r="N198" s="277"/>
      <c r="O198" s="277"/>
      <c r="P198" s="278">
        <f>P199</f>
        <v>0</v>
      </c>
      <c r="Q198" s="277"/>
      <c r="R198" s="278">
        <f>R199</f>
        <v>0</v>
      </c>
      <c r="S198" s="277"/>
      <c r="T198" s="279">
        <f>T199</f>
        <v>0</v>
      </c>
      <c r="AR198" s="280" t="s">
        <v>22</v>
      </c>
      <c r="AT198" s="281" t="s">
        <v>72</v>
      </c>
      <c r="AU198" s="281" t="s">
        <v>180</v>
      </c>
      <c r="AY198" s="280" t="s">
        <v>162</v>
      </c>
      <c r="BK198" s="282">
        <f>BK199</f>
        <v>0</v>
      </c>
    </row>
    <row r="199" spans="2:65" s="1" customFormat="1" ht="22.5" customHeight="1">
      <c r="B199" s="36"/>
      <c r="C199" s="184" t="s">
        <v>236</v>
      </c>
      <c r="D199" s="184" t="s">
        <v>164</v>
      </c>
      <c r="E199" s="185" t="s">
        <v>3121</v>
      </c>
      <c r="F199" s="186" t="s">
        <v>3122</v>
      </c>
      <c r="G199" s="187" t="s">
        <v>248</v>
      </c>
      <c r="H199" s="188">
        <v>60</v>
      </c>
      <c r="I199" s="189"/>
      <c r="J199" s="190">
        <f>ROUND(I199*H199,2)</f>
        <v>0</v>
      </c>
      <c r="K199" s="186" t="s">
        <v>20</v>
      </c>
      <c r="L199" s="56"/>
      <c r="M199" s="191" t="s">
        <v>20</v>
      </c>
      <c r="N199" s="192" t="s">
        <v>44</v>
      </c>
      <c r="O199" s="37"/>
      <c r="P199" s="193">
        <f>O199*H199</f>
        <v>0</v>
      </c>
      <c r="Q199" s="193">
        <v>0</v>
      </c>
      <c r="R199" s="193">
        <f>Q199*H199</f>
        <v>0</v>
      </c>
      <c r="S199" s="193">
        <v>0</v>
      </c>
      <c r="T199" s="194">
        <f>S199*H199</f>
        <v>0</v>
      </c>
      <c r="AR199" s="19" t="s">
        <v>168</v>
      </c>
      <c r="AT199" s="19" t="s">
        <v>164</v>
      </c>
      <c r="AU199" s="19" t="s">
        <v>168</v>
      </c>
      <c r="AY199" s="19" t="s">
        <v>162</v>
      </c>
      <c r="BE199" s="195">
        <f>IF(N199="základní",J199,0)</f>
        <v>0</v>
      </c>
      <c r="BF199" s="195">
        <f>IF(N199="snížená",J199,0)</f>
        <v>0</v>
      </c>
      <c r="BG199" s="195">
        <f>IF(N199="zákl. přenesená",J199,0)</f>
        <v>0</v>
      </c>
      <c r="BH199" s="195">
        <f>IF(N199="sníž. přenesená",J199,0)</f>
        <v>0</v>
      </c>
      <c r="BI199" s="195">
        <f>IF(N199="nulová",J199,0)</f>
        <v>0</v>
      </c>
      <c r="BJ199" s="19" t="s">
        <v>22</v>
      </c>
      <c r="BK199" s="195">
        <f>ROUND(I199*H199,2)</f>
        <v>0</v>
      </c>
      <c r="BL199" s="19" t="s">
        <v>168</v>
      </c>
      <c r="BM199" s="19" t="s">
        <v>236</v>
      </c>
    </row>
    <row r="200" spans="2:63" s="15" customFormat="1" ht="21.6" customHeight="1">
      <c r="B200" s="270"/>
      <c r="C200" s="271"/>
      <c r="D200" s="272" t="s">
        <v>72</v>
      </c>
      <c r="E200" s="272" t="s">
        <v>3123</v>
      </c>
      <c r="F200" s="272" t="s">
        <v>3124</v>
      </c>
      <c r="G200" s="271"/>
      <c r="H200" s="271"/>
      <c r="I200" s="273"/>
      <c r="J200" s="274">
        <f>BK200</f>
        <v>0</v>
      </c>
      <c r="K200" s="271"/>
      <c r="L200" s="275"/>
      <c r="M200" s="276"/>
      <c r="N200" s="277"/>
      <c r="O200" s="277"/>
      <c r="P200" s="278">
        <f>SUM(P201:P213)</f>
        <v>0</v>
      </c>
      <c r="Q200" s="277"/>
      <c r="R200" s="278">
        <f>SUM(R201:R213)</f>
        <v>0</v>
      </c>
      <c r="S200" s="277"/>
      <c r="T200" s="279">
        <f>SUM(T201:T213)</f>
        <v>0</v>
      </c>
      <c r="AR200" s="280" t="s">
        <v>22</v>
      </c>
      <c r="AT200" s="281" t="s">
        <v>72</v>
      </c>
      <c r="AU200" s="281" t="s">
        <v>180</v>
      </c>
      <c r="AY200" s="280" t="s">
        <v>162</v>
      </c>
      <c r="BK200" s="282">
        <f>SUM(BK201:BK213)</f>
        <v>0</v>
      </c>
    </row>
    <row r="201" spans="2:65" s="1" customFormat="1" ht="22.5" customHeight="1">
      <c r="B201" s="36"/>
      <c r="C201" s="184" t="s">
        <v>240</v>
      </c>
      <c r="D201" s="184" t="s">
        <v>164</v>
      </c>
      <c r="E201" s="185" t="s">
        <v>3125</v>
      </c>
      <c r="F201" s="186" t="s">
        <v>3126</v>
      </c>
      <c r="G201" s="187" t="s">
        <v>248</v>
      </c>
      <c r="H201" s="188">
        <v>105</v>
      </c>
      <c r="I201" s="189"/>
      <c r="J201" s="190">
        <f aca="true" t="shared" si="10" ref="J201:J213">ROUND(I201*H201,2)</f>
        <v>0</v>
      </c>
      <c r="K201" s="186" t="s">
        <v>20</v>
      </c>
      <c r="L201" s="56"/>
      <c r="M201" s="191" t="s">
        <v>20</v>
      </c>
      <c r="N201" s="192" t="s">
        <v>44</v>
      </c>
      <c r="O201" s="37"/>
      <c r="P201" s="193">
        <f aca="true" t="shared" si="11" ref="P201:P213">O201*H201</f>
        <v>0</v>
      </c>
      <c r="Q201" s="193">
        <v>0</v>
      </c>
      <c r="R201" s="193">
        <f aca="true" t="shared" si="12" ref="R201:R213">Q201*H201</f>
        <v>0</v>
      </c>
      <c r="S201" s="193">
        <v>0</v>
      </c>
      <c r="T201" s="194">
        <f aca="true" t="shared" si="13" ref="T201:T213">S201*H201</f>
        <v>0</v>
      </c>
      <c r="AR201" s="19" t="s">
        <v>168</v>
      </c>
      <c r="AT201" s="19" t="s">
        <v>164</v>
      </c>
      <c r="AU201" s="19" t="s">
        <v>168</v>
      </c>
      <c r="AY201" s="19" t="s">
        <v>162</v>
      </c>
      <c r="BE201" s="195">
        <f aca="true" t="shared" si="14" ref="BE201:BE213">IF(N201="základní",J201,0)</f>
        <v>0</v>
      </c>
      <c r="BF201" s="195">
        <f aca="true" t="shared" si="15" ref="BF201:BF213">IF(N201="snížená",J201,0)</f>
        <v>0</v>
      </c>
      <c r="BG201" s="195">
        <f aca="true" t="shared" si="16" ref="BG201:BG213">IF(N201="zákl. přenesená",J201,0)</f>
        <v>0</v>
      </c>
      <c r="BH201" s="195">
        <f aca="true" t="shared" si="17" ref="BH201:BH213">IF(N201="sníž. přenesená",J201,0)</f>
        <v>0</v>
      </c>
      <c r="BI201" s="195">
        <f aca="true" t="shared" si="18" ref="BI201:BI213">IF(N201="nulová",J201,0)</f>
        <v>0</v>
      </c>
      <c r="BJ201" s="19" t="s">
        <v>22</v>
      </c>
      <c r="BK201" s="195">
        <f aca="true" t="shared" si="19" ref="BK201:BK213">ROUND(I201*H201,2)</f>
        <v>0</v>
      </c>
      <c r="BL201" s="19" t="s">
        <v>168</v>
      </c>
      <c r="BM201" s="19" t="s">
        <v>240</v>
      </c>
    </row>
    <row r="202" spans="2:65" s="1" customFormat="1" ht="22.5" customHeight="1">
      <c r="B202" s="36"/>
      <c r="C202" s="184" t="s">
        <v>245</v>
      </c>
      <c r="D202" s="184" t="s">
        <v>164</v>
      </c>
      <c r="E202" s="185" t="s">
        <v>3127</v>
      </c>
      <c r="F202" s="186" t="s">
        <v>3128</v>
      </c>
      <c r="G202" s="187" t="s">
        <v>1996</v>
      </c>
      <c r="H202" s="188">
        <v>9</v>
      </c>
      <c r="I202" s="189"/>
      <c r="J202" s="190">
        <f t="shared" si="10"/>
        <v>0</v>
      </c>
      <c r="K202" s="186" t="s">
        <v>20</v>
      </c>
      <c r="L202" s="56"/>
      <c r="M202" s="191" t="s">
        <v>20</v>
      </c>
      <c r="N202" s="192" t="s">
        <v>44</v>
      </c>
      <c r="O202" s="37"/>
      <c r="P202" s="193">
        <f t="shared" si="11"/>
        <v>0</v>
      </c>
      <c r="Q202" s="193">
        <v>0</v>
      </c>
      <c r="R202" s="193">
        <f t="shared" si="12"/>
        <v>0</v>
      </c>
      <c r="S202" s="193">
        <v>0</v>
      </c>
      <c r="T202" s="194">
        <f t="shared" si="13"/>
        <v>0</v>
      </c>
      <c r="AR202" s="19" t="s">
        <v>168</v>
      </c>
      <c r="AT202" s="19" t="s">
        <v>164</v>
      </c>
      <c r="AU202" s="19" t="s">
        <v>168</v>
      </c>
      <c r="AY202" s="19" t="s">
        <v>162</v>
      </c>
      <c r="BE202" s="195">
        <f t="shared" si="14"/>
        <v>0</v>
      </c>
      <c r="BF202" s="195">
        <f t="shared" si="15"/>
        <v>0</v>
      </c>
      <c r="BG202" s="195">
        <f t="shared" si="16"/>
        <v>0</v>
      </c>
      <c r="BH202" s="195">
        <f t="shared" si="17"/>
        <v>0</v>
      </c>
      <c r="BI202" s="195">
        <f t="shared" si="18"/>
        <v>0</v>
      </c>
      <c r="BJ202" s="19" t="s">
        <v>22</v>
      </c>
      <c r="BK202" s="195">
        <f t="shared" si="19"/>
        <v>0</v>
      </c>
      <c r="BL202" s="19" t="s">
        <v>168</v>
      </c>
      <c r="BM202" s="19" t="s">
        <v>245</v>
      </c>
    </row>
    <row r="203" spans="2:65" s="1" customFormat="1" ht="22.5" customHeight="1">
      <c r="B203" s="36"/>
      <c r="C203" s="184" t="s">
        <v>249</v>
      </c>
      <c r="D203" s="184" t="s">
        <v>164</v>
      </c>
      <c r="E203" s="185" t="s">
        <v>3129</v>
      </c>
      <c r="F203" s="186" t="s">
        <v>3130</v>
      </c>
      <c r="G203" s="187" t="s">
        <v>1996</v>
      </c>
      <c r="H203" s="188">
        <v>6</v>
      </c>
      <c r="I203" s="189"/>
      <c r="J203" s="190">
        <f t="shared" si="10"/>
        <v>0</v>
      </c>
      <c r="K203" s="186" t="s">
        <v>20</v>
      </c>
      <c r="L203" s="56"/>
      <c r="M203" s="191" t="s">
        <v>20</v>
      </c>
      <c r="N203" s="192" t="s">
        <v>44</v>
      </c>
      <c r="O203" s="37"/>
      <c r="P203" s="193">
        <f t="shared" si="11"/>
        <v>0</v>
      </c>
      <c r="Q203" s="193">
        <v>0</v>
      </c>
      <c r="R203" s="193">
        <f t="shared" si="12"/>
        <v>0</v>
      </c>
      <c r="S203" s="193">
        <v>0</v>
      </c>
      <c r="T203" s="194">
        <f t="shared" si="13"/>
        <v>0</v>
      </c>
      <c r="AR203" s="19" t="s">
        <v>168</v>
      </c>
      <c r="AT203" s="19" t="s">
        <v>164</v>
      </c>
      <c r="AU203" s="19" t="s">
        <v>168</v>
      </c>
      <c r="AY203" s="19" t="s">
        <v>162</v>
      </c>
      <c r="BE203" s="195">
        <f t="shared" si="14"/>
        <v>0</v>
      </c>
      <c r="BF203" s="195">
        <f t="shared" si="15"/>
        <v>0</v>
      </c>
      <c r="BG203" s="195">
        <f t="shared" si="16"/>
        <v>0</v>
      </c>
      <c r="BH203" s="195">
        <f t="shared" si="17"/>
        <v>0</v>
      </c>
      <c r="BI203" s="195">
        <f t="shared" si="18"/>
        <v>0</v>
      </c>
      <c r="BJ203" s="19" t="s">
        <v>22</v>
      </c>
      <c r="BK203" s="195">
        <f t="shared" si="19"/>
        <v>0</v>
      </c>
      <c r="BL203" s="19" t="s">
        <v>168</v>
      </c>
      <c r="BM203" s="19" t="s">
        <v>249</v>
      </c>
    </row>
    <row r="204" spans="2:65" s="1" customFormat="1" ht="22.5" customHeight="1">
      <c r="B204" s="36"/>
      <c r="C204" s="184" t="s">
        <v>252</v>
      </c>
      <c r="D204" s="184" t="s">
        <v>164</v>
      </c>
      <c r="E204" s="185" t="s">
        <v>3131</v>
      </c>
      <c r="F204" s="186" t="s">
        <v>3132</v>
      </c>
      <c r="G204" s="187" t="s">
        <v>1996</v>
      </c>
      <c r="H204" s="188">
        <v>2</v>
      </c>
      <c r="I204" s="189"/>
      <c r="J204" s="190">
        <f t="shared" si="10"/>
        <v>0</v>
      </c>
      <c r="K204" s="186" t="s">
        <v>20</v>
      </c>
      <c r="L204" s="56"/>
      <c r="M204" s="191" t="s">
        <v>20</v>
      </c>
      <c r="N204" s="192" t="s">
        <v>44</v>
      </c>
      <c r="O204" s="37"/>
      <c r="P204" s="193">
        <f t="shared" si="11"/>
        <v>0</v>
      </c>
      <c r="Q204" s="193">
        <v>0</v>
      </c>
      <c r="R204" s="193">
        <f t="shared" si="12"/>
        <v>0</v>
      </c>
      <c r="S204" s="193">
        <v>0</v>
      </c>
      <c r="T204" s="194">
        <f t="shared" si="13"/>
        <v>0</v>
      </c>
      <c r="AR204" s="19" t="s">
        <v>168</v>
      </c>
      <c r="AT204" s="19" t="s">
        <v>164</v>
      </c>
      <c r="AU204" s="19" t="s">
        <v>168</v>
      </c>
      <c r="AY204" s="19" t="s">
        <v>162</v>
      </c>
      <c r="BE204" s="195">
        <f t="shared" si="14"/>
        <v>0</v>
      </c>
      <c r="BF204" s="195">
        <f t="shared" si="15"/>
        <v>0</v>
      </c>
      <c r="BG204" s="195">
        <f t="shared" si="16"/>
        <v>0</v>
      </c>
      <c r="BH204" s="195">
        <f t="shared" si="17"/>
        <v>0</v>
      </c>
      <c r="BI204" s="195">
        <f t="shared" si="18"/>
        <v>0</v>
      </c>
      <c r="BJ204" s="19" t="s">
        <v>22</v>
      </c>
      <c r="BK204" s="195">
        <f t="shared" si="19"/>
        <v>0</v>
      </c>
      <c r="BL204" s="19" t="s">
        <v>168</v>
      </c>
      <c r="BM204" s="19" t="s">
        <v>252</v>
      </c>
    </row>
    <row r="205" spans="2:65" s="1" customFormat="1" ht="22.5" customHeight="1">
      <c r="B205" s="36"/>
      <c r="C205" s="184" t="s">
        <v>7</v>
      </c>
      <c r="D205" s="184" t="s">
        <v>164</v>
      </c>
      <c r="E205" s="185" t="s">
        <v>3133</v>
      </c>
      <c r="F205" s="186" t="s">
        <v>3134</v>
      </c>
      <c r="G205" s="187" t="s">
        <v>248</v>
      </c>
      <c r="H205" s="188">
        <v>80</v>
      </c>
      <c r="I205" s="189"/>
      <c r="J205" s="190">
        <f t="shared" si="10"/>
        <v>0</v>
      </c>
      <c r="K205" s="186" t="s">
        <v>20</v>
      </c>
      <c r="L205" s="56"/>
      <c r="M205" s="191" t="s">
        <v>20</v>
      </c>
      <c r="N205" s="192" t="s">
        <v>44</v>
      </c>
      <c r="O205" s="37"/>
      <c r="P205" s="193">
        <f t="shared" si="11"/>
        <v>0</v>
      </c>
      <c r="Q205" s="193">
        <v>0</v>
      </c>
      <c r="R205" s="193">
        <f t="shared" si="12"/>
        <v>0</v>
      </c>
      <c r="S205" s="193">
        <v>0</v>
      </c>
      <c r="T205" s="194">
        <f t="shared" si="13"/>
        <v>0</v>
      </c>
      <c r="AR205" s="19" t="s">
        <v>168</v>
      </c>
      <c r="AT205" s="19" t="s">
        <v>164</v>
      </c>
      <c r="AU205" s="19" t="s">
        <v>168</v>
      </c>
      <c r="AY205" s="19" t="s">
        <v>162</v>
      </c>
      <c r="BE205" s="195">
        <f t="shared" si="14"/>
        <v>0</v>
      </c>
      <c r="BF205" s="195">
        <f t="shared" si="15"/>
        <v>0</v>
      </c>
      <c r="BG205" s="195">
        <f t="shared" si="16"/>
        <v>0</v>
      </c>
      <c r="BH205" s="195">
        <f t="shared" si="17"/>
        <v>0</v>
      </c>
      <c r="BI205" s="195">
        <f t="shared" si="18"/>
        <v>0</v>
      </c>
      <c r="BJ205" s="19" t="s">
        <v>22</v>
      </c>
      <c r="BK205" s="195">
        <f t="shared" si="19"/>
        <v>0</v>
      </c>
      <c r="BL205" s="19" t="s">
        <v>168</v>
      </c>
      <c r="BM205" s="19" t="s">
        <v>7</v>
      </c>
    </row>
    <row r="206" spans="2:65" s="1" customFormat="1" ht="22.5" customHeight="1">
      <c r="B206" s="36"/>
      <c r="C206" s="184" t="s">
        <v>262</v>
      </c>
      <c r="D206" s="184" t="s">
        <v>164</v>
      </c>
      <c r="E206" s="185" t="s">
        <v>3135</v>
      </c>
      <c r="F206" s="186" t="s">
        <v>3136</v>
      </c>
      <c r="G206" s="187" t="s">
        <v>1996</v>
      </c>
      <c r="H206" s="188">
        <v>8</v>
      </c>
      <c r="I206" s="189"/>
      <c r="J206" s="190">
        <f t="shared" si="10"/>
        <v>0</v>
      </c>
      <c r="K206" s="186" t="s">
        <v>20</v>
      </c>
      <c r="L206" s="56"/>
      <c r="M206" s="191" t="s">
        <v>20</v>
      </c>
      <c r="N206" s="192" t="s">
        <v>44</v>
      </c>
      <c r="O206" s="37"/>
      <c r="P206" s="193">
        <f t="shared" si="11"/>
        <v>0</v>
      </c>
      <c r="Q206" s="193">
        <v>0</v>
      </c>
      <c r="R206" s="193">
        <f t="shared" si="12"/>
        <v>0</v>
      </c>
      <c r="S206" s="193">
        <v>0</v>
      </c>
      <c r="T206" s="194">
        <f t="shared" si="13"/>
        <v>0</v>
      </c>
      <c r="AR206" s="19" t="s">
        <v>168</v>
      </c>
      <c r="AT206" s="19" t="s">
        <v>164</v>
      </c>
      <c r="AU206" s="19" t="s">
        <v>168</v>
      </c>
      <c r="AY206" s="19" t="s">
        <v>162</v>
      </c>
      <c r="BE206" s="195">
        <f t="shared" si="14"/>
        <v>0</v>
      </c>
      <c r="BF206" s="195">
        <f t="shared" si="15"/>
        <v>0</v>
      </c>
      <c r="BG206" s="195">
        <f t="shared" si="16"/>
        <v>0</v>
      </c>
      <c r="BH206" s="195">
        <f t="shared" si="17"/>
        <v>0</v>
      </c>
      <c r="BI206" s="195">
        <f t="shared" si="18"/>
        <v>0</v>
      </c>
      <c r="BJ206" s="19" t="s">
        <v>22</v>
      </c>
      <c r="BK206" s="195">
        <f t="shared" si="19"/>
        <v>0</v>
      </c>
      <c r="BL206" s="19" t="s">
        <v>168</v>
      </c>
      <c r="BM206" s="19" t="s">
        <v>262</v>
      </c>
    </row>
    <row r="207" spans="2:65" s="1" customFormat="1" ht="22.5" customHeight="1">
      <c r="B207" s="36"/>
      <c r="C207" s="184" t="s">
        <v>280</v>
      </c>
      <c r="D207" s="184" t="s">
        <v>164</v>
      </c>
      <c r="E207" s="185" t="s">
        <v>3137</v>
      </c>
      <c r="F207" s="186" t="s">
        <v>3138</v>
      </c>
      <c r="G207" s="187" t="s">
        <v>1996</v>
      </c>
      <c r="H207" s="188">
        <v>6</v>
      </c>
      <c r="I207" s="189"/>
      <c r="J207" s="190">
        <f t="shared" si="10"/>
        <v>0</v>
      </c>
      <c r="K207" s="186" t="s">
        <v>20</v>
      </c>
      <c r="L207" s="56"/>
      <c r="M207" s="191" t="s">
        <v>20</v>
      </c>
      <c r="N207" s="192" t="s">
        <v>44</v>
      </c>
      <c r="O207" s="37"/>
      <c r="P207" s="193">
        <f t="shared" si="11"/>
        <v>0</v>
      </c>
      <c r="Q207" s="193">
        <v>0</v>
      </c>
      <c r="R207" s="193">
        <f t="shared" si="12"/>
        <v>0</v>
      </c>
      <c r="S207" s="193">
        <v>0</v>
      </c>
      <c r="T207" s="194">
        <f t="shared" si="13"/>
        <v>0</v>
      </c>
      <c r="AR207" s="19" t="s">
        <v>168</v>
      </c>
      <c r="AT207" s="19" t="s">
        <v>164</v>
      </c>
      <c r="AU207" s="19" t="s">
        <v>168</v>
      </c>
      <c r="AY207" s="19" t="s">
        <v>162</v>
      </c>
      <c r="BE207" s="195">
        <f t="shared" si="14"/>
        <v>0</v>
      </c>
      <c r="BF207" s="195">
        <f t="shared" si="15"/>
        <v>0</v>
      </c>
      <c r="BG207" s="195">
        <f t="shared" si="16"/>
        <v>0</v>
      </c>
      <c r="BH207" s="195">
        <f t="shared" si="17"/>
        <v>0</v>
      </c>
      <c r="BI207" s="195">
        <f t="shared" si="18"/>
        <v>0</v>
      </c>
      <c r="BJ207" s="19" t="s">
        <v>22</v>
      </c>
      <c r="BK207" s="195">
        <f t="shared" si="19"/>
        <v>0</v>
      </c>
      <c r="BL207" s="19" t="s">
        <v>168</v>
      </c>
      <c r="BM207" s="19" t="s">
        <v>280</v>
      </c>
    </row>
    <row r="208" spans="2:65" s="1" customFormat="1" ht="22.5" customHeight="1">
      <c r="B208" s="36"/>
      <c r="C208" s="184" t="s">
        <v>288</v>
      </c>
      <c r="D208" s="184" t="s">
        <v>164</v>
      </c>
      <c r="E208" s="185" t="s">
        <v>3139</v>
      </c>
      <c r="F208" s="186" t="s">
        <v>3140</v>
      </c>
      <c r="G208" s="187" t="s">
        <v>1996</v>
      </c>
      <c r="H208" s="188">
        <v>2</v>
      </c>
      <c r="I208" s="189"/>
      <c r="J208" s="190">
        <f t="shared" si="10"/>
        <v>0</v>
      </c>
      <c r="K208" s="186" t="s">
        <v>20</v>
      </c>
      <c r="L208" s="56"/>
      <c r="M208" s="191" t="s">
        <v>20</v>
      </c>
      <c r="N208" s="192" t="s">
        <v>44</v>
      </c>
      <c r="O208" s="37"/>
      <c r="P208" s="193">
        <f t="shared" si="11"/>
        <v>0</v>
      </c>
      <c r="Q208" s="193">
        <v>0</v>
      </c>
      <c r="R208" s="193">
        <f t="shared" si="12"/>
        <v>0</v>
      </c>
      <c r="S208" s="193">
        <v>0</v>
      </c>
      <c r="T208" s="194">
        <f t="shared" si="13"/>
        <v>0</v>
      </c>
      <c r="AR208" s="19" t="s">
        <v>168</v>
      </c>
      <c r="AT208" s="19" t="s">
        <v>164</v>
      </c>
      <c r="AU208" s="19" t="s">
        <v>168</v>
      </c>
      <c r="AY208" s="19" t="s">
        <v>162</v>
      </c>
      <c r="BE208" s="195">
        <f t="shared" si="14"/>
        <v>0</v>
      </c>
      <c r="BF208" s="195">
        <f t="shared" si="15"/>
        <v>0</v>
      </c>
      <c r="BG208" s="195">
        <f t="shared" si="16"/>
        <v>0</v>
      </c>
      <c r="BH208" s="195">
        <f t="shared" si="17"/>
        <v>0</v>
      </c>
      <c r="BI208" s="195">
        <f t="shared" si="18"/>
        <v>0</v>
      </c>
      <c r="BJ208" s="19" t="s">
        <v>22</v>
      </c>
      <c r="BK208" s="195">
        <f t="shared" si="19"/>
        <v>0</v>
      </c>
      <c r="BL208" s="19" t="s">
        <v>168</v>
      </c>
      <c r="BM208" s="19" t="s">
        <v>288</v>
      </c>
    </row>
    <row r="209" spans="2:65" s="1" customFormat="1" ht="22.5" customHeight="1">
      <c r="B209" s="36"/>
      <c r="C209" s="184" t="s">
        <v>301</v>
      </c>
      <c r="D209" s="184" t="s">
        <v>164</v>
      </c>
      <c r="E209" s="185" t="s">
        <v>3141</v>
      </c>
      <c r="F209" s="186" t="s">
        <v>3142</v>
      </c>
      <c r="G209" s="187" t="s">
        <v>1996</v>
      </c>
      <c r="H209" s="188">
        <v>1</v>
      </c>
      <c r="I209" s="189"/>
      <c r="J209" s="190">
        <f t="shared" si="10"/>
        <v>0</v>
      </c>
      <c r="K209" s="186" t="s">
        <v>20</v>
      </c>
      <c r="L209" s="56"/>
      <c r="M209" s="191" t="s">
        <v>20</v>
      </c>
      <c r="N209" s="192" t="s">
        <v>44</v>
      </c>
      <c r="O209" s="37"/>
      <c r="P209" s="193">
        <f t="shared" si="11"/>
        <v>0</v>
      </c>
      <c r="Q209" s="193">
        <v>0</v>
      </c>
      <c r="R209" s="193">
        <f t="shared" si="12"/>
        <v>0</v>
      </c>
      <c r="S209" s="193">
        <v>0</v>
      </c>
      <c r="T209" s="194">
        <f t="shared" si="13"/>
        <v>0</v>
      </c>
      <c r="AR209" s="19" t="s">
        <v>168</v>
      </c>
      <c r="AT209" s="19" t="s">
        <v>164</v>
      </c>
      <c r="AU209" s="19" t="s">
        <v>168</v>
      </c>
      <c r="AY209" s="19" t="s">
        <v>162</v>
      </c>
      <c r="BE209" s="195">
        <f t="shared" si="14"/>
        <v>0</v>
      </c>
      <c r="BF209" s="195">
        <f t="shared" si="15"/>
        <v>0</v>
      </c>
      <c r="BG209" s="195">
        <f t="shared" si="16"/>
        <v>0</v>
      </c>
      <c r="BH209" s="195">
        <f t="shared" si="17"/>
        <v>0</v>
      </c>
      <c r="BI209" s="195">
        <f t="shared" si="18"/>
        <v>0</v>
      </c>
      <c r="BJ209" s="19" t="s">
        <v>22</v>
      </c>
      <c r="BK209" s="195">
        <f t="shared" si="19"/>
        <v>0</v>
      </c>
      <c r="BL209" s="19" t="s">
        <v>168</v>
      </c>
      <c r="BM209" s="19" t="s">
        <v>301</v>
      </c>
    </row>
    <row r="210" spans="2:65" s="1" customFormat="1" ht="22.5" customHeight="1">
      <c r="B210" s="36"/>
      <c r="C210" s="184" t="s">
        <v>309</v>
      </c>
      <c r="D210" s="184" t="s">
        <v>164</v>
      </c>
      <c r="E210" s="185" t="s">
        <v>3143</v>
      </c>
      <c r="F210" s="186" t="s">
        <v>3144</v>
      </c>
      <c r="G210" s="187" t="s">
        <v>248</v>
      </c>
      <c r="H210" s="188">
        <v>190</v>
      </c>
      <c r="I210" s="189"/>
      <c r="J210" s="190">
        <f t="shared" si="10"/>
        <v>0</v>
      </c>
      <c r="K210" s="186" t="s">
        <v>20</v>
      </c>
      <c r="L210" s="56"/>
      <c r="M210" s="191" t="s">
        <v>20</v>
      </c>
      <c r="N210" s="192" t="s">
        <v>44</v>
      </c>
      <c r="O210" s="37"/>
      <c r="P210" s="193">
        <f t="shared" si="11"/>
        <v>0</v>
      </c>
      <c r="Q210" s="193">
        <v>0</v>
      </c>
      <c r="R210" s="193">
        <f t="shared" si="12"/>
        <v>0</v>
      </c>
      <c r="S210" s="193">
        <v>0</v>
      </c>
      <c r="T210" s="194">
        <f t="shared" si="13"/>
        <v>0</v>
      </c>
      <c r="AR210" s="19" t="s">
        <v>168</v>
      </c>
      <c r="AT210" s="19" t="s">
        <v>164</v>
      </c>
      <c r="AU210" s="19" t="s">
        <v>168</v>
      </c>
      <c r="AY210" s="19" t="s">
        <v>162</v>
      </c>
      <c r="BE210" s="195">
        <f t="shared" si="14"/>
        <v>0</v>
      </c>
      <c r="BF210" s="195">
        <f t="shared" si="15"/>
        <v>0</v>
      </c>
      <c r="BG210" s="195">
        <f t="shared" si="16"/>
        <v>0</v>
      </c>
      <c r="BH210" s="195">
        <f t="shared" si="17"/>
        <v>0</v>
      </c>
      <c r="BI210" s="195">
        <f t="shared" si="18"/>
        <v>0</v>
      </c>
      <c r="BJ210" s="19" t="s">
        <v>22</v>
      </c>
      <c r="BK210" s="195">
        <f t="shared" si="19"/>
        <v>0</v>
      </c>
      <c r="BL210" s="19" t="s">
        <v>168</v>
      </c>
      <c r="BM210" s="19" t="s">
        <v>309</v>
      </c>
    </row>
    <row r="211" spans="2:65" s="1" customFormat="1" ht="22.5" customHeight="1">
      <c r="B211" s="36"/>
      <c r="C211" s="184" t="s">
        <v>196</v>
      </c>
      <c r="D211" s="184" t="s">
        <v>164</v>
      </c>
      <c r="E211" s="185" t="s">
        <v>3145</v>
      </c>
      <c r="F211" s="186" t="s">
        <v>3146</v>
      </c>
      <c r="G211" s="187" t="s">
        <v>1996</v>
      </c>
      <c r="H211" s="188">
        <v>4</v>
      </c>
      <c r="I211" s="189"/>
      <c r="J211" s="190">
        <f t="shared" si="10"/>
        <v>0</v>
      </c>
      <c r="K211" s="186" t="s">
        <v>20</v>
      </c>
      <c r="L211" s="56"/>
      <c r="M211" s="191" t="s">
        <v>20</v>
      </c>
      <c r="N211" s="192" t="s">
        <v>44</v>
      </c>
      <c r="O211" s="37"/>
      <c r="P211" s="193">
        <f t="shared" si="11"/>
        <v>0</v>
      </c>
      <c r="Q211" s="193">
        <v>0</v>
      </c>
      <c r="R211" s="193">
        <f t="shared" si="12"/>
        <v>0</v>
      </c>
      <c r="S211" s="193">
        <v>0</v>
      </c>
      <c r="T211" s="194">
        <f t="shared" si="13"/>
        <v>0</v>
      </c>
      <c r="AR211" s="19" t="s">
        <v>168</v>
      </c>
      <c r="AT211" s="19" t="s">
        <v>164</v>
      </c>
      <c r="AU211" s="19" t="s">
        <v>168</v>
      </c>
      <c r="AY211" s="19" t="s">
        <v>162</v>
      </c>
      <c r="BE211" s="195">
        <f t="shared" si="14"/>
        <v>0</v>
      </c>
      <c r="BF211" s="195">
        <f t="shared" si="15"/>
        <v>0</v>
      </c>
      <c r="BG211" s="195">
        <f t="shared" si="16"/>
        <v>0</v>
      </c>
      <c r="BH211" s="195">
        <f t="shared" si="17"/>
        <v>0</v>
      </c>
      <c r="BI211" s="195">
        <f t="shared" si="18"/>
        <v>0</v>
      </c>
      <c r="BJ211" s="19" t="s">
        <v>22</v>
      </c>
      <c r="BK211" s="195">
        <f t="shared" si="19"/>
        <v>0</v>
      </c>
      <c r="BL211" s="19" t="s">
        <v>168</v>
      </c>
      <c r="BM211" s="19" t="s">
        <v>196</v>
      </c>
    </row>
    <row r="212" spans="2:65" s="1" customFormat="1" ht="22.5" customHeight="1">
      <c r="B212" s="36"/>
      <c r="C212" s="184" t="s">
        <v>317</v>
      </c>
      <c r="D212" s="184" t="s">
        <v>164</v>
      </c>
      <c r="E212" s="185" t="s">
        <v>3147</v>
      </c>
      <c r="F212" s="186" t="s">
        <v>3148</v>
      </c>
      <c r="G212" s="187" t="s">
        <v>1996</v>
      </c>
      <c r="H212" s="188">
        <v>4</v>
      </c>
      <c r="I212" s="189"/>
      <c r="J212" s="190">
        <f t="shared" si="10"/>
        <v>0</v>
      </c>
      <c r="K212" s="186" t="s">
        <v>20</v>
      </c>
      <c r="L212" s="56"/>
      <c r="M212" s="191" t="s">
        <v>20</v>
      </c>
      <c r="N212" s="192" t="s">
        <v>44</v>
      </c>
      <c r="O212" s="37"/>
      <c r="P212" s="193">
        <f t="shared" si="11"/>
        <v>0</v>
      </c>
      <c r="Q212" s="193">
        <v>0</v>
      </c>
      <c r="R212" s="193">
        <f t="shared" si="12"/>
        <v>0</v>
      </c>
      <c r="S212" s="193">
        <v>0</v>
      </c>
      <c r="T212" s="194">
        <f t="shared" si="13"/>
        <v>0</v>
      </c>
      <c r="AR212" s="19" t="s">
        <v>168</v>
      </c>
      <c r="AT212" s="19" t="s">
        <v>164</v>
      </c>
      <c r="AU212" s="19" t="s">
        <v>168</v>
      </c>
      <c r="AY212" s="19" t="s">
        <v>162</v>
      </c>
      <c r="BE212" s="195">
        <f t="shared" si="14"/>
        <v>0</v>
      </c>
      <c r="BF212" s="195">
        <f t="shared" si="15"/>
        <v>0</v>
      </c>
      <c r="BG212" s="195">
        <f t="shared" si="16"/>
        <v>0</v>
      </c>
      <c r="BH212" s="195">
        <f t="shared" si="17"/>
        <v>0</v>
      </c>
      <c r="BI212" s="195">
        <f t="shared" si="18"/>
        <v>0</v>
      </c>
      <c r="BJ212" s="19" t="s">
        <v>22</v>
      </c>
      <c r="BK212" s="195">
        <f t="shared" si="19"/>
        <v>0</v>
      </c>
      <c r="BL212" s="19" t="s">
        <v>168</v>
      </c>
      <c r="BM212" s="19" t="s">
        <v>317</v>
      </c>
    </row>
    <row r="213" spans="2:65" s="1" customFormat="1" ht="22.5" customHeight="1">
      <c r="B213" s="36"/>
      <c r="C213" s="184" t="s">
        <v>243</v>
      </c>
      <c r="D213" s="184" t="s">
        <v>164</v>
      </c>
      <c r="E213" s="185" t="s">
        <v>3149</v>
      </c>
      <c r="F213" s="186" t="s">
        <v>3150</v>
      </c>
      <c r="G213" s="187" t="s">
        <v>1996</v>
      </c>
      <c r="H213" s="188">
        <v>38</v>
      </c>
      <c r="I213" s="189"/>
      <c r="J213" s="190">
        <f t="shared" si="10"/>
        <v>0</v>
      </c>
      <c r="K213" s="186" t="s">
        <v>20</v>
      </c>
      <c r="L213" s="56"/>
      <c r="M213" s="191" t="s">
        <v>20</v>
      </c>
      <c r="N213" s="192" t="s">
        <v>44</v>
      </c>
      <c r="O213" s="37"/>
      <c r="P213" s="193">
        <f t="shared" si="11"/>
        <v>0</v>
      </c>
      <c r="Q213" s="193">
        <v>0</v>
      </c>
      <c r="R213" s="193">
        <f t="shared" si="12"/>
        <v>0</v>
      </c>
      <c r="S213" s="193">
        <v>0</v>
      </c>
      <c r="T213" s="194">
        <f t="shared" si="13"/>
        <v>0</v>
      </c>
      <c r="AR213" s="19" t="s">
        <v>168</v>
      </c>
      <c r="AT213" s="19" t="s">
        <v>164</v>
      </c>
      <c r="AU213" s="19" t="s">
        <v>168</v>
      </c>
      <c r="AY213" s="19" t="s">
        <v>162</v>
      </c>
      <c r="BE213" s="195">
        <f t="shared" si="14"/>
        <v>0</v>
      </c>
      <c r="BF213" s="195">
        <f t="shared" si="15"/>
        <v>0</v>
      </c>
      <c r="BG213" s="195">
        <f t="shared" si="16"/>
        <v>0</v>
      </c>
      <c r="BH213" s="195">
        <f t="shared" si="17"/>
        <v>0</v>
      </c>
      <c r="BI213" s="195">
        <f t="shared" si="18"/>
        <v>0</v>
      </c>
      <c r="BJ213" s="19" t="s">
        <v>22</v>
      </c>
      <c r="BK213" s="195">
        <f t="shared" si="19"/>
        <v>0</v>
      </c>
      <c r="BL213" s="19" t="s">
        <v>168</v>
      </c>
      <c r="BM213" s="19" t="s">
        <v>243</v>
      </c>
    </row>
    <row r="214" spans="2:63" s="15" customFormat="1" ht="21.6" customHeight="1">
      <c r="B214" s="270"/>
      <c r="C214" s="271"/>
      <c r="D214" s="272" t="s">
        <v>72</v>
      </c>
      <c r="E214" s="272" t="s">
        <v>3151</v>
      </c>
      <c r="F214" s="272" t="s">
        <v>3152</v>
      </c>
      <c r="G214" s="271"/>
      <c r="H214" s="271"/>
      <c r="I214" s="273"/>
      <c r="J214" s="274">
        <f>BK214</f>
        <v>0</v>
      </c>
      <c r="K214" s="271"/>
      <c r="L214" s="275"/>
      <c r="M214" s="276"/>
      <c r="N214" s="277"/>
      <c r="O214" s="277"/>
      <c r="P214" s="278">
        <f>SUM(P215:P220)</f>
        <v>0</v>
      </c>
      <c r="Q214" s="277"/>
      <c r="R214" s="278">
        <f>SUM(R215:R220)</f>
        <v>0</v>
      </c>
      <c r="S214" s="277"/>
      <c r="T214" s="279">
        <f>SUM(T215:T220)</f>
        <v>0</v>
      </c>
      <c r="AR214" s="280" t="s">
        <v>22</v>
      </c>
      <c r="AT214" s="281" t="s">
        <v>72</v>
      </c>
      <c r="AU214" s="281" t="s">
        <v>180</v>
      </c>
      <c r="AY214" s="280" t="s">
        <v>162</v>
      </c>
      <c r="BK214" s="282">
        <f>SUM(BK215:BK220)</f>
        <v>0</v>
      </c>
    </row>
    <row r="215" spans="2:65" s="1" customFormat="1" ht="22.5" customHeight="1">
      <c r="B215" s="36"/>
      <c r="C215" s="184" t="s">
        <v>324</v>
      </c>
      <c r="D215" s="184" t="s">
        <v>164</v>
      </c>
      <c r="E215" s="185" t="s">
        <v>3153</v>
      </c>
      <c r="F215" s="186" t="s">
        <v>3154</v>
      </c>
      <c r="G215" s="187" t="s">
        <v>248</v>
      </c>
      <c r="H215" s="188">
        <v>110</v>
      </c>
      <c r="I215" s="189"/>
      <c r="J215" s="190">
        <f aca="true" t="shared" si="20" ref="J215:J220">ROUND(I215*H215,2)</f>
        <v>0</v>
      </c>
      <c r="K215" s="186" t="s">
        <v>20</v>
      </c>
      <c r="L215" s="56"/>
      <c r="M215" s="191" t="s">
        <v>20</v>
      </c>
      <c r="N215" s="192" t="s">
        <v>44</v>
      </c>
      <c r="O215" s="37"/>
      <c r="P215" s="193">
        <f aca="true" t="shared" si="21" ref="P215:P220">O215*H215</f>
        <v>0</v>
      </c>
      <c r="Q215" s="193">
        <v>0</v>
      </c>
      <c r="R215" s="193">
        <f aca="true" t="shared" si="22" ref="R215:R220">Q215*H215</f>
        <v>0</v>
      </c>
      <c r="S215" s="193">
        <v>0</v>
      </c>
      <c r="T215" s="194">
        <f aca="true" t="shared" si="23" ref="T215:T220">S215*H215</f>
        <v>0</v>
      </c>
      <c r="AR215" s="19" t="s">
        <v>168</v>
      </c>
      <c r="AT215" s="19" t="s">
        <v>164</v>
      </c>
      <c r="AU215" s="19" t="s">
        <v>168</v>
      </c>
      <c r="AY215" s="19" t="s">
        <v>162</v>
      </c>
      <c r="BE215" s="195">
        <f aca="true" t="shared" si="24" ref="BE215:BE220">IF(N215="základní",J215,0)</f>
        <v>0</v>
      </c>
      <c r="BF215" s="195">
        <f aca="true" t="shared" si="25" ref="BF215:BF220">IF(N215="snížená",J215,0)</f>
        <v>0</v>
      </c>
      <c r="BG215" s="195">
        <f aca="true" t="shared" si="26" ref="BG215:BG220">IF(N215="zákl. přenesená",J215,0)</f>
        <v>0</v>
      </c>
      <c r="BH215" s="195">
        <f aca="true" t="shared" si="27" ref="BH215:BH220">IF(N215="sníž. přenesená",J215,0)</f>
        <v>0</v>
      </c>
      <c r="BI215" s="195">
        <f aca="true" t="shared" si="28" ref="BI215:BI220">IF(N215="nulová",J215,0)</f>
        <v>0</v>
      </c>
      <c r="BJ215" s="19" t="s">
        <v>22</v>
      </c>
      <c r="BK215" s="195">
        <f aca="true" t="shared" si="29" ref="BK215:BK220">ROUND(I215*H215,2)</f>
        <v>0</v>
      </c>
      <c r="BL215" s="19" t="s">
        <v>168</v>
      </c>
      <c r="BM215" s="19" t="s">
        <v>324</v>
      </c>
    </row>
    <row r="216" spans="2:65" s="1" customFormat="1" ht="22.5" customHeight="1">
      <c r="B216" s="36"/>
      <c r="C216" s="184" t="s">
        <v>328</v>
      </c>
      <c r="D216" s="184" t="s">
        <v>164</v>
      </c>
      <c r="E216" s="185" t="s">
        <v>3155</v>
      </c>
      <c r="F216" s="186" t="s">
        <v>3156</v>
      </c>
      <c r="G216" s="187" t="s">
        <v>248</v>
      </c>
      <c r="H216" s="188">
        <v>200</v>
      </c>
      <c r="I216" s="189"/>
      <c r="J216" s="190">
        <f t="shared" si="20"/>
        <v>0</v>
      </c>
      <c r="K216" s="186" t="s">
        <v>20</v>
      </c>
      <c r="L216" s="56"/>
      <c r="M216" s="191" t="s">
        <v>20</v>
      </c>
      <c r="N216" s="192" t="s">
        <v>44</v>
      </c>
      <c r="O216" s="37"/>
      <c r="P216" s="193">
        <f t="shared" si="21"/>
        <v>0</v>
      </c>
      <c r="Q216" s="193">
        <v>0</v>
      </c>
      <c r="R216" s="193">
        <f t="shared" si="22"/>
        <v>0</v>
      </c>
      <c r="S216" s="193">
        <v>0</v>
      </c>
      <c r="T216" s="194">
        <f t="shared" si="23"/>
        <v>0</v>
      </c>
      <c r="AR216" s="19" t="s">
        <v>168</v>
      </c>
      <c r="AT216" s="19" t="s">
        <v>164</v>
      </c>
      <c r="AU216" s="19" t="s">
        <v>168</v>
      </c>
      <c r="AY216" s="19" t="s">
        <v>162</v>
      </c>
      <c r="BE216" s="195">
        <f t="shared" si="24"/>
        <v>0</v>
      </c>
      <c r="BF216" s="195">
        <f t="shared" si="25"/>
        <v>0</v>
      </c>
      <c r="BG216" s="195">
        <f t="shared" si="26"/>
        <v>0</v>
      </c>
      <c r="BH216" s="195">
        <f t="shared" si="27"/>
        <v>0</v>
      </c>
      <c r="BI216" s="195">
        <f t="shared" si="28"/>
        <v>0</v>
      </c>
      <c r="BJ216" s="19" t="s">
        <v>22</v>
      </c>
      <c r="BK216" s="195">
        <f t="shared" si="29"/>
        <v>0</v>
      </c>
      <c r="BL216" s="19" t="s">
        <v>168</v>
      </c>
      <c r="BM216" s="19" t="s">
        <v>328</v>
      </c>
    </row>
    <row r="217" spans="2:65" s="1" customFormat="1" ht="22.5" customHeight="1">
      <c r="B217" s="36"/>
      <c r="C217" s="184" t="s">
        <v>332</v>
      </c>
      <c r="D217" s="184" t="s">
        <v>164</v>
      </c>
      <c r="E217" s="185" t="s">
        <v>3157</v>
      </c>
      <c r="F217" s="186" t="s">
        <v>3158</v>
      </c>
      <c r="G217" s="187" t="s">
        <v>248</v>
      </c>
      <c r="H217" s="188">
        <v>50</v>
      </c>
      <c r="I217" s="189"/>
      <c r="J217" s="190">
        <f t="shared" si="20"/>
        <v>0</v>
      </c>
      <c r="K217" s="186" t="s">
        <v>20</v>
      </c>
      <c r="L217" s="56"/>
      <c r="M217" s="191" t="s">
        <v>20</v>
      </c>
      <c r="N217" s="192" t="s">
        <v>44</v>
      </c>
      <c r="O217" s="37"/>
      <c r="P217" s="193">
        <f t="shared" si="21"/>
        <v>0</v>
      </c>
      <c r="Q217" s="193">
        <v>0</v>
      </c>
      <c r="R217" s="193">
        <f t="shared" si="22"/>
        <v>0</v>
      </c>
      <c r="S217" s="193">
        <v>0</v>
      </c>
      <c r="T217" s="194">
        <f t="shared" si="23"/>
        <v>0</v>
      </c>
      <c r="AR217" s="19" t="s">
        <v>168</v>
      </c>
      <c r="AT217" s="19" t="s">
        <v>164</v>
      </c>
      <c r="AU217" s="19" t="s">
        <v>168</v>
      </c>
      <c r="AY217" s="19" t="s">
        <v>162</v>
      </c>
      <c r="BE217" s="195">
        <f t="shared" si="24"/>
        <v>0</v>
      </c>
      <c r="BF217" s="195">
        <f t="shared" si="25"/>
        <v>0</v>
      </c>
      <c r="BG217" s="195">
        <f t="shared" si="26"/>
        <v>0</v>
      </c>
      <c r="BH217" s="195">
        <f t="shared" si="27"/>
        <v>0</v>
      </c>
      <c r="BI217" s="195">
        <f t="shared" si="28"/>
        <v>0</v>
      </c>
      <c r="BJ217" s="19" t="s">
        <v>22</v>
      </c>
      <c r="BK217" s="195">
        <f t="shared" si="29"/>
        <v>0</v>
      </c>
      <c r="BL217" s="19" t="s">
        <v>168</v>
      </c>
      <c r="BM217" s="19" t="s">
        <v>332</v>
      </c>
    </row>
    <row r="218" spans="2:65" s="1" customFormat="1" ht="22.5" customHeight="1">
      <c r="B218" s="36"/>
      <c r="C218" s="184" t="s">
        <v>337</v>
      </c>
      <c r="D218" s="184" t="s">
        <v>164</v>
      </c>
      <c r="E218" s="185" t="s">
        <v>3159</v>
      </c>
      <c r="F218" s="186" t="s">
        <v>3160</v>
      </c>
      <c r="G218" s="187" t="s">
        <v>248</v>
      </c>
      <c r="H218" s="188">
        <v>20</v>
      </c>
      <c r="I218" s="189"/>
      <c r="J218" s="190">
        <f t="shared" si="20"/>
        <v>0</v>
      </c>
      <c r="K218" s="186" t="s">
        <v>20</v>
      </c>
      <c r="L218" s="56"/>
      <c r="M218" s="191" t="s">
        <v>20</v>
      </c>
      <c r="N218" s="192" t="s">
        <v>44</v>
      </c>
      <c r="O218" s="37"/>
      <c r="P218" s="193">
        <f t="shared" si="21"/>
        <v>0</v>
      </c>
      <c r="Q218" s="193">
        <v>0</v>
      </c>
      <c r="R218" s="193">
        <f t="shared" si="22"/>
        <v>0</v>
      </c>
      <c r="S218" s="193">
        <v>0</v>
      </c>
      <c r="T218" s="194">
        <f t="shared" si="23"/>
        <v>0</v>
      </c>
      <c r="AR218" s="19" t="s">
        <v>168</v>
      </c>
      <c r="AT218" s="19" t="s">
        <v>164</v>
      </c>
      <c r="AU218" s="19" t="s">
        <v>168</v>
      </c>
      <c r="AY218" s="19" t="s">
        <v>162</v>
      </c>
      <c r="BE218" s="195">
        <f t="shared" si="24"/>
        <v>0</v>
      </c>
      <c r="BF218" s="195">
        <f t="shared" si="25"/>
        <v>0</v>
      </c>
      <c r="BG218" s="195">
        <f t="shared" si="26"/>
        <v>0</v>
      </c>
      <c r="BH218" s="195">
        <f t="shared" si="27"/>
        <v>0</v>
      </c>
      <c r="BI218" s="195">
        <f t="shared" si="28"/>
        <v>0</v>
      </c>
      <c r="BJ218" s="19" t="s">
        <v>22</v>
      </c>
      <c r="BK218" s="195">
        <f t="shared" si="29"/>
        <v>0</v>
      </c>
      <c r="BL218" s="19" t="s">
        <v>168</v>
      </c>
      <c r="BM218" s="19" t="s">
        <v>337</v>
      </c>
    </row>
    <row r="219" spans="2:65" s="1" customFormat="1" ht="22.5" customHeight="1">
      <c r="B219" s="36"/>
      <c r="C219" s="184" t="s">
        <v>351</v>
      </c>
      <c r="D219" s="184" t="s">
        <v>164</v>
      </c>
      <c r="E219" s="185" t="s">
        <v>3161</v>
      </c>
      <c r="F219" s="186" t="s">
        <v>3162</v>
      </c>
      <c r="G219" s="187" t="s">
        <v>248</v>
      </c>
      <c r="H219" s="188">
        <v>180</v>
      </c>
      <c r="I219" s="189"/>
      <c r="J219" s="190">
        <f t="shared" si="20"/>
        <v>0</v>
      </c>
      <c r="K219" s="186" t="s">
        <v>20</v>
      </c>
      <c r="L219" s="56"/>
      <c r="M219" s="191" t="s">
        <v>20</v>
      </c>
      <c r="N219" s="192" t="s">
        <v>44</v>
      </c>
      <c r="O219" s="37"/>
      <c r="P219" s="193">
        <f t="shared" si="21"/>
        <v>0</v>
      </c>
      <c r="Q219" s="193">
        <v>0</v>
      </c>
      <c r="R219" s="193">
        <f t="shared" si="22"/>
        <v>0</v>
      </c>
      <c r="S219" s="193">
        <v>0</v>
      </c>
      <c r="T219" s="194">
        <f t="shared" si="23"/>
        <v>0</v>
      </c>
      <c r="AR219" s="19" t="s">
        <v>168</v>
      </c>
      <c r="AT219" s="19" t="s">
        <v>164</v>
      </c>
      <c r="AU219" s="19" t="s">
        <v>168</v>
      </c>
      <c r="AY219" s="19" t="s">
        <v>162</v>
      </c>
      <c r="BE219" s="195">
        <f t="shared" si="24"/>
        <v>0</v>
      </c>
      <c r="BF219" s="195">
        <f t="shared" si="25"/>
        <v>0</v>
      </c>
      <c r="BG219" s="195">
        <f t="shared" si="26"/>
        <v>0</v>
      </c>
      <c r="BH219" s="195">
        <f t="shared" si="27"/>
        <v>0</v>
      </c>
      <c r="BI219" s="195">
        <f t="shared" si="28"/>
        <v>0</v>
      </c>
      <c r="BJ219" s="19" t="s">
        <v>22</v>
      </c>
      <c r="BK219" s="195">
        <f t="shared" si="29"/>
        <v>0</v>
      </c>
      <c r="BL219" s="19" t="s">
        <v>168</v>
      </c>
      <c r="BM219" s="19" t="s">
        <v>351</v>
      </c>
    </row>
    <row r="220" spans="2:65" s="1" customFormat="1" ht="22.5" customHeight="1">
      <c r="B220" s="36"/>
      <c r="C220" s="184" t="s">
        <v>365</v>
      </c>
      <c r="D220" s="184" t="s">
        <v>164</v>
      </c>
      <c r="E220" s="185" t="s">
        <v>3163</v>
      </c>
      <c r="F220" s="186" t="s">
        <v>3164</v>
      </c>
      <c r="G220" s="187" t="s">
        <v>248</v>
      </c>
      <c r="H220" s="188">
        <v>102</v>
      </c>
      <c r="I220" s="189"/>
      <c r="J220" s="190">
        <f t="shared" si="20"/>
        <v>0</v>
      </c>
      <c r="K220" s="186" t="s">
        <v>20</v>
      </c>
      <c r="L220" s="56"/>
      <c r="M220" s="191" t="s">
        <v>20</v>
      </c>
      <c r="N220" s="192" t="s">
        <v>44</v>
      </c>
      <c r="O220" s="37"/>
      <c r="P220" s="193">
        <f t="shared" si="21"/>
        <v>0</v>
      </c>
      <c r="Q220" s="193">
        <v>0</v>
      </c>
      <c r="R220" s="193">
        <f t="shared" si="22"/>
        <v>0</v>
      </c>
      <c r="S220" s="193">
        <v>0</v>
      </c>
      <c r="T220" s="194">
        <f t="shared" si="23"/>
        <v>0</v>
      </c>
      <c r="AR220" s="19" t="s">
        <v>168</v>
      </c>
      <c r="AT220" s="19" t="s">
        <v>164</v>
      </c>
      <c r="AU220" s="19" t="s">
        <v>168</v>
      </c>
      <c r="AY220" s="19" t="s">
        <v>162</v>
      </c>
      <c r="BE220" s="195">
        <f t="shared" si="24"/>
        <v>0</v>
      </c>
      <c r="BF220" s="195">
        <f t="shared" si="25"/>
        <v>0</v>
      </c>
      <c r="BG220" s="195">
        <f t="shared" si="26"/>
        <v>0</v>
      </c>
      <c r="BH220" s="195">
        <f t="shared" si="27"/>
        <v>0</v>
      </c>
      <c r="BI220" s="195">
        <f t="shared" si="28"/>
        <v>0</v>
      </c>
      <c r="BJ220" s="19" t="s">
        <v>22</v>
      </c>
      <c r="BK220" s="195">
        <f t="shared" si="29"/>
        <v>0</v>
      </c>
      <c r="BL220" s="19" t="s">
        <v>168</v>
      </c>
      <c r="BM220" s="19" t="s">
        <v>365</v>
      </c>
    </row>
    <row r="221" spans="2:63" s="15" customFormat="1" ht="21.6" customHeight="1">
      <c r="B221" s="270"/>
      <c r="C221" s="271"/>
      <c r="D221" s="272" t="s">
        <v>72</v>
      </c>
      <c r="E221" s="272" t="s">
        <v>3165</v>
      </c>
      <c r="F221" s="272" t="s">
        <v>3166</v>
      </c>
      <c r="G221" s="271"/>
      <c r="H221" s="271"/>
      <c r="I221" s="273"/>
      <c r="J221" s="274">
        <f>BK221</f>
        <v>0</v>
      </c>
      <c r="K221" s="271"/>
      <c r="L221" s="275"/>
      <c r="M221" s="276"/>
      <c r="N221" s="277"/>
      <c r="O221" s="277"/>
      <c r="P221" s="278">
        <f>SUM(P222:P230)</f>
        <v>0</v>
      </c>
      <c r="Q221" s="277"/>
      <c r="R221" s="278">
        <f>SUM(R222:R230)</f>
        <v>0</v>
      </c>
      <c r="S221" s="277"/>
      <c r="T221" s="279">
        <f>SUM(T222:T230)</f>
        <v>0</v>
      </c>
      <c r="AR221" s="280" t="s">
        <v>22</v>
      </c>
      <c r="AT221" s="281" t="s">
        <v>72</v>
      </c>
      <c r="AU221" s="281" t="s">
        <v>180</v>
      </c>
      <c r="AY221" s="280" t="s">
        <v>162</v>
      </c>
      <c r="BK221" s="282">
        <f>SUM(BK222:BK230)</f>
        <v>0</v>
      </c>
    </row>
    <row r="222" spans="2:65" s="1" customFormat="1" ht="22.5" customHeight="1">
      <c r="B222" s="36"/>
      <c r="C222" s="184" t="s">
        <v>373</v>
      </c>
      <c r="D222" s="184" t="s">
        <v>164</v>
      </c>
      <c r="E222" s="185" t="s">
        <v>3167</v>
      </c>
      <c r="F222" s="186" t="s">
        <v>3168</v>
      </c>
      <c r="G222" s="187" t="s">
        <v>1996</v>
      </c>
      <c r="H222" s="188">
        <v>690</v>
      </c>
      <c r="I222" s="189"/>
      <c r="J222" s="190">
        <f aca="true" t="shared" si="30" ref="J222:J230">ROUND(I222*H222,2)</f>
        <v>0</v>
      </c>
      <c r="K222" s="186" t="s">
        <v>20</v>
      </c>
      <c r="L222" s="56"/>
      <c r="M222" s="191" t="s">
        <v>20</v>
      </c>
      <c r="N222" s="192" t="s">
        <v>44</v>
      </c>
      <c r="O222" s="37"/>
      <c r="P222" s="193">
        <f aca="true" t="shared" si="31" ref="P222:P230">O222*H222</f>
        <v>0</v>
      </c>
      <c r="Q222" s="193">
        <v>0</v>
      </c>
      <c r="R222" s="193">
        <f aca="true" t="shared" si="32" ref="R222:R230">Q222*H222</f>
        <v>0</v>
      </c>
      <c r="S222" s="193">
        <v>0</v>
      </c>
      <c r="T222" s="194">
        <f aca="true" t="shared" si="33" ref="T222:T230">S222*H222</f>
        <v>0</v>
      </c>
      <c r="AR222" s="19" t="s">
        <v>168</v>
      </c>
      <c r="AT222" s="19" t="s">
        <v>164</v>
      </c>
      <c r="AU222" s="19" t="s">
        <v>168</v>
      </c>
      <c r="AY222" s="19" t="s">
        <v>162</v>
      </c>
      <c r="BE222" s="195">
        <f aca="true" t="shared" si="34" ref="BE222:BE230">IF(N222="základní",J222,0)</f>
        <v>0</v>
      </c>
      <c r="BF222" s="195">
        <f aca="true" t="shared" si="35" ref="BF222:BF230">IF(N222="snížená",J222,0)</f>
        <v>0</v>
      </c>
      <c r="BG222" s="195">
        <f aca="true" t="shared" si="36" ref="BG222:BG230">IF(N222="zákl. přenesená",J222,0)</f>
        <v>0</v>
      </c>
      <c r="BH222" s="195">
        <f aca="true" t="shared" si="37" ref="BH222:BH230">IF(N222="sníž. přenesená",J222,0)</f>
        <v>0</v>
      </c>
      <c r="BI222" s="195">
        <f aca="true" t="shared" si="38" ref="BI222:BI230">IF(N222="nulová",J222,0)</f>
        <v>0</v>
      </c>
      <c r="BJ222" s="19" t="s">
        <v>22</v>
      </c>
      <c r="BK222" s="195">
        <f aca="true" t="shared" si="39" ref="BK222:BK230">ROUND(I222*H222,2)</f>
        <v>0</v>
      </c>
      <c r="BL222" s="19" t="s">
        <v>168</v>
      </c>
      <c r="BM222" s="19" t="s">
        <v>373</v>
      </c>
    </row>
    <row r="223" spans="2:65" s="1" customFormat="1" ht="22.5" customHeight="1">
      <c r="B223" s="36"/>
      <c r="C223" s="184" t="s">
        <v>386</v>
      </c>
      <c r="D223" s="184" t="s">
        <v>164</v>
      </c>
      <c r="E223" s="185" t="s">
        <v>3169</v>
      </c>
      <c r="F223" s="186" t="s">
        <v>3170</v>
      </c>
      <c r="G223" s="187" t="s">
        <v>1996</v>
      </c>
      <c r="H223" s="188">
        <v>120</v>
      </c>
      <c r="I223" s="189"/>
      <c r="J223" s="190">
        <f t="shared" si="30"/>
        <v>0</v>
      </c>
      <c r="K223" s="186" t="s">
        <v>20</v>
      </c>
      <c r="L223" s="56"/>
      <c r="M223" s="191" t="s">
        <v>20</v>
      </c>
      <c r="N223" s="192" t="s">
        <v>44</v>
      </c>
      <c r="O223" s="37"/>
      <c r="P223" s="193">
        <f t="shared" si="31"/>
        <v>0</v>
      </c>
      <c r="Q223" s="193">
        <v>0</v>
      </c>
      <c r="R223" s="193">
        <f t="shared" si="32"/>
        <v>0</v>
      </c>
      <c r="S223" s="193">
        <v>0</v>
      </c>
      <c r="T223" s="194">
        <f t="shared" si="33"/>
        <v>0</v>
      </c>
      <c r="AR223" s="19" t="s">
        <v>168</v>
      </c>
      <c r="AT223" s="19" t="s">
        <v>164</v>
      </c>
      <c r="AU223" s="19" t="s">
        <v>168</v>
      </c>
      <c r="AY223" s="19" t="s">
        <v>162</v>
      </c>
      <c r="BE223" s="195">
        <f t="shared" si="34"/>
        <v>0</v>
      </c>
      <c r="BF223" s="195">
        <f t="shared" si="35"/>
        <v>0</v>
      </c>
      <c r="BG223" s="195">
        <f t="shared" si="36"/>
        <v>0</v>
      </c>
      <c r="BH223" s="195">
        <f t="shared" si="37"/>
        <v>0</v>
      </c>
      <c r="BI223" s="195">
        <f t="shared" si="38"/>
        <v>0</v>
      </c>
      <c r="BJ223" s="19" t="s">
        <v>22</v>
      </c>
      <c r="BK223" s="195">
        <f t="shared" si="39"/>
        <v>0</v>
      </c>
      <c r="BL223" s="19" t="s">
        <v>168</v>
      </c>
      <c r="BM223" s="19" t="s">
        <v>386</v>
      </c>
    </row>
    <row r="224" spans="2:65" s="1" customFormat="1" ht="22.5" customHeight="1">
      <c r="B224" s="36"/>
      <c r="C224" s="184" t="s">
        <v>395</v>
      </c>
      <c r="D224" s="184" t="s">
        <v>164</v>
      </c>
      <c r="E224" s="185" t="s">
        <v>3171</v>
      </c>
      <c r="F224" s="186" t="s">
        <v>3172</v>
      </c>
      <c r="G224" s="187" t="s">
        <v>1996</v>
      </c>
      <c r="H224" s="188">
        <v>50</v>
      </c>
      <c r="I224" s="189"/>
      <c r="J224" s="190">
        <f t="shared" si="30"/>
        <v>0</v>
      </c>
      <c r="K224" s="186" t="s">
        <v>20</v>
      </c>
      <c r="L224" s="56"/>
      <c r="M224" s="191" t="s">
        <v>20</v>
      </c>
      <c r="N224" s="192" t="s">
        <v>44</v>
      </c>
      <c r="O224" s="37"/>
      <c r="P224" s="193">
        <f t="shared" si="31"/>
        <v>0</v>
      </c>
      <c r="Q224" s="193">
        <v>0</v>
      </c>
      <c r="R224" s="193">
        <f t="shared" si="32"/>
        <v>0</v>
      </c>
      <c r="S224" s="193">
        <v>0</v>
      </c>
      <c r="T224" s="194">
        <f t="shared" si="33"/>
        <v>0</v>
      </c>
      <c r="AR224" s="19" t="s">
        <v>168</v>
      </c>
      <c r="AT224" s="19" t="s">
        <v>164</v>
      </c>
      <c r="AU224" s="19" t="s">
        <v>168</v>
      </c>
      <c r="AY224" s="19" t="s">
        <v>162</v>
      </c>
      <c r="BE224" s="195">
        <f t="shared" si="34"/>
        <v>0</v>
      </c>
      <c r="BF224" s="195">
        <f t="shared" si="35"/>
        <v>0</v>
      </c>
      <c r="BG224" s="195">
        <f t="shared" si="36"/>
        <v>0</v>
      </c>
      <c r="BH224" s="195">
        <f t="shared" si="37"/>
        <v>0</v>
      </c>
      <c r="BI224" s="195">
        <f t="shared" si="38"/>
        <v>0</v>
      </c>
      <c r="BJ224" s="19" t="s">
        <v>22</v>
      </c>
      <c r="BK224" s="195">
        <f t="shared" si="39"/>
        <v>0</v>
      </c>
      <c r="BL224" s="19" t="s">
        <v>168</v>
      </c>
      <c r="BM224" s="19" t="s">
        <v>395</v>
      </c>
    </row>
    <row r="225" spans="2:65" s="1" customFormat="1" ht="22.5" customHeight="1">
      <c r="B225" s="36"/>
      <c r="C225" s="184" t="s">
        <v>410</v>
      </c>
      <c r="D225" s="184" t="s">
        <v>164</v>
      </c>
      <c r="E225" s="185" t="s">
        <v>3173</v>
      </c>
      <c r="F225" s="186" t="s">
        <v>3174</v>
      </c>
      <c r="G225" s="187" t="s">
        <v>1996</v>
      </c>
      <c r="H225" s="188">
        <v>30</v>
      </c>
      <c r="I225" s="189"/>
      <c r="J225" s="190">
        <f t="shared" si="30"/>
        <v>0</v>
      </c>
      <c r="K225" s="186" t="s">
        <v>20</v>
      </c>
      <c r="L225" s="56"/>
      <c r="M225" s="191" t="s">
        <v>20</v>
      </c>
      <c r="N225" s="192" t="s">
        <v>44</v>
      </c>
      <c r="O225" s="37"/>
      <c r="P225" s="193">
        <f t="shared" si="31"/>
        <v>0</v>
      </c>
      <c r="Q225" s="193">
        <v>0</v>
      </c>
      <c r="R225" s="193">
        <f t="shared" si="32"/>
        <v>0</v>
      </c>
      <c r="S225" s="193">
        <v>0</v>
      </c>
      <c r="T225" s="194">
        <f t="shared" si="33"/>
        <v>0</v>
      </c>
      <c r="AR225" s="19" t="s">
        <v>168</v>
      </c>
      <c r="AT225" s="19" t="s">
        <v>164</v>
      </c>
      <c r="AU225" s="19" t="s">
        <v>168</v>
      </c>
      <c r="AY225" s="19" t="s">
        <v>162</v>
      </c>
      <c r="BE225" s="195">
        <f t="shared" si="34"/>
        <v>0</v>
      </c>
      <c r="BF225" s="195">
        <f t="shared" si="35"/>
        <v>0</v>
      </c>
      <c r="BG225" s="195">
        <f t="shared" si="36"/>
        <v>0</v>
      </c>
      <c r="BH225" s="195">
        <f t="shared" si="37"/>
        <v>0</v>
      </c>
      <c r="BI225" s="195">
        <f t="shared" si="38"/>
        <v>0</v>
      </c>
      <c r="BJ225" s="19" t="s">
        <v>22</v>
      </c>
      <c r="BK225" s="195">
        <f t="shared" si="39"/>
        <v>0</v>
      </c>
      <c r="BL225" s="19" t="s">
        <v>168</v>
      </c>
      <c r="BM225" s="19" t="s">
        <v>410</v>
      </c>
    </row>
    <row r="226" spans="2:65" s="1" customFormat="1" ht="22.5" customHeight="1">
      <c r="B226" s="36"/>
      <c r="C226" s="184" t="s">
        <v>414</v>
      </c>
      <c r="D226" s="184" t="s">
        <v>164</v>
      </c>
      <c r="E226" s="185" t="s">
        <v>3175</v>
      </c>
      <c r="F226" s="186" t="s">
        <v>3176</v>
      </c>
      <c r="G226" s="187" t="s">
        <v>1996</v>
      </c>
      <c r="H226" s="188">
        <v>18</v>
      </c>
      <c r="I226" s="189"/>
      <c r="J226" s="190">
        <f t="shared" si="30"/>
        <v>0</v>
      </c>
      <c r="K226" s="186" t="s">
        <v>20</v>
      </c>
      <c r="L226" s="56"/>
      <c r="M226" s="191" t="s">
        <v>20</v>
      </c>
      <c r="N226" s="192" t="s">
        <v>44</v>
      </c>
      <c r="O226" s="37"/>
      <c r="P226" s="193">
        <f t="shared" si="31"/>
        <v>0</v>
      </c>
      <c r="Q226" s="193">
        <v>0</v>
      </c>
      <c r="R226" s="193">
        <f t="shared" si="32"/>
        <v>0</v>
      </c>
      <c r="S226" s="193">
        <v>0</v>
      </c>
      <c r="T226" s="194">
        <f t="shared" si="33"/>
        <v>0</v>
      </c>
      <c r="AR226" s="19" t="s">
        <v>168</v>
      </c>
      <c r="AT226" s="19" t="s">
        <v>164</v>
      </c>
      <c r="AU226" s="19" t="s">
        <v>168</v>
      </c>
      <c r="AY226" s="19" t="s">
        <v>162</v>
      </c>
      <c r="BE226" s="195">
        <f t="shared" si="34"/>
        <v>0</v>
      </c>
      <c r="BF226" s="195">
        <f t="shared" si="35"/>
        <v>0</v>
      </c>
      <c r="BG226" s="195">
        <f t="shared" si="36"/>
        <v>0</v>
      </c>
      <c r="BH226" s="195">
        <f t="shared" si="37"/>
        <v>0</v>
      </c>
      <c r="BI226" s="195">
        <f t="shared" si="38"/>
        <v>0</v>
      </c>
      <c r="BJ226" s="19" t="s">
        <v>22</v>
      </c>
      <c r="BK226" s="195">
        <f t="shared" si="39"/>
        <v>0</v>
      </c>
      <c r="BL226" s="19" t="s">
        <v>168</v>
      </c>
      <c r="BM226" s="19" t="s">
        <v>414</v>
      </c>
    </row>
    <row r="227" spans="2:65" s="1" customFormat="1" ht="22.5" customHeight="1">
      <c r="B227" s="36"/>
      <c r="C227" s="184" t="s">
        <v>430</v>
      </c>
      <c r="D227" s="184" t="s">
        <v>164</v>
      </c>
      <c r="E227" s="185" t="s">
        <v>3177</v>
      </c>
      <c r="F227" s="186" t="s">
        <v>3178</v>
      </c>
      <c r="G227" s="187" t="s">
        <v>1996</v>
      </c>
      <c r="H227" s="188">
        <v>76</v>
      </c>
      <c r="I227" s="189"/>
      <c r="J227" s="190">
        <f t="shared" si="30"/>
        <v>0</v>
      </c>
      <c r="K227" s="186" t="s">
        <v>20</v>
      </c>
      <c r="L227" s="56"/>
      <c r="M227" s="191" t="s">
        <v>20</v>
      </c>
      <c r="N227" s="192" t="s">
        <v>44</v>
      </c>
      <c r="O227" s="37"/>
      <c r="P227" s="193">
        <f t="shared" si="31"/>
        <v>0</v>
      </c>
      <c r="Q227" s="193">
        <v>0</v>
      </c>
      <c r="R227" s="193">
        <f t="shared" si="32"/>
        <v>0</v>
      </c>
      <c r="S227" s="193">
        <v>0</v>
      </c>
      <c r="T227" s="194">
        <f t="shared" si="33"/>
        <v>0</v>
      </c>
      <c r="AR227" s="19" t="s">
        <v>168</v>
      </c>
      <c r="AT227" s="19" t="s">
        <v>164</v>
      </c>
      <c r="AU227" s="19" t="s">
        <v>168</v>
      </c>
      <c r="AY227" s="19" t="s">
        <v>162</v>
      </c>
      <c r="BE227" s="195">
        <f t="shared" si="34"/>
        <v>0</v>
      </c>
      <c r="BF227" s="195">
        <f t="shared" si="35"/>
        <v>0</v>
      </c>
      <c r="BG227" s="195">
        <f t="shared" si="36"/>
        <v>0</v>
      </c>
      <c r="BH227" s="195">
        <f t="shared" si="37"/>
        <v>0</v>
      </c>
      <c r="BI227" s="195">
        <f t="shared" si="38"/>
        <v>0</v>
      </c>
      <c r="BJ227" s="19" t="s">
        <v>22</v>
      </c>
      <c r="BK227" s="195">
        <f t="shared" si="39"/>
        <v>0</v>
      </c>
      <c r="BL227" s="19" t="s">
        <v>168</v>
      </c>
      <c r="BM227" s="19" t="s">
        <v>430</v>
      </c>
    </row>
    <row r="228" spans="2:65" s="1" customFormat="1" ht="22.5" customHeight="1">
      <c r="B228" s="36"/>
      <c r="C228" s="184" t="s">
        <v>435</v>
      </c>
      <c r="D228" s="184" t="s">
        <v>164</v>
      </c>
      <c r="E228" s="185" t="s">
        <v>3179</v>
      </c>
      <c r="F228" s="186" t="s">
        <v>3180</v>
      </c>
      <c r="G228" s="187" t="s">
        <v>1996</v>
      </c>
      <c r="H228" s="188">
        <v>22</v>
      </c>
      <c r="I228" s="189"/>
      <c r="J228" s="190">
        <f t="shared" si="30"/>
        <v>0</v>
      </c>
      <c r="K228" s="186" t="s">
        <v>20</v>
      </c>
      <c r="L228" s="56"/>
      <c r="M228" s="191" t="s">
        <v>20</v>
      </c>
      <c r="N228" s="192" t="s">
        <v>44</v>
      </c>
      <c r="O228" s="37"/>
      <c r="P228" s="193">
        <f t="shared" si="31"/>
        <v>0</v>
      </c>
      <c r="Q228" s="193">
        <v>0</v>
      </c>
      <c r="R228" s="193">
        <f t="shared" si="32"/>
        <v>0</v>
      </c>
      <c r="S228" s="193">
        <v>0</v>
      </c>
      <c r="T228" s="194">
        <f t="shared" si="33"/>
        <v>0</v>
      </c>
      <c r="AR228" s="19" t="s">
        <v>168</v>
      </c>
      <c r="AT228" s="19" t="s">
        <v>164</v>
      </c>
      <c r="AU228" s="19" t="s">
        <v>168</v>
      </c>
      <c r="AY228" s="19" t="s">
        <v>162</v>
      </c>
      <c r="BE228" s="195">
        <f t="shared" si="34"/>
        <v>0</v>
      </c>
      <c r="BF228" s="195">
        <f t="shared" si="35"/>
        <v>0</v>
      </c>
      <c r="BG228" s="195">
        <f t="shared" si="36"/>
        <v>0</v>
      </c>
      <c r="BH228" s="195">
        <f t="shared" si="37"/>
        <v>0</v>
      </c>
      <c r="BI228" s="195">
        <f t="shared" si="38"/>
        <v>0</v>
      </c>
      <c r="BJ228" s="19" t="s">
        <v>22</v>
      </c>
      <c r="BK228" s="195">
        <f t="shared" si="39"/>
        <v>0</v>
      </c>
      <c r="BL228" s="19" t="s">
        <v>168</v>
      </c>
      <c r="BM228" s="19" t="s">
        <v>435</v>
      </c>
    </row>
    <row r="229" spans="2:65" s="1" customFormat="1" ht="22.5" customHeight="1">
      <c r="B229" s="36"/>
      <c r="C229" s="184" t="s">
        <v>439</v>
      </c>
      <c r="D229" s="184" t="s">
        <v>164</v>
      </c>
      <c r="E229" s="185" t="s">
        <v>3181</v>
      </c>
      <c r="F229" s="186" t="s">
        <v>3182</v>
      </c>
      <c r="G229" s="187" t="s">
        <v>1996</v>
      </c>
      <c r="H229" s="188">
        <v>149</v>
      </c>
      <c r="I229" s="189"/>
      <c r="J229" s="190">
        <f t="shared" si="30"/>
        <v>0</v>
      </c>
      <c r="K229" s="186" t="s">
        <v>20</v>
      </c>
      <c r="L229" s="56"/>
      <c r="M229" s="191" t="s">
        <v>20</v>
      </c>
      <c r="N229" s="192" t="s">
        <v>44</v>
      </c>
      <c r="O229" s="37"/>
      <c r="P229" s="193">
        <f t="shared" si="31"/>
        <v>0</v>
      </c>
      <c r="Q229" s="193">
        <v>0</v>
      </c>
      <c r="R229" s="193">
        <f t="shared" si="32"/>
        <v>0</v>
      </c>
      <c r="S229" s="193">
        <v>0</v>
      </c>
      <c r="T229" s="194">
        <f t="shared" si="33"/>
        <v>0</v>
      </c>
      <c r="AR229" s="19" t="s">
        <v>168</v>
      </c>
      <c r="AT229" s="19" t="s">
        <v>164</v>
      </c>
      <c r="AU229" s="19" t="s">
        <v>168</v>
      </c>
      <c r="AY229" s="19" t="s">
        <v>162</v>
      </c>
      <c r="BE229" s="195">
        <f t="shared" si="34"/>
        <v>0</v>
      </c>
      <c r="BF229" s="195">
        <f t="shared" si="35"/>
        <v>0</v>
      </c>
      <c r="BG229" s="195">
        <f t="shared" si="36"/>
        <v>0</v>
      </c>
      <c r="BH229" s="195">
        <f t="shared" si="37"/>
        <v>0</v>
      </c>
      <c r="BI229" s="195">
        <f t="shared" si="38"/>
        <v>0</v>
      </c>
      <c r="BJ229" s="19" t="s">
        <v>22</v>
      </c>
      <c r="BK229" s="195">
        <f t="shared" si="39"/>
        <v>0</v>
      </c>
      <c r="BL229" s="19" t="s">
        <v>168</v>
      </c>
      <c r="BM229" s="19" t="s">
        <v>439</v>
      </c>
    </row>
    <row r="230" spans="2:65" s="1" customFormat="1" ht="22.5" customHeight="1">
      <c r="B230" s="36"/>
      <c r="C230" s="184" t="s">
        <v>443</v>
      </c>
      <c r="D230" s="184" t="s">
        <v>164</v>
      </c>
      <c r="E230" s="185" t="s">
        <v>3183</v>
      </c>
      <c r="F230" s="186" t="s">
        <v>3184</v>
      </c>
      <c r="G230" s="187" t="s">
        <v>1996</v>
      </c>
      <c r="H230" s="188">
        <v>82</v>
      </c>
      <c r="I230" s="189"/>
      <c r="J230" s="190">
        <f t="shared" si="30"/>
        <v>0</v>
      </c>
      <c r="K230" s="186" t="s">
        <v>20</v>
      </c>
      <c r="L230" s="56"/>
      <c r="M230" s="191" t="s">
        <v>20</v>
      </c>
      <c r="N230" s="192" t="s">
        <v>44</v>
      </c>
      <c r="O230" s="37"/>
      <c r="P230" s="193">
        <f t="shared" si="31"/>
        <v>0</v>
      </c>
      <c r="Q230" s="193">
        <v>0</v>
      </c>
      <c r="R230" s="193">
        <f t="shared" si="32"/>
        <v>0</v>
      </c>
      <c r="S230" s="193">
        <v>0</v>
      </c>
      <c r="T230" s="194">
        <f t="shared" si="33"/>
        <v>0</v>
      </c>
      <c r="AR230" s="19" t="s">
        <v>168</v>
      </c>
      <c r="AT230" s="19" t="s">
        <v>164</v>
      </c>
      <c r="AU230" s="19" t="s">
        <v>168</v>
      </c>
      <c r="AY230" s="19" t="s">
        <v>162</v>
      </c>
      <c r="BE230" s="195">
        <f t="shared" si="34"/>
        <v>0</v>
      </c>
      <c r="BF230" s="195">
        <f t="shared" si="35"/>
        <v>0</v>
      </c>
      <c r="BG230" s="195">
        <f t="shared" si="36"/>
        <v>0</v>
      </c>
      <c r="BH230" s="195">
        <f t="shared" si="37"/>
        <v>0</v>
      </c>
      <c r="BI230" s="195">
        <f t="shared" si="38"/>
        <v>0</v>
      </c>
      <c r="BJ230" s="19" t="s">
        <v>22</v>
      </c>
      <c r="BK230" s="195">
        <f t="shared" si="39"/>
        <v>0</v>
      </c>
      <c r="BL230" s="19" t="s">
        <v>168</v>
      </c>
      <c r="BM230" s="19" t="s">
        <v>443</v>
      </c>
    </row>
    <row r="231" spans="2:63" s="15" customFormat="1" ht="21.6" customHeight="1">
      <c r="B231" s="270"/>
      <c r="C231" s="271"/>
      <c r="D231" s="272" t="s">
        <v>72</v>
      </c>
      <c r="E231" s="272" t="s">
        <v>3185</v>
      </c>
      <c r="F231" s="272" t="s">
        <v>3186</v>
      </c>
      <c r="G231" s="271"/>
      <c r="H231" s="271"/>
      <c r="I231" s="273"/>
      <c r="J231" s="274">
        <f>BK231</f>
        <v>0</v>
      </c>
      <c r="K231" s="271"/>
      <c r="L231" s="275"/>
      <c r="M231" s="276"/>
      <c r="N231" s="277"/>
      <c r="O231" s="277"/>
      <c r="P231" s="278">
        <f>SUM(P232:P233)</f>
        <v>0</v>
      </c>
      <c r="Q231" s="277"/>
      <c r="R231" s="278">
        <f>SUM(R232:R233)</f>
        <v>0</v>
      </c>
      <c r="S231" s="277"/>
      <c r="T231" s="279">
        <f>SUM(T232:T233)</f>
        <v>0</v>
      </c>
      <c r="AR231" s="280" t="s">
        <v>22</v>
      </c>
      <c r="AT231" s="281" t="s">
        <v>72</v>
      </c>
      <c r="AU231" s="281" t="s">
        <v>180</v>
      </c>
      <c r="AY231" s="280" t="s">
        <v>162</v>
      </c>
      <c r="BK231" s="282">
        <f>SUM(BK232:BK233)</f>
        <v>0</v>
      </c>
    </row>
    <row r="232" spans="2:65" s="1" customFormat="1" ht="22.5" customHeight="1">
      <c r="B232" s="36"/>
      <c r="C232" s="184" t="s">
        <v>451</v>
      </c>
      <c r="D232" s="184" t="s">
        <v>164</v>
      </c>
      <c r="E232" s="185" t="s">
        <v>3187</v>
      </c>
      <c r="F232" s="186" t="s">
        <v>3188</v>
      </c>
      <c r="G232" s="187" t="s">
        <v>1689</v>
      </c>
      <c r="H232" s="188">
        <v>115</v>
      </c>
      <c r="I232" s="189"/>
      <c r="J232" s="190">
        <f>ROUND(I232*H232,2)</f>
        <v>0</v>
      </c>
      <c r="K232" s="186" t="s">
        <v>20</v>
      </c>
      <c r="L232" s="56"/>
      <c r="M232" s="191" t="s">
        <v>20</v>
      </c>
      <c r="N232" s="192" t="s">
        <v>44</v>
      </c>
      <c r="O232" s="37"/>
      <c r="P232" s="193">
        <f>O232*H232</f>
        <v>0</v>
      </c>
      <c r="Q232" s="193">
        <v>0</v>
      </c>
      <c r="R232" s="193">
        <f>Q232*H232</f>
        <v>0</v>
      </c>
      <c r="S232" s="193">
        <v>0</v>
      </c>
      <c r="T232" s="194">
        <f>S232*H232</f>
        <v>0</v>
      </c>
      <c r="AR232" s="19" t="s">
        <v>168</v>
      </c>
      <c r="AT232" s="19" t="s">
        <v>164</v>
      </c>
      <c r="AU232" s="19" t="s">
        <v>168</v>
      </c>
      <c r="AY232" s="19" t="s">
        <v>162</v>
      </c>
      <c r="BE232" s="195">
        <f>IF(N232="základní",J232,0)</f>
        <v>0</v>
      </c>
      <c r="BF232" s="195">
        <f>IF(N232="snížená",J232,0)</f>
        <v>0</v>
      </c>
      <c r="BG232" s="195">
        <f>IF(N232="zákl. přenesená",J232,0)</f>
        <v>0</v>
      </c>
      <c r="BH232" s="195">
        <f>IF(N232="sníž. přenesená",J232,0)</f>
        <v>0</v>
      </c>
      <c r="BI232" s="195">
        <f>IF(N232="nulová",J232,0)</f>
        <v>0</v>
      </c>
      <c r="BJ232" s="19" t="s">
        <v>22</v>
      </c>
      <c r="BK232" s="195">
        <f>ROUND(I232*H232,2)</f>
        <v>0</v>
      </c>
      <c r="BL232" s="19" t="s">
        <v>168</v>
      </c>
      <c r="BM232" s="19" t="s">
        <v>451</v>
      </c>
    </row>
    <row r="233" spans="2:65" s="1" customFormat="1" ht="22.5" customHeight="1">
      <c r="B233" s="36"/>
      <c r="C233" s="184" t="s">
        <v>455</v>
      </c>
      <c r="D233" s="184" t="s">
        <v>164</v>
      </c>
      <c r="E233" s="185" t="s">
        <v>3189</v>
      </c>
      <c r="F233" s="186" t="s">
        <v>3190</v>
      </c>
      <c r="G233" s="187" t="s">
        <v>1689</v>
      </c>
      <c r="H233" s="188">
        <v>28</v>
      </c>
      <c r="I233" s="189"/>
      <c r="J233" s="190">
        <f>ROUND(I233*H233,2)</f>
        <v>0</v>
      </c>
      <c r="K233" s="186" t="s">
        <v>20</v>
      </c>
      <c r="L233" s="56"/>
      <c r="M233" s="191" t="s">
        <v>20</v>
      </c>
      <c r="N233" s="192" t="s">
        <v>44</v>
      </c>
      <c r="O233" s="37"/>
      <c r="P233" s="193">
        <f>O233*H233</f>
        <v>0</v>
      </c>
      <c r="Q233" s="193">
        <v>0</v>
      </c>
      <c r="R233" s="193">
        <f>Q233*H233</f>
        <v>0</v>
      </c>
      <c r="S233" s="193">
        <v>0</v>
      </c>
      <c r="T233" s="194">
        <f>S233*H233</f>
        <v>0</v>
      </c>
      <c r="AR233" s="19" t="s">
        <v>168</v>
      </c>
      <c r="AT233" s="19" t="s">
        <v>164</v>
      </c>
      <c r="AU233" s="19" t="s">
        <v>168</v>
      </c>
      <c r="AY233" s="19" t="s">
        <v>162</v>
      </c>
      <c r="BE233" s="195">
        <f>IF(N233="základní",J233,0)</f>
        <v>0</v>
      </c>
      <c r="BF233" s="195">
        <f>IF(N233="snížená",J233,0)</f>
        <v>0</v>
      </c>
      <c r="BG233" s="195">
        <f>IF(N233="zákl. přenesená",J233,0)</f>
        <v>0</v>
      </c>
      <c r="BH233" s="195">
        <f>IF(N233="sníž. přenesená",J233,0)</f>
        <v>0</v>
      </c>
      <c r="BI233" s="195">
        <f>IF(N233="nulová",J233,0)</f>
        <v>0</v>
      </c>
      <c r="BJ233" s="19" t="s">
        <v>22</v>
      </c>
      <c r="BK233" s="195">
        <f>ROUND(I233*H233,2)</f>
        <v>0</v>
      </c>
      <c r="BL233" s="19" t="s">
        <v>168</v>
      </c>
      <c r="BM233" s="19" t="s">
        <v>455</v>
      </c>
    </row>
    <row r="234" spans="2:63" s="15" customFormat="1" ht="21.6" customHeight="1">
      <c r="B234" s="270"/>
      <c r="C234" s="271"/>
      <c r="D234" s="272" t="s">
        <v>72</v>
      </c>
      <c r="E234" s="272" t="s">
        <v>3191</v>
      </c>
      <c r="F234" s="272" t="s">
        <v>3192</v>
      </c>
      <c r="G234" s="271"/>
      <c r="H234" s="271"/>
      <c r="I234" s="273"/>
      <c r="J234" s="274">
        <f>BK234</f>
        <v>0</v>
      </c>
      <c r="K234" s="271"/>
      <c r="L234" s="275"/>
      <c r="M234" s="276"/>
      <c r="N234" s="277"/>
      <c r="O234" s="277"/>
      <c r="P234" s="278">
        <f>SUM(P235:P237)</f>
        <v>0</v>
      </c>
      <c r="Q234" s="277"/>
      <c r="R234" s="278">
        <f>SUM(R235:R237)</f>
        <v>0</v>
      </c>
      <c r="S234" s="277"/>
      <c r="T234" s="279">
        <f>SUM(T235:T237)</f>
        <v>0</v>
      </c>
      <c r="AR234" s="280" t="s">
        <v>22</v>
      </c>
      <c r="AT234" s="281" t="s">
        <v>72</v>
      </c>
      <c r="AU234" s="281" t="s">
        <v>180</v>
      </c>
      <c r="AY234" s="280" t="s">
        <v>162</v>
      </c>
      <c r="BK234" s="282">
        <f>SUM(BK235:BK237)</f>
        <v>0</v>
      </c>
    </row>
    <row r="235" spans="2:65" s="1" customFormat="1" ht="22.5" customHeight="1">
      <c r="B235" s="36"/>
      <c r="C235" s="184" t="s">
        <v>460</v>
      </c>
      <c r="D235" s="184" t="s">
        <v>164</v>
      </c>
      <c r="E235" s="185" t="s">
        <v>3193</v>
      </c>
      <c r="F235" s="186" t="s">
        <v>3194</v>
      </c>
      <c r="G235" s="187" t="s">
        <v>1996</v>
      </c>
      <c r="H235" s="188">
        <v>52</v>
      </c>
      <c r="I235" s="189"/>
      <c r="J235" s="190">
        <f>ROUND(I235*H235,2)</f>
        <v>0</v>
      </c>
      <c r="K235" s="186" t="s">
        <v>20</v>
      </c>
      <c r="L235" s="56"/>
      <c r="M235" s="191" t="s">
        <v>20</v>
      </c>
      <c r="N235" s="192" t="s">
        <v>44</v>
      </c>
      <c r="O235" s="37"/>
      <c r="P235" s="193">
        <f>O235*H235</f>
        <v>0</v>
      </c>
      <c r="Q235" s="193">
        <v>0</v>
      </c>
      <c r="R235" s="193">
        <f>Q235*H235</f>
        <v>0</v>
      </c>
      <c r="S235" s="193">
        <v>0</v>
      </c>
      <c r="T235" s="194">
        <f>S235*H235</f>
        <v>0</v>
      </c>
      <c r="AR235" s="19" t="s">
        <v>168</v>
      </c>
      <c r="AT235" s="19" t="s">
        <v>164</v>
      </c>
      <c r="AU235" s="19" t="s">
        <v>168</v>
      </c>
      <c r="AY235" s="19" t="s">
        <v>162</v>
      </c>
      <c r="BE235" s="195">
        <f>IF(N235="základní",J235,0)</f>
        <v>0</v>
      </c>
      <c r="BF235" s="195">
        <f>IF(N235="snížená",J235,0)</f>
        <v>0</v>
      </c>
      <c r="BG235" s="195">
        <f>IF(N235="zákl. přenesená",J235,0)</f>
        <v>0</v>
      </c>
      <c r="BH235" s="195">
        <f>IF(N235="sníž. přenesená",J235,0)</f>
        <v>0</v>
      </c>
      <c r="BI235" s="195">
        <f>IF(N235="nulová",J235,0)</f>
        <v>0</v>
      </c>
      <c r="BJ235" s="19" t="s">
        <v>22</v>
      </c>
      <c r="BK235" s="195">
        <f>ROUND(I235*H235,2)</f>
        <v>0</v>
      </c>
      <c r="BL235" s="19" t="s">
        <v>168</v>
      </c>
      <c r="BM235" s="19" t="s">
        <v>460</v>
      </c>
    </row>
    <row r="236" spans="2:65" s="1" customFormat="1" ht="22.5" customHeight="1">
      <c r="B236" s="36"/>
      <c r="C236" s="184" t="s">
        <v>467</v>
      </c>
      <c r="D236" s="184" t="s">
        <v>164</v>
      </c>
      <c r="E236" s="185" t="s">
        <v>3195</v>
      </c>
      <c r="F236" s="186" t="s">
        <v>3196</v>
      </c>
      <c r="G236" s="187" t="s">
        <v>1996</v>
      </c>
      <c r="H236" s="188">
        <v>98</v>
      </c>
      <c r="I236" s="189"/>
      <c r="J236" s="190">
        <f>ROUND(I236*H236,2)</f>
        <v>0</v>
      </c>
      <c r="K236" s="186" t="s">
        <v>20</v>
      </c>
      <c r="L236" s="56"/>
      <c r="M236" s="191" t="s">
        <v>20</v>
      </c>
      <c r="N236" s="192" t="s">
        <v>44</v>
      </c>
      <c r="O236" s="37"/>
      <c r="P236" s="193">
        <f>O236*H236</f>
        <v>0</v>
      </c>
      <c r="Q236" s="193">
        <v>0</v>
      </c>
      <c r="R236" s="193">
        <f>Q236*H236</f>
        <v>0</v>
      </c>
      <c r="S236" s="193">
        <v>0</v>
      </c>
      <c r="T236" s="194">
        <f>S236*H236</f>
        <v>0</v>
      </c>
      <c r="AR236" s="19" t="s">
        <v>168</v>
      </c>
      <c r="AT236" s="19" t="s">
        <v>164</v>
      </c>
      <c r="AU236" s="19" t="s">
        <v>168</v>
      </c>
      <c r="AY236" s="19" t="s">
        <v>162</v>
      </c>
      <c r="BE236" s="195">
        <f>IF(N236="základní",J236,0)</f>
        <v>0</v>
      </c>
      <c r="BF236" s="195">
        <f>IF(N236="snížená",J236,0)</f>
        <v>0</v>
      </c>
      <c r="BG236" s="195">
        <f>IF(N236="zákl. přenesená",J236,0)</f>
        <v>0</v>
      </c>
      <c r="BH236" s="195">
        <f>IF(N236="sníž. přenesená",J236,0)</f>
        <v>0</v>
      </c>
      <c r="BI236" s="195">
        <f>IF(N236="nulová",J236,0)</f>
        <v>0</v>
      </c>
      <c r="BJ236" s="19" t="s">
        <v>22</v>
      </c>
      <c r="BK236" s="195">
        <f>ROUND(I236*H236,2)</f>
        <v>0</v>
      </c>
      <c r="BL236" s="19" t="s">
        <v>168</v>
      </c>
      <c r="BM236" s="19" t="s">
        <v>467</v>
      </c>
    </row>
    <row r="237" spans="2:65" s="1" customFormat="1" ht="22.5" customHeight="1">
      <c r="B237" s="36"/>
      <c r="C237" s="184" t="s">
        <v>473</v>
      </c>
      <c r="D237" s="184" t="s">
        <v>164</v>
      </c>
      <c r="E237" s="185" t="s">
        <v>3197</v>
      </c>
      <c r="F237" s="186" t="s">
        <v>3198</v>
      </c>
      <c r="G237" s="187" t="s">
        <v>1996</v>
      </c>
      <c r="H237" s="188">
        <v>25</v>
      </c>
      <c r="I237" s="189"/>
      <c r="J237" s="190">
        <f>ROUND(I237*H237,2)</f>
        <v>0</v>
      </c>
      <c r="K237" s="186" t="s">
        <v>20</v>
      </c>
      <c r="L237" s="56"/>
      <c r="M237" s="191" t="s">
        <v>20</v>
      </c>
      <c r="N237" s="192" t="s">
        <v>44</v>
      </c>
      <c r="O237" s="37"/>
      <c r="P237" s="193">
        <f>O237*H237</f>
        <v>0</v>
      </c>
      <c r="Q237" s="193">
        <v>0</v>
      </c>
      <c r="R237" s="193">
        <f>Q237*H237</f>
        <v>0</v>
      </c>
      <c r="S237" s="193">
        <v>0</v>
      </c>
      <c r="T237" s="194">
        <f>S237*H237</f>
        <v>0</v>
      </c>
      <c r="AR237" s="19" t="s">
        <v>168</v>
      </c>
      <c r="AT237" s="19" t="s">
        <v>164</v>
      </c>
      <c r="AU237" s="19" t="s">
        <v>168</v>
      </c>
      <c r="AY237" s="19" t="s">
        <v>162</v>
      </c>
      <c r="BE237" s="195">
        <f>IF(N237="základní",J237,0)</f>
        <v>0</v>
      </c>
      <c r="BF237" s="195">
        <f>IF(N237="snížená",J237,0)</f>
        <v>0</v>
      </c>
      <c r="BG237" s="195">
        <f>IF(N237="zákl. přenesená",J237,0)</f>
        <v>0</v>
      </c>
      <c r="BH237" s="195">
        <f>IF(N237="sníž. přenesená",J237,0)</f>
        <v>0</v>
      </c>
      <c r="BI237" s="195">
        <f>IF(N237="nulová",J237,0)</f>
        <v>0</v>
      </c>
      <c r="BJ237" s="19" t="s">
        <v>22</v>
      </c>
      <c r="BK237" s="195">
        <f>ROUND(I237*H237,2)</f>
        <v>0</v>
      </c>
      <c r="BL237" s="19" t="s">
        <v>168</v>
      </c>
      <c r="BM237" s="19" t="s">
        <v>473</v>
      </c>
    </row>
    <row r="238" spans="2:63" s="15" customFormat="1" ht="21.6" customHeight="1">
      <c r="B238" s="270"/>
      <c r="C238" s="271"/>
      <c r="D238" s="272" t="s">
        <v>72</v>
      </c>
      <c r="E238" s="272" t="s">
        <v>3199</v>
      </c>
      <c r="F238" s="272" t="s">
        <v>3200</v>
      </c>
      <c r="G238" s="271"/>
      <c r="H238" s="271"/>
      <c r="I238" s="273"/>
      <c r="J238" s="274">
        <f>BK238</f>
        <v>0</v>
      </c>
      <c r="K238" s="271"/>
      <c r="L238" s="275"/>
      <c r="M238" s="276"/>
      <c r="N238" s="277"/>
      <c r="O238" s="277"/>
      <c r="P238" s="278">
        <f>SUM(P239:P248)</f>
        <v>0</v>
      </c>
      <c r="Q238" s="277"/>
      <c r="R238" s="278">
        <f>SUM(R239:R248)</f>
        <v>0</v>
      </c>
      <c r="S238" s="277"/>
      <c r="T238" s="279">
        <f>SUM(T239:T248)</f>
        <v>0</v>
      </c>
      <c r="AR238" s="280" t="s">
        <v>22</v>
      </c>
      <c r="AT238" s="281" t="s">
        <v>72</v>
      </c>
      <c r="AU238" s="281" t="s">
        <v>180</v>
      </c>
      <c r="AY238" s="280" t="s">
        <v>162</v>
      </c>
      <c r="BK238" s="282">
        <f>SUM(BK239:BK248)</f>
        <v>0</v>
      </c>
    </row>
    <row r="239" spans="2:65" s="1" customFormat="1" ht="22.5" customHeight="1">
      <c r="B239" s="36"/>
      <c r="C239" s="184" t="s">
        <v>490</v>
      </c>
      <c r="D239" s="184" t="s">
        <v>164</v>
      </c>
      <c r="E239" s="185" t="s">
        <v>3201</v>
      </c>
      <c r="F239" s="186" t="s">
        <v>3202</v>
      </c>
      <c r="G239" s="187" t="s">
        <v>1996</v>
      </c>
      <c r="H239" s="188">
        <v>900</v>
      </c>
      <c r="I239" s="189"/>
      <c r="J239" s="190">
        <f aca="true" t="shared" si="40" ref="J239:J248">ROUND(I239*H239,2)</f>
        <v>0</v>
      </c>
      <c r="K239" s="186" t="s">
        <v>20</v>
      </c>
      <c r="L239" s="56"/>
      <c r="M239" s="191" t="s">
        <v>20</v>
      </c>
      <c r="N239" s="192" t="s">
        <v>44</v>
      </c>
      <c r="O239" s="37"/>
      <c r="P239" s="193">
        <f aca="true" t="shared" si="41" ref="P239:P248">O239*H239</f>
        <v>0</v>
      </c>
      <c r="Q239" s="193">
        <v>0</v>
      </c>
      <c r="R239" s="193">
        <f aca="true" t="shared" si="42" ref="R239:R248">Q239*H239</f>
        <v>0</v>
      </c>
      <c r="S239" s="193">
        <v>0</v>
      </c>
      <c r="T239" s="194">
        <f aca="true" t="shared" si="43" ref="T239:T248">S239*H239</f>
        <v>0</v>
      </c>
      <c r="AR239" s="19" t="s">
        <v>168</v>
      </c>
      <c r="AT239" s="19" t="s">
        <v>164</v>
      </c>
      <c r="AU239" s="19" t="s">
        <v>168</v>
      </c>
      <c r="AY239" s="19" t="s">
        <v>162</v>
      </c>
      <c r="BE239" s="195">
        <f aca="true" t="shared" si="44" ref="BE239:BE248">IF(N239="základní",J239,0)</f>
        <v>0</v>
      </c>
      <c r="BF239" s="195">
        <f aca="true" t="shared" si="45" ref="BF239:BF248">IF(N239="snížená",J239,0)</f>
        <v>0</v>
      </c>
      <c r="BG239" s="195">
        <f aca="true" t="shared" si="46" ref="BG239:BG248">IF(N239="zákl. přenesená",J239,0)</f>
        <v>0</v>
      </c>
      <c r="BH239" s="195">
        <f aca="true" t="shared" si="47" ref="BH239:BH248">IF(N239="sníž. přenesená",J239,0)</f>
        <v>0</v>
      </c>
      <c r="BI239" s="195">
        <f aca="true" t="shared" si="48" ref="BI239:BI248">IF(N239="nulová",J239,0)</f>
        <v>0</v>
      </c>
      <c r="BJ239" s="19" t="s">
        <v>22</v>
      </c>
      <c r="BK239" s="195">
        <f aca="true" t="shared" si="49" ref="BK239:BK248">ROUND(I239*H239,2)</f>
        <v>0</v>
      </c>
      <c r="BL239" s="19" t="s">
        <v>168</v>
      </c>
      <c r="BM239" s="19" t="s">
        <v>490</v>
      </c>
    </row>
    <row r="240" spans="2:65" s="1" customFormat="1" ht="22.5" customHeight="1">
      <c r="B240" s="36"/>
      <c r="C240" s="184" t="s">
        <v>497</v>
      </c>
      <c r="D240" s="184" t="s">
        <v>164</v>
      </c>
      <c r="E240" s="185" t="s">
        <v>3203</v>
      </c>
      <c r="F240" s="186" t="s">
        <v>3204</v>
      </c>
      <c r="G240" s="187" t="s">
        <v>1996</v>
      </c>
      <c r="H240" s="188">
        <v>1200</v>
      </c>
      <c r="I240" s="189"/>
      <c r="J240" s="190">
        <f t="shared" si="40"/>
        <v>0</v>
      </c>
      <c r="K240" s="186" t="s">
        <v>20</v>
      </c>
      <c r="L240" s="56"/>
      <c r="M240" s="191" t="s">
        <v>20</v>
      </c>
      <c r="N240" s="192" t="s">
        <v>44</v>
      </c>
      <c r="O240" s="37"/>
      <c r="P240" s="193">
        <f t="shared" si="41"/>
        <v>0</v>
      </c>
      <c r="Q240" s="193">
        <v>0</v>
      </c>
      <c r="R240" s="193">
        <f t="shared" si="42"/>
        <v>0</v>
      </c>
      <c r="S240" s="193">
        <v>0</v>
      </c>
      <c r="T240" s="194">
        <f t="shared" si="43"/>
        <v>0</v>
      </c>
      <c r="AR240" s="19" t="s">
        <v>168</v>
      </c>
      <c r="AT240" s="19" t="s">
        <v>164</v>
      </c>
      <c r="AU240" s="19" t="s">
        <v>168</v>
      </c>
      <c r="AY240" s="19" t="s">
        <v>162</v>
      </c>
      <c r="BE240" s="195">
        <f t="shared" si="44"/>
        <v>0</v>
      </c>
      <c r="BF240" s="195">
        <f t="shared" si="45"/>
        <v>0</v>
      </c>
      <c r="BG240" s="195">
        <f t="shared" si="46"/>
        <v>0</v>
      </c>
      <c r="BH240" s="195">
        <f t="shared" si="47"/>
        <v>0</v>
      </c>
      <c r="BI240" s="195">
        <f t="shared" si="48"/>
        <v>0</v>
      </c>
      <c r="BJ240" s="19" t="s">
        <v>22</v>
      </c>
      <c r="BK240" s="195">
        <f t="shared" si="49"/>
        <v>0</v>
      </c>
      <c r="BL240" s="19" t="s">
        <v>168</v>
      </c>
      <c r="BM240" s="19" t="s">
        <v>497</v>
      </c>
    </row>
    <row r="241" spans="2:65" s="1" customFormat="1" ht="22.5" customHeight="1">
      <c r="B241" s="36"/>
      <c r="C241" s="184" t="s">
        <v>503</v>
      </c>
      <c r="D241" s="184" t="s">
        <v>164</v>
      </c>
      <c r="E241" s="185" t="s">
        <v>3205</v>
      </c>
      <c r="F241" s="186" t="s">
        <v>3206</v>
      </c>
      <c r="G241" s="187" t="s">
        <v>1996</v>
      </c>
      <c r="H241" s="188">
        <v>860</v>
      </c>
      <c r="I241" s="189"/>
      <c r="J241" s="190">
        <f t="shared" si="40"/>
        <v>0</v>
      </c>
      <c r="K241" s="186" t="s">
        <v>20</v>
      </c>
      <c r="L241" s="56"/>
      <c r="M241" s="191" t="s">
        <v>20</v>
      </c>
      <c r="N241" s="192" t="s">
        <v>44</v>
      </c>
      <c r="O241" s="37"/>
      <c r="P241" s="193">
        <f t="shared" si="41"/>
        <v>0</v>
      </c>
      <c r="Q241" s="193">
        <v>0</v>
      </c>
      <c r="R241" s="193">
        <f t="shared" si="42"/>
        <v>0</v>
      </c>
      <c r="S241" s="193">
        <v>0</v>
      </c>
      <c r="T241" s="194">
        <f t="shared" si="43"/>
        <v>0</v>
      </c>
      <c r="AR241" s="19" t="s">
        <v>168</v>
      </c>
      <c r="AT241" s="19" t="s">
        <v>164</v>
      </c>
      <c r="AU241" s="19" t="s">
        <v>168</v>
      </c>
      <c r="AY241" s="19" t="s">
        <v>162</v>
      </c>
      <c r="BE241" s="195">
        <f t="shared" si="44"/>
        <v>0</v>
      </c>
      <c r="BF241" s="195">
        <f t="shared" si="45"/>
        <v>0</v>
      </c>
      <c r="BG241" s="195">
        <f t="shared" si="46"/>
        <v>0</v>
      </c>
      <c r="BH241" s="195">
        <f t="shared" si="47"/>
        <v>0</v>
      </c>
      <c r="BI241" s="195">
        <f t="shared" si="48"/>
        <v>0</v>
      </c>
      <c r="BJ241" s="19" t="s">
        <v>22</v>
      </c>
      <c r="BK241" s="195">
        <f t="shared" si="49"/>
        <v>0</v>
      </c>
      <c r="BL241" s="19" t="s">
        <v>168</v>
      </c>
      <c r="BM241" s="19" t="s">
        <v>503</v>
      </c>
    </row>
    <row r="242" spans="2:65" s="1" customFormat="1" ht="22.5" customHeight="1">
      <c r="B242" s="36"/>
      <c r="C242" s="184" t="s">
        <v>509</v>
      </c>
      <c r="D242" s="184" t="s">
        <v>164</v>
      </c>
      <c r="E242" s="185" t="s">
        <v>3207</v>
      </c>
      <c r="F242" s="186" t="s">
        <v>3208</v>
      </c>
      <c r="G242" s="187" t="s">
        <v>1996</v>
      </c>
      <c r="H242" s="188">
        <v>250</v>
      </c>
      <c r="I242" s="189"/>
      <c r="J242" s="190">
        <f t="shared" si="40"/>
        <v>0</v>
      </c>
      <c r="K242" s="186" t="s">
        <v>20</v>
      </c>
      <c r="L242" s="56"/>
      <c r="M242" s="191" t="s">
        <v>20</v>
      </c>
      <c r="N242" s="192" t="s">
        <v>44</v>
      </c>
      <c r="O242" s="37"/>
      <c r="P242" s="193">
        <f t="shared" si="41"/>
        <v>0</v>
      </c>
      <c r="Q242" s="193">
        <v>0</v>
      </c>
      <c r="R242" s="193">
        <f t="shared" si="42"/>
        <v>0</v>
      </c>
      <c r="S242" s="193">
        <v>0</v>
      </c>
      <c r="T242" s="194">
        <f t="shared" si="43"/>
        <v>0</v>
      </c>
      <c r="AR242" s="19" t="s">
        <v>168</v>
      </c>
      <c r="AT242" s="19" t="s">
        <v>164</v>
      </c>
      <c r="AU242" s="19" t="s">
        <v>168</v>
      </c>
      <c r="AY242" s="19" t="s">
        <v>162</v>
      </c>
      <c r="BE242" s="195">
        <f t="shared" si="44"/>
        <v>0</v>
      </c>
      <c r="BF242" s="195">
        <f t="shared" si="45"/>
        <v>0</v>
      </c>
      <c r="BG242" s="195">
        <f t="shared" si="46"/>
        <v>0</v>
      </c>
      <c r="BH242" s="195">
        <f t="shared" si="47"/>
        <v>0</v>
      </c>
      <c r="BI242" s="195">
        <f t="shared" si="48"/>
        <v>0</v>
      </c>
      <c r="BJ242" s="19" t="s">
        <v>22</v>
      </c>
      <c r="BK242" s="195">
        <f t="shared" si="49"/>
        <v>0</v>
      </c>
      <c r="BL242" s="19" t="s">
        <v>168</v>
      </c>
      <c r="BM242" s="19" t="s">
        <v>509</v>
      </c>
    </row>
    <row r="243" spans="2:65" s="1" customFormat="1" ht="22.5" customHeight="1">
      <c r="B243" s="36"/>
      <c r="C243" s="184" t="s">
        <v>513</v>
      </c>
      <c r="D243" s="184" t="s">
        <v>164</v>
      </c>
      <c r="E243" s="185" t="s">
        <v>3209</v>
      </c>
      <c r="F243" s="186" t="s">
        <v>3210</v>
      </c>
      <c r="G243" s="187" t="s">
        <v>1996</v>
      </c>
      <c r="H243" s="188">
        <v>300</v>
      </c>
      <c r="I243" s="189"/>
      <c r="J243" s="190">
        <f t="shared" si="40"/>
        <v>0</v>
      </c>
      <c r="K243" s="186" t="s">
        <v>20</v>
      </c>
      <c r="L243" s="56"/>
      <c r="M243" s="191" t="s">
        <v>20</v>
      </c>
      <c r="N243" s="192" t="s">
        <v>44</v>
      </c>
      <c r="O243" s="37"/>
      <c r="P243" s="193">
        <f t="shared" si="41"/>
        <v>0</v>
      </c>
      <c r="Q243" s="193">
        <v>0</v>
      </c>
      <c r="R243" s="193">
        <f t="shared" si="42"/>
        <v>0</v>
      </c>
      <c r="S243" s="193">
        <v>0</v>
      </c>
      <c r="T243" s="194">
        <f t="shared" si="43"/>
        <v>0</v>
      </c>
      <c r="AR243" s="19" t="s">
        <v>168</v>
      </c>
      <c r="AT243" s="19" t="s">
        <v>164</v>
      </c>
      <c r="AU243" s="19" t="s">
        <v>168</v>
      </c>
      <c r="AY243" s="19" t="s">
        <v>162</v>
      </c>
      <c r="BE243" s="195">
        <f t="shared" si="44"/>
        <v>0</v>
      </c>
      <c r="BF243" s="195">
        <f t="shared" si="45"/>
        <v>0</v>
      </c>
      <c r="BG243" s="195">
        <f t="shared" si="46"/>
        <v>0</v>
      </c>
      <c r="BH243" s="195">
        <f t="shared" si="47"/>
        <v>0</v>
      </c>
      <c r="BI243" s="195">
        <f t="shared" si="48"/>
        <v>0</v>
      </c>
      <c r="BJ243" s="19" t="s">
        <v>22</v>
      </c>
      <c r="BK243" s="195">
        <f t="shared" si="49"/>
        <v>0</v>
      </c>
      <c r="BL243" s="19" t="s">
        <v>168</v>
      </c>
      <c r="BM243" s="19" t="s">
        <v>513</v>
      </c>
    </row>
    <row r="244" spans="2:65" s="1" customFormat="1" ht="22.5" customHeight="1">
      <c r="B244" s="36"/>
      <c r="C244" s="184" t="s">
        <v>518</v>
      </c>
      <c r="D244" s="184" t="s">
        <v>164</v>
      </c>
      <c r="E244" s="185" t="s">
        <v>3211</v>
      </c>
      <c r="F244" s="186" t="s">
        <v>3212</v>
      </c>
      <c r="G244" s="187" t="s">
        <v>1996</v>
      </c>
      <c r="H244" s="188">
        <v>240</v>
      </c>
      <c r="I244" s="189"/>
      <c r="J244" s="190">
        <f t="shared" si="40"/>
        <v>0</v>
      </c>
      <c r="K244" s="186" t="s">
        <v>20</v>
      </c>
      <c r="L244" s="56"/>
      <c r="M244" s="191" t="s">
        <v>20</v>
      </c>
      <c r="N244" s="192" t="s">
        <v>44</v>
      </c>
      <c r="O244" s="37"/>
      <c r="P244" s="193">
        <f t="shared" si="41"/>
        <v>0</v>
      </c>
      <c r="Q244" s="193">
        <v>0</v>
      </c>
      <c r="R244" s="193">
        <f t="shared" si="42"/>
        <v>0</v>
      </c>
      <c r="S244" s="193">
        <v>0</v>
      </c>
      <c r="T244" s="194">
        <f t="shared" si="43"/>
        <v>0</v>
      </c>
      <c r="AR244" s="19" t="s">
        <v>168</v>
      </c>
      <c r="AT244" s="19" t="s">
        <v>164</v>
      </c>
      <c r="AU244" s="19" t="s">
        <v>168</v>
      </c>
      <c r="AY244" s="19" t="s">
        <v>162</v>
      </c>
      <c r="BE244" s="195">
        <f t="shared" si="44"/>
        <v>0</v>
      </c>
      <c r="BF244" s="195">
        <f t="shared" si="45"/>
        <v>0</v>
      </c>
      <c r="BG244" s="195">
        <f t="shared" si="46"/>
        <v>0</v>
      </c>
      <c r="BH244" s="195">
        <f t="shared" si="47"/>
        <v>0</v>
      </c>
      <c r="BI244" s="195">
        <f t="shared" si="48"/>
        <v>0</v>
      </c>
      <c r="BJ244" s="19" t="s">
        <v>22</v>
      </c>
      <c r="BK244" s="195">
        <f t="shared" si="49"/>
        <v>0</v>
      </c>
      <c r="BL244" s="19" t="s">
        <v>168</v>
      </c>
      <c r="BM244" s="19" t="s">
        <v>518</v>
      </c>
    </row>
    <row r="245" spans="2:65" s="1" customFormat="1" ht="22.5" customHeight="1">
      <c r="B245" s="36"/>
      <c r="C245" s="184" t="s">
        <v>534</v>
      </c>
      <c r="D245" s="184" t="s">
        <v>164</v>
      </c>
      <c r="E245" s="185" t="s">
        <v>3213</v>
      </c>
      <c r="F245" s="186" t="s">
        <v>3214</v>
      </c>
      <c r="G245" s="187" t="s">
        <v>1996</v>
      </c>
      <c r="H245" s="188">
        <v>150</v>
      </c>
      <c r="I245" s="189"/>
      <c r="J245" s="190">
        <f t="shared" si="40"/>
        <v>0</v>
      </c>
      <c r="K245" s="186" t="s">
        <v>20</v>
      </c>
      <c r="L245" s="56"/>
      <c r="M245" s="191" t="s">
        <v>20</v>
      </c>
      <c r="N245" s="192" t="s">
        <v>44</v>
      </c>
      <c r="O245" s="37"/>
      <c r="P245" s="193">
        <f t="shared" si="41"/>
        <v>0</v>
      </c>
      <c r="Q245" s="193">
        <v>0</v>
      </c>
      <c r="R245" s="193">
        <f t="shared" si="42"/>
        <v>0</v>
      </c>
      <c r="S245" s="193">
        <v>0</v>
      </c>
      <c r="T245" s="194">
        <f t="shared" si="43"/>
        <v>0</v>
      </c>
      <c r="AR245" s="19" t="s">
        <v>168</v>
      </c>
      <c r="AT245" s="19" t="s">
        <v>164</v>
      </c>
      <c r="AU245" s="19" t="s">
        <v>168</v>
      </c>
      <c r="AY245" s="19" t="s">
        <v>162</v>
      </c>
      <c r="BE245" s="195">
        <f t="shared" si="44"/>
        <v>0</v>
      </c>
      <c r="BF245" s="195">
        <f t="shared" si="45"/>
        <v>0</v>
      </c>
      <c r="BG245" s="195">
        <f t="shared" si="46"/>
        <v>0</v>
      </c>
      <c r="BH245" s="195">
        <f t="shared" si="47"/>
        <v>0</v>
      </c>
      <c r="BI245" s="195">
        <f t="shared" si="48"/>
        <v>0</v>
      </c>
      <c r="BJ245" s="19" t="s">
        <v>22</v>
      </c>
      <c r="BK245" s="195">
        <f t="shared" si="49"/>
        <v>0</v>
      </c>
      <c r="BL245" s="19" t="s">
        <v>168</v>
      </c>
      <c r="BM245" s="19" t="s">
        <v>534</v>
      </c>
    </row>
    <row r="246" spans="2:65" s="1" customFormat="1" ht="22.5" customHeight="1">
      <c r="B246" s="36"/>
      <c r="C246" s="184" t="s">
        <v>540</v>
      </c>
      <c r="D246" s="184" t="s">
        <v>164</v>
      </c>
      <c r="E246" s="185" t="s">
        <v>3215</v>
      </c>
      <c r="F246" s="186" t="s">
        <v>3216</v>
      </c>
      <c r="G246" s="187" t="s">
        <v>1996</v>
      </c>
      <c r="H246" s="188">
        <v>400</v>
      </c>
      <c r="I246" s="189"/>
      <c r="J246" s="190">
        <f t="shared" si="40"/>
        <v>0</v>
      </c>
      <c r="K246" s="186" t="s">
        <v>20</v>
      </c>
      <c r="L246" s="56"/>
      <c r="M246" s="191" t="s">
        <v>20</v>
      </c>
      <c r="N246" s="192" t="s">
        <v>44</v>
      </c>
      <c r="O246" s="37"/>
      <c r="P246" s="193">
        <f t="shared" si="41"/>
        <v>0</v>
      </c>
      <c r="Q246" s="193">
        <v>0</v>
      </c>
      <c r="R246" s="193">
        <f t="shared" si="42"/>
        <v>0</v>
      </c>
      <c r="S246" s="193">
        <v>0</v>
      </c>
      <c r="T246" s="194">
        <f t="shared" si="43"/>
        <v>0</v>
      </c>
      <c r="AR246" s="19" t="s">
        <v>168</v>
      </c>
      <c r="AT246" s="19" t="s">
        <v>164</v>
      </c>
      <c r="AU246" s="19" t="s">
        <v>168</v>
      </c>
      <c r="AY246" s="19" t="s">
        <v>162</v>
      </c>
      <c r="BE246" s="195">
        <f t="shared" si="44"/>
        <v>0</v>
      </c>
      <c r="BF246" s="195">
        <f t="shared" si="45"/>
        <v>0</v>
      </c>
      <c r="BG246" s="195">
        <f t="shared" si="46"/>
        <v>0</v>
      </c>
      <c r="BH246" s="195">
        <f t="shared" si="47"/>
        <v>0</v>
      </c>
      <c r="BI246" s="195">
        <f t="shared" si="48"/>
        <v>0</v>
      </c>
      <c r="BJ246" s="19" t="s">
        <v>22</v>
      </c>
      <c r="BK246" s="195">
        <f t="shared" si="49"/>
        <v>0</v>
      </c>
      <c r="BL246" s="19" t="s">
        <v>168</v>
      </c>
      <c r="BM246" s="19" t="s">
        <v>540</v>
      </c>
    </row>
    <row r="247" spans="2:65" s="1" customFormat="1" ht="22.5" customHeight="1">
      <c r="B247" s="36"/>
      <c r="C247" s="184" t="s">
        <v>544</v>
      </c>
      <c r="D247" s="184" t="s">
        <v>164</v>
      </c>
      <c r="E247" s="185" t="s">
        <v>3217</v>
      </c>
      <c r="F247" s="186" t="s">
        <v>3218</v>
      </c>
      <c r="G247" s="187" t="s">
        <v>1996</v>
      </c>
      <c r="H247" s="188">
        <v>400</v>
      </c>
      <c r="I247" s="189"/>
      <c r="J247" s="190">
        <f t="shared" si="40"/>
        <v>0</v>
      </c>
      <c r="K247" s="186" t="s">
        <v>20</v>
      </c>
      <c r="L247" s="56"/>
      <c r="M247" s="191" t="s">
        <v>20</v>
      </c>
      <c r="N247" s="192" t="s">
        <v>44</v>
      </c>
      <c r="O247" s="37"/>
      <c r="P247" s="193">
        <f t="shared" si="41"/>
        <v>0</v>
      </c>
      <c r="Q247" s="193">
        <v>0</v>
      </c>
      <c r="R247" s="193">
        <f t="shared" si="42"/>
        <v>0</v>
      </c>
      <c r="S247" s="193">
        <v>0</v>
      </c>
      <c r="T247" s="194">
        <f t="shared" si="43"/>
        <v>0</v>
      </c>
      <c r="AR247" s="19" t="s">
        <v>168</v>
      </c>
      <c r="AT247" s="19" t="s">
        <v>164</v>
      </c>
      <c r="AU247" s="19" t="s">
        <v>168</v>
      </c>
      <c r="AY247" s="19" t="s">
        <v>162</v>
      </c>
      <c r="BE247" s="195">
        <f t="shared" si="44"/>
        <v>0</v>
      </c>
      <c r="BF247" s="195">
        <f t="shared" si="45"/>
        <v>0</v>
      </c>
      <c r="BG247" s="195">
        <f t="shared" si="46"/>
        <v>0</v>
      </c>
      <c r="BH247" s="195">
        <f t="shared" si="47"/>
        <v>0</v>
      </c>
      <c r="BI247" s="195">
        <f t="shared" si="48"/>
        <v>0</v>
      </c>
      <c r="BJ247" s="19" t="s">
        <v>22</v>
      </c>
      <c r="BK247" s="195">
        <f t="shared" si="49"/>
        <v>0</v>
      </c>
      <c r="BL247" s="19" t="s">
        <v>168</v>
      </c>
      <c r="BM247" s="19" t="s">
        <v>544</v>
      </c>
    </row>
    <row r="248" spans="2:65" s="1" customFormat="1" ht="22.5" customHeight="1">
      <c r="B248" s="36"/>
      <c r="C248" s="184" t="s">
        <v>551</v>
      </c>
      <c r="D248" s="184" t="s">
        <v>164</v>
      </c>
      <c r="E248" s="185" t="s">
        <v>3219</v>
      </c>
      <c r="F248" s="186" t="s">
        <v>3220</v>
      </c>
      <c r="G248" s="187" t="s">
        <v>1996</v>
      </c>
      <c r="H248" s="188">
        <v>35</v>
      </c>
      <c r="I248" s="189"/>
      <c r="J248" s="190">
        <f t="shared" si="40"/>
        <v>0</v>
      </c>
      <c r="K248" s="186" t="s">
        <v>20</v>
      </c>
      <c r="L248" s="56"/>
      <c r="M248" s="191" t="s">
        <v>20</v>
      </c>
      <c r="N248" s="192" t="s">
        <v>44</v>
      </c>
      <c r="O248" s="37"/>
      <c r="P248" s="193">
        <f t="shared" si="41"/>
        <v>0</v>
      </c>
      <c r="Q248" s="193">
        <v>0</v>
      </c>
      <c r="R248" s="193">
        <f t="shared" si="42"/>
        <v>0</v>
      </c>
      <c r="S248" s="193">
        <v>0</v>
      </c>
      <c r="T248" s="194">
        <f t="shared" si="43"/>
        <v>0</v>
      </c>
      <c r="AR248" s="19" t="s">
        <v>168</v>
      </c>
      <c r="AT248" s="19" t="s">
        <v>164</v>
      </c>
      <c r="AU248" s="19" t="s">
        <v>168</v>
      </c>
      <c r="AY248" s="19" t="s">
        <v>162</v>
      </c>
      <c r="BE248" s="195">
        <f t="shared" si="44"/>
        <v>0</v>
      </c>
      <c r="BF248" s="195">
        <f t="shared" si="45"/>
        <v>0</v>
      </c>
      <c r="BG248" s="195">
        <f t="shared" si="46"/>
        <v>0</v>
      </c>
      <c r="BH248" s="195">
        <f t="shared" si="47"/>
        <v>0</v>
      </c>
      <c r="BI248" s="195">
        <f t="shared" si="48"/>
        <v>0</v>
      </c>
      <c r="BJ248" s="19" t="s">
        <v>22</v>
      </c>
      <c r="BK248" s="195">
        <f t="shared" si="49"/>
        <v>0</v>
      </c>
      <c r="BL248" s="19" t="s">
        <v>168</v>
      </c>
      <c r="BM248" s="19" t="s">
        <v>551</v>
      </c>
    </row>
    <row r="249" spans="2:63" s="15" customFormat="1" ht="21.6" customHeight="1">
      <c r="B249" s="270"/>
      <c r="C249" s="271"/>
      <c r="D249" s="272" t="s">
        <v>72</v>
      </c>
      <c r="E249" s="272" t="s">
        <v>3221</v>
      </c>
      <c r="F249" s="272" t="s">
        <v>3222</v>
      </c>
      <c r="G249" s="271"/>
      <c r="H249" s="271"/>
      <c r="I249" s="273"/>
      <c r="J249" s="274">
        <f>BK249</f>
        <v>0</v>
      </c>
      <c r="K249" s="271"/>
      <c r="L249" s="275"/>
      <c r="M249" s="276"/>
      <c r="N249" s="277"/>
      <c r="O249" s="277"/>
      <c r="P249" s="278">
        <f>SUM(P250:P271)</f>
        <v>0</v>
      </c>
      <c r="Q249" s="277"/>
      <c r="R249" s="278">
        <f>SUM(R250:R271)</f>
        <v>0</v>
      </c>
      <c r="S249" s="277"/>
      <c r="T249" s="279">
        <f>SUM(T250:T271)</f>
        <v>0</v>
      </c>
      <c r="AR249" s="280" t="s">
        <v>22</v>
      </c>
      <c r="AT249" s="281" t="s">
        <v>72</v>
      </c>
      <c r="AU249" s="281" t="s">
        <v>180</v>
      </c>
      <c r="AY249" s="280" t="s">
        <v>162</v>
      </c>
      <c r="BK249" s="282">
        <f>SUM(BK250:BK271)</f>
        <v>0</v>
      </c>
    </row>
    <row r="250" spans="2:65" s="1" customFormat="1" ht="22.5" customHeight="1">
      <c r="B250" s="36"/>
      <c r="C250" s="184" t="s">
        <v>555</v>
      </c>
      <c r="D250" s="184" t="s">
        <v>164</v>
      </c>
      <c r="E250" s="185" t="s">
        <v>3223</v>
      </c>
      <c r="F250" s="186" t="s">
        <v>3224</v>
      </c>
      <c r="G250" s="187" t="s">
        <v>1996</v>
      </c>
      <c r="H250" s="188">
        <v>231</v>
      </c>
      <c r="I250" s="189"/>
      <c r="J250" s="190">
        <f aca="true" t="shared" si="50" ref="J250:J271">ROUND(I250*H250,2)</f>
        <v>0</v>
      </c>
      <c r="K250" s="186" t="s">
        <v>20</v>
      </c>
      <c r="L250" s="56"/>
      <c r="M250" s="191" t="s">
        <v>20</v>
      </c>
      <c r="N250" s="192" t="s">
        <v>44</v>
      </c>
      <c r="O250" s="37"/>
      <c r="P250" s="193">
        <f aca="true" t="shared" si="51" ref="P250:P271">O250*H250</f>
        <v>0</v>
      </c>
      <c r="Q250" s="193">
        <v>0</v>
      </c>
      <c r="R250" s="193">
        <f aca="true" t="shared" si="52" ref="R250:R271">Q250*H250</f>
        <v>0</v>
      </c>
      <c r="S250" s="193">
        <v>0</v>
      </c>
      <c r="T250" s="194">
        <f aca="true" t="shared" si="53" ref="T250:T271">S250*H250</f>
        <v>0</v>
      </c>
      <c r="AR250" s="19" t="s">
        <v>168</v>
      </c>
      <c r="AT250" s="19" t="s">
        <v>164</v>
      </c>
      <c r="AU250" s="19" t="s">
        <v>168</v>
      </c>
      <c r="AY250" s="19" t="s">
        <v>162</v>
      </c>
      <c r="BE250" s="195">
        <f aca="true" t="shared" si="54" ref="BE250:BE271">IF(N250="základní",J250,0)</f>
        <v>0</v>
      </c>
      <c r="BF250" s="195">
        <f aca="true" t="shared" si="55" ref="BF250:BF271">IF(N250="snížená",J250,0)</f>
        <v>0</v>
      </c>
      <c r="BG250" s="195">
        <f aca="true" t="shared" si="56" ref="BG250:BG271">IF(N250="zákl. přenesená",J250,0)</f>
        <v>0</v>
      </c>
      <c r="BH250" s="195">
        <f aca="true" t="shared" si="57" ref="BH250:BH271">IF(N250="sníž. přenesená",J250,0)</f>
        <v>0</v>
      </c>
      <c r="BI250" s="195">
        <f aca="true" t="shared" si="58" ref="BI250:BI271">IF(N250="nulová",J250,0)</f>
        <v>0</v>
      </c>
      <c r="BJ250" s="19" t="s">
        <v>22</v>
      </c>
      <c r="BK250" s="195">
        <f aca="true" t="shared" si="59" ref="BK250:BK271">ROUND(I250*H250,2)</f>
        <v>0</v>
      </c>
      <c r="BL250" s="19" t="s">
        <v>168</v>
      </c>
      <c r="BM250" s="19" t="s">
        <v>555</v>
      </c>
    </row>
    <row r="251" spans="2:65" s="1" customFormat="1" ht="22.5" customHeight="1">
      <c r="B251" s="36"/>
      <c r="C251" s="184" t="s">
        <v>559</v>
      </c>
      <c r="D251" s="184" t="s">
        <v>164</v>
      </c>
      <c r="E251" s="185" t="s">
        <v>3225</v>
      </c>
      <c r="F251" s="186" t="s">
        <v>3226</v>
      </c>
      <c r="G251" s="187" t="s">
        <v>1996</v>
      </c>
      <c r="H251" s="188">
        <v>2</v>
      </c>
      <c r="I251" s="189"/>
      <c r="J251" s="190">
        <f t="shared" si="50"/>
        <v>0</v>
      </c>
      <c r="K251" s="186" t="s">
        <v>20</v>
      </c>
      <c r="L251" s="56"/>
      <c r="M251" s="191" t="s">
        <v>20</v>
      </c>
      <c r="N251" s="192" t="s">
        <v>44</v>
      </c>
      <c r="O251" s="37"/>
      <c r="P251" s="193">
        <f t="shared" si="51"/>
        <v>0</v>
      </c>
      <c r="Q251" s="193">
        <v>0</v>
      </c>
      <c r="R251" s="193">
        <f t="shared" si="52"/>
        <v>0</v>
      </c>
      <c r="S251" s="193">
        <v>0</v>
      </c>
      <c r="T251" s="194">
        <f t="shared" si="53"/>
        <v>0</v>
      </c>
      <c r="AR251" s="19" t="s">
        <v>168</v>
      </c>
      <c r="AT251" s="19" t="s">
        <v>164</v>
      </c>
      <c r="AU251" s="19" t="s">
        <v>168</v>
      </c>
      <c r="AY251" s="19" t="s">
        <v>162</v>
      </c>
      <c r="BE251" s="195">
        <f t="shared" si="54"/>
        <v>0</v>
      </c>
      <c r="BF251" s="195">
        <f t="shared" si="55"/>
        <v>0</v>
      </c>
      <c r="BG251" s="195">
        <f t="shared" si="56"/>
        <v>0</v>
      </c>
      <c r="BH251" s="195">
        <f t="shared" si="57"/>
        <v>0</v>
      </c>
      <c r="BI251" s="195">
        <f t="shared" si="58"/>
        <v>0</v>
      </c>
      <c r="BJ251" s="19" t="s">
        <v>22</v>
      </c>
      <c r="BK251" s="195">
        <f t="shared" si="59"/>
        <v>0</v>
      </c>
      <c r="BL251" s="19" t="s">
        <v>168</v>
      </c>
      <c r="BM251" s="19" t="s">
        <v>559</v>
      </c>
    </row>
    <row r="252" spans="2:65" s="1" customFormat="1" ht="22.5" customHeight="1">
      <c r="B252" s="36"/>
      <c r="C252" s="184" t="s">
        <v>562</v>
      </c>
      <c r="D252" s="184" t="s">
        <v>164</v>
      </c>
      <c r="E252" s="185" t="s">
        <v>3227</v>
      </c>
      <c r="F252" s="186" t="s">
        <v>3228</v>
      </c>
      <c r="G252" s="187" t="s">
        <v>1996</v>
      </c>
      <c r="H252" s="188">
        <v>53</v>
      </c>
      <c r="I252" s="189"/>
      <c r="J252" s="190">
        <f t="shared" si="50"/>
        <v>0</v>
      </c>
      <c r="K252" s="186" t="s">
        <v>20</v>
      </c>
      <c r="L252" s="56"/>
      <c r="M252" s="191" t="s">
        <v>20</v>
      </c>
      <c r="N252" s="192" t="s">
        <v>44</v>
      </c>
      <c r="O252" s="37"/>
      <c r="P252" s="193">
        <f t="shared" si="51"/>
        <v>0</v>
      </c>
      <c r="Q252" s="193">
        <v>0</v>
      </c>
      <c r="R252" s="193">
        <f t="shared" si="52"/>
        <v>0</v>
      </c>
      <c r="S252" s="193">
        <v>0</v>
      </c>
      <c r="T252" s="194">
        <f t="shared" si="53"/>
        <v>0</v>
      </c>
      <c r="AR252" s="19" t="s">
        <v>168</v>
      </c>
      <c r="AT252" s="19" t="s">
        <v>164</v>
      </c>
      <c r="AU252" s="19" t="s">
        <v>168</v>
      </c>
      <c r="AY252" s="19" t="s">
        <v>162</v>
      </c>
      <c r="BE252" s="195">
        <f t="shared" si="54"/>
        <v>0</v>
      </c>
      <c r="BF252" s="195">
        <f t="shared" si="55"/>
        <v>0</v>
      </c>
      <c r="BG252" s="195">
        <f t="shared" si="56"/>
        <v>0</v>
      </c>
      <c r="BH252" s="195">
        <f t="shared" si="57"/>
        <v>0</v>
      </c>
      <c r="BI252" s="195">
        <f t="shared" si="58"/>
        <v>0</v>
      </c>
      <c r="BJ252" s="19" t="s">
        <v>22</v>
      </c>
      <c r="BK252" s="195">
        <f t="shared" si="59"/>
        <v>0</v>
      </c>
      <c r="BL252" s="19" t="s">
        <v>168</v>
      </c>
      <c r="BM252" s="19" t="s">
        <v>562</v>
      </c>
    </row>
    <row r="253" spans="2:65" s="1" customFormat="1" ht="22.5" customHeight="1">
      <c r="B253" s="36"/>
      <c r="C253" s="184" t="s">
        <v>566</v>
      </c>
      <c r="D253" s="184" t="s">
        <v>164</v>
      </c>
      <c r="E253" s="185" t="s">
        <v>3229</v>
      </c>
      <c r="F253" s="186" t="s">
        <v>3230</v>
      </c>
      <c r="G253" s="187" t="s">
        <v>1996</v>
      </c>
      <c r="H253" s="188">
        <v>2</v>
      </c>
      <c r="I253" s="189"/>
      <c r="J253" s="190">
        <f t="shared" si="50"/>
        <v>0</v>
      </c>
      <c r="K253" s="186" t="s">
        <v>20</v>
      </c>
      <c r="L253" s="56"/>
      <c r="M253" s="191" t="s">
        <v>20</v>
      </c>
      <c r="N253" s="192" t="s">
        <v>44</v>
      </c>
      <c r="O253" s="37"/>
      <c r="P253" s="193">
        <f t="shared" si="51"/>
        <v>0</v>
      </c>
      <c r="Q253" s="193">
        <v>0</v>
      </c>
      <c r="R253" s="193">
        <f t="shared" si="52"/>
        <v>0</v>
      </c>
      <c r="S253" s="193">
        <v>0</v>
      </c>
      <c r="T253" s="194">
        <f t="shared" si="53"/>
        <v>0</v>
      </c>
      <c r="AR253" s="19" t="s">
        <v>168</v>
      </c>
      <c r="AT253" s="19" t="s">
        <v>164</v>
      </c>
      <c r="AU253" s="19" t="s">
        <v>168</v>
      </c>
      <c r="AY253" s="19" t="s">
        <v>162</v>
      </c>
      <c r="BE253" s="195">
        <f t="shared" si="54"/>
        <v>0</v>
      </c>
      <c r="BF253" s="195">
        <f t="shared" si="55"/>
        <v>0</v>
      </c>
      <c r="BG253" s="195">
        <f t="shared" si="56"/>
        <v>0</v>
      </c>
      <c r="BH253" s="195">
        <f t="shared" si="57"/>
        <v>0</v>
      </c>
      <c r="BI253" s="195">
        <f t="shared" si="58"/>
        <v>0</v>
      </c>
      <c r="BJ253" s="19" t="s">
        <v>22</v>
      </c>
      <c r="BK253" s="195">
        <f t="shared" si="59"/>
        <v>0</v>
      </c>
      <c r="BL253" s="19" t="s">
        <v>168</v>
      </c>
      <c r="BM253" s="19" t="s">
        <v>566</v>
      </c>
    </row>
    <row r="254" spans="2:65" s="1" customFormat="1" ht="22.5" customHeight="1">
      <c r="B254" s="36"/>
      <c r="C254" s="184" t="s">
        <v>573</v>
      </c>
      <c r="D254" s="184" t="s">
        <v>164</v>
      </c>
      <c r="E254" s="185" t="s">
        <v>3231</v>
      </c>
      <c r="F254" s="186" t="s">
        <v>3232</v>
      </c>
      <c r="G254" s="187" t="s">
        <v>1996</v>
      </c>
      <c r="H254" s="188">
        <v>180</v>
      </c>
      <c r="I254" s="189"/>
      <c r="J254" s="190">
        <f t="shared" si="50"/>
        <v>0</v>
      </c>
      <c r="K254" s="186" t="s">
        <v>20</v>
      </c>
      <c r="L254" s="56"/>
      <c r="M254" s="191" t="s">
        <v>20</v>
      </c>
      <c r="N254" s="192" t="s">
        <v>44</v>
      </c>
      <c r="O254" s="37"/>
      <c r="P254" s="193">
        <f t="shared" si="51"/>
        <v>0</v>
      </c>
      <c r="Q254" s="193">
        <v>0</v>
      </c>
      <c r="R254" s="193">
        <f t="shared" si="52"/>
        <v>0</v>
      </c>
      <c r="S254" s="193">
        <v>0</v>
      </c>
      <c r="T254" s="194">
        <f t="shared" si="53"/>
        <v>0</v>
      </c>
      <c r="AR254" s="19" t="s">
        <v>168</v>
      </c>
      <c r="AT254" s="19" t="s">
        <v>164</v>
      </c>
      <c r="AU254" s="19" t="s">
        <v>168</v>
      </c>
      <c r="AY254" s="19" t="s">
        <v>162</v>
      </c>
      <c r="BE254" s="195">
        <f t="shared" si="54"/>
        <v>0</v>
      </c>
      <c r="BF254" s="195">
        <f t="shared" si="55"/>
        <v>0</v>
      </c>
      <c r="BG254" s="195">
        <f t="shared" si="56"/>
        <v>0</v>
      </c>
      <c r="BH254" s="195">
        <f t="shared" si="57"/>
        <v>0</v>
      </c>
      <c r="BI254" s="195">
        <f t="shared" si="58"/>
        <v>0</v>
      </c>
      <c r="BJ254" s="19" t="s">
        <v>22</v>
      </c>
      <c r="BK254" s="195">
        <f t="shared" si="59"/>
        <v>0</v>
      </c>
      <c r="BL254" s="19" t="s">
        <v>168</v>
      </c>
      <c r="BM254" s="19" t="s">
        <v>573</v>
      </c>
    </row>
    <row r="255" spans="2:65" s="1" customFormat="1" ht="22.5" customHeight="1">
      <c r="B255" s="36"/>
      <c r="C255" s="184" t="s">
        <v>578</v>
      </c>
      <c r="D255" s="184" t="s">
        <v>164</v>
      </c>
      <c r="E255" s="185" t="s">
        <v>3233</v>
      </c>
      <c r="F255" s="186" t="s">
        <v>3234</v>
      </c>
      <c r="G255" s="187" t="s">
        <v>1996</v>
      </c>
      <c r="H255" s="188">
        <v>65</v>
      </c>
      <c r="I255" s="189"/>
      <c r="J255" s="190">
        <f t="shared" si="50"/>
        <v>0</v>
      </c>
      <c r="K255" s="186" t="s">
        <v>20</v>
      </c>
      <c r="L255" s="56"/>
      <c r="M255" s="191" t="s">
        <v>20</v>
      </c>
      <c r="N255" s="192" t="s">
        <v>44</v>
      </c>
      <c r="O255" s="37"/>
      <c r="P255" s="193">
        <f t="shared" si="51"/>
        <v>0</v>
      </c>
      <c r="Q255" s="193">
        <v>0</v>
      </c>
      <c r="R255" s="193">
        <f t="shared" si="52"/>
        <v>0</v>
      </c>
      <c r="S255" s="193">
        <v>0</v>
      </c>
      <c r="T255" s="194">
        <f t="shared" si="53"/>
        <v>0</v>
      </c>
      <c r="AR255" s="19" t="s">
        <v>168</v>
      </c>
      <c r="AT255" s="19" t="s">
        <v>164</v>
      </c>
      <c r="AU255" s="19" t="s">
        <v>168</v>
      </c>
      <c r="AY255" s="19" t="s">
        <v>162</v>
      </c>
      <c r="BE255" s="195">
        <f t="shared" si="54"/>
        <v>0</v>
      </c>
      <c r="BF255" s="195">
        <f t="shared" si="55"/>
        <v>0</v>
      </c>
      <c r="BG255" s="195">
        <f t="shared" si="56"/>
        <v>0</v>
      </c>
      <c r="BH255" s="195">
        <f t="shared" si="57"/>
        <v>0</v>
      </c>
      <c r="BI255" s="195">
        <f t="shared" si="58"/>
        <v>0</v>
      </c>
      <c r="BJ255" s="19" t="s">
        <v>22</v>
      </c>
      <c r="BK255" s="195">
        <f t="shared" si="59"/>
        <v>0</v>
      </c>
      <c r="BL255" s="19" t="s">
        <v>168</v>
      </c>
      <c r="BM255" s="19" t="s">
        <v>578</v>
      </c>
    </row>
    <row r="256" spans="2:65" s="1" customFormat="1" ht="22.5" customHeight="1">
      <c r="B256" s="36"/>
      <c r="C256" s="184" t="s">
        <v>581</v>
      </c>
      <c r="D256" s="184" t="s">
        <v>164</v>
      </c>
      <c r="E256" s="185" t="s">
        <v>3235</v>
      </c>
      <c r="F256" s="186" t="s">
        <v>3236</v>
      </c>
      <c r="G256" s="187" t="s">
        <v>1996</v>
      </c>
      <c r="H256" s="188">
        <v>65</v>
      </c>
      <c r="I256" s="189"/>
      <c r="J256" s="190">
        <f t="shared" si="50"/>
        <v>0</v>
      </c>
      <c r="K256" s="186" t="s">
        <v>20</v>
      </c>
      <c r="L256" s="56"/>
      <c r="M256" s="191" t="s">
        <v>20</v>
      </c>
      <c r="N256" s="192" t="s">
        <v>44</v>
      </c>
      <c r="O256" s="37"/>
      <c r="P256" s="193">
        <f t="shared" si="51"/>
        <v>0</v>
      </c>
      <c r="Q256" s="193">
        <v>0</v>
      </c>
      <c r="R256" s="193">
        <f t="shared" si="52"/>
        <v>0</v>
      </c>
      <c r="S256" s="193">
        <v>0</v>
      </c>
      <c r="T256" s="194">
        <f t="shared" si="53"/>
        <v>0</v>
      </c>
      <c r="AR256" s="19" t="s">
        <v>168</v>
      </c>
      <c r="AT256" s="19" t="s">
        <v>164</v>
      </c>
      <c r="AU256" s="19" t="s">
        <v>168</v>
      </c>
      <c r="AY256" s="19" t="s">
        <v>162</v>
      </c>
      <c r="BE256" s="195">
        <f t="shared" si="54"/>
        <v>0</v>
      </c>
      <c r="BF256" s="195">
        <f t="shared" si="55"/>
        <v>0</v>
      </c>
      <c r="BG256" s="195">
        <f t="shared" si="56"/>
        <v>0</v>
      </c>
      <c r="BH256" s="195">
        <f t="shared" si="57"/>
        <v>0</v>
      </c>
      <c r="BI256" s="195">
        <f t="shared" si="58"/>
        <v>0</v>
      </c>
      <c r="BJ256" s="19" t="s">
        <v>22</v>
      </c>
      <c r="BK256" s="195">
        <f t="shared" si="59"/>
        <v>0</v>
      </c>
      <c r="BL256" s="19" t="s">
        <v>168</v>
      </c>
      <c r="BM256" s="19" t="s">
        <v>581</v>
      </c>
    </row>
    <row r="257" spans="2:65" s="1" customFormat="1" ht="22.5" customHeight="1">
      <c r="B257" s="36"/>
      <c r="C257" s="184" t="s">
        <v>586</v>
      </c>
      <c r="D257" s="184" t="s">
        <v>164</v>
      </c>
      <c r="E257" s="185" t="s">
        <v>3237</v>
      </c>
      <c r="F257" s="186" t="s">
        <v>3238</v>
      </c>
      <c r="G257" s="187" t="s">
        <v>1996</v>
      </c>
      <c r="H257" s="188">
        <v>30</v>
      </c>
      <c r="I257" s="189"/>
      <c r="J257" s="190">
        <f t="shared" si="50"/>
        <v>0</v>
      </c>
      <c r="K257" s="186" t="s">
        <v>20</v>
      </c>
      <c r="L257" s="56"/>
      <c r="M257" s="191" t="s">
        <v>20</v>
      </c>
      <c r="N257" s="192" t="s">
        <v>44</v>
      </c>
      <c r="O257" s="37"/>
      <c r="P257" s="193">
        <f t="shared" si="51"/>
        <v>0</v>
      </c>
      <c r="Q257" s="193">
        <v>0</v>
      </c>
      <c r="R257" s="193">
        <f t="shared" si="52"/>
        <v>0</v>
      </c>
      <c r="S257" s="193">
        <v>0</v>
      </c>
      <c r="T257" s="194">
        <f t="shared" si="53"/>
        <v>0</v>
      </c>
      <c r="AR257" s="19" t="s">
        <v>168</v>
      </c>
      <c r="AT257" s="19" t="s">
        <v>164</v>
      </c>
      <c r="AU257" s="19" t="s">
        <v>168</v>
      </c>
      <c r="AY257" s="19" t="s">
        <v>162</v>
      </c>
      <c r="BE257" s="195">
        <f t="shared" si="54"/>
        <v>0</v>
      </c>
      <c r="BF257" s="195">
        <f t="shared" si="55"/>
        <v>0</v>
      </c>
      <c r="BG257" s="195">
        <f t="shared" si="56"/>
        <v>0</v>
      </c>
      <c r="BH257" s="195">
        <f t="shared" si="57"/>
        <v>0</v>
      </c>
      <c r="BI257" s="195">
        <f t="shared" si="58"/>
        <v>0</v>
      </c>
      <c r="BJ257" s="19" t="s">
        <v>22</v>
      </c>
      <c r="BK257" s="195">
        <f t="shared" si="59"/>
        <v>0</v>
      </c>
      <c r="BL257" s="19" t="s">
        <v>168</v>
      </c>
      <c r="BM257" s="19" t="s">
        <v>586</v>
      </c>
    </row>
    <row r="258" spans="2:65" s="1" customFormat="1" ht="22.5" customHeight="1">
      <c r="B258" s="36"/>
      <c r="C258" s="184" t="s">
        <v>591</v>
      </c>
      <c r="D258" s="184" t="s">
        <v>164</v>
      </c>
      <c r="E258" s="185" t="s">
        <v>3239</v>
      </c>
      <c r="F258" s="186" t="s">
        <v>3240</v>
      </c>
      <c r="G258" s="187" t="s">
        <v>1996</v>
      </c>
      <c r="H258" s="188">
        <v>56</v>
      </c>
      <c r="I258" s="189"/>
      <c r="J258" s="190">
        <f t="shared" si="50"/>
        <v>0</v>
      </c>
      <c r="K258" s="186" t="s">
        <v>20</v>
      </c>
      <c r="L258" s="56"/>
      <c r="M258" s="191" t="s">
        <v>20</v>
      </c>
      <c r="N258" s="192" t="s">
        <v>44</v>
      </c>
      <c r="O258" s="37"/>
      <c r="P258" s="193">
        <f t="shared" si="51"/>
        <v>0</v>
      </c>
      <c r="Q258" s="193">
        <v>0</v>
      </c>
      <c r="R258" s="193">
        <f t="shared" si="52"/>
        <v>0</v>
      </c>
      <c r="S258" s="193">
        <v>0</v>
      </c>
      <c r="T258" s="194">
        <f t="shared" si="53"/>
        <v>0</v>
      </c>
      <c r="AR258" s="19" t="s">
        <v>168</v>
      </c>
      <c r="AT258" s="19" t="s">
        <v>164</v>
      </c>
      <c r="AU258" s="19" t="s">
        <v>168</v>
      </c>
      <c r="AY258" s="19" t="s">
        <v>162</v>
      </c>
      <c r="BE258" s="195">
        <f t="shared" si="54"/>
        <v>0</v>
      </c>
      <c r="BF258" s="195">
        <f t="shared" si="55"/>
        <v>0</v>
      </c>
      <c r="BG258" s="195">
        <f t="shared" si="56"/>
        <v>0</v>
      </c>
      <c r="BH258" s="195">
        <f t="shared" si="57"/>
        <v>0</v>
      </c>
      <c r="BI258" s="195">
        <f t="shared" si="58"/>
        <v>0</v>
      </c>
      <c r="BJ258" s="19" t="s">
        <v>22</v>
      </c>
      <c r="BK258" s="195">
        <f t="shared" si="59"/>
        <v>0</v>
      </c>
      <c r="BL258" s="19" t="s">
        <v>168</v>
      </c>
      <c r="BM258" s="19" t="s">
        <v>591</v>
      </c>
    </row>
    <row r="259" spans="2:65" s="1" customFormat="1" ht="22.5" customHeight="1">
      <c r="B259" s="36"/>
      <c r="C259" s="184" t="s">
        <v>596</v>
      </c>
      <c r="D259" s="184" t="s">
        <v>164</v>
      </c>
      <c r="E259" s="185" t="s">
        <v>3241</v>
      </c>
      <c r="F259" s="186" t="s">
        <v>3242</v>
      </c>
      <c r="G259" s="187" t="s">
        <v>1996</v>
      </c>
      <c r="H259" s="188">
        <v>12</v>
      </c>
      <c r="I259" s="189"/>
      <c r="J259" s="190">
        <f t="shared" si="50"/>
        <v>0</v>
      </c>
      <c r="K259" s="186" t="s">
        <v>20</v>
      </c>
      <c r="L259" s="56"/>
      <c r="M259" s="191" t="s">
        <v>20</v>
      </c>
      <c r="N259" s="192" t="s">
        <v>44</v>
      </c>
      <c r="O259" s="37"/>
      <c r="P259" s="193">
        <f t="shared" si="51"/>
        <v>0</v>
      </c>
      <c r="Q259" s="193">
        <v>0</v>
      </c>
      <c r="R259" s="193">
        <f t="shared" si="52"/>
        <v>0</v>
      </c>
      <c r="S259" s="193">
        <v>0</v>
      </c>
      <c r="T259" s="194">
        <f t="shared" si="53"/>
        <v>0</v>
      </c>
      <c r="AR259" s="19" t="s">
        <v>168</v>
      </c>
      <c r="AT259" s="19" t="s">
        <v>164</v>
      </c>
      <c r="AU259" s="19" t="s">
        <v>168</v>
      </c>
      <c r="AY259" s="19" t="s">
        <v>162</v>
      </c>
      <c r="BE259" s="195">
        <f t="shared" si="54"/>
        <v>0</v>
      </c>
      <c r="BF259" s="195">
        <f t="shared" si="55"/>
        <v>0</v>
      </c>
      <c r="BG259" s="195">
        <f t="shared" si="56"/>
        <v>0</v>
      </c>
      <c r="BH259" s="195">
        <f t="shared" si="57"/>
        <v>0</v>
      </c>
      <c r="BI259" s="195">
        <f t="shared" si="58"/>
        <v>0</v>
      </c>
      <c r="BJ259" s="19" t="s">
        <v>22</v>
      </c>
      <c r="BK259" s="195">
        <f t="shared" si="59"/>
        <v>0</v>
      </c>
      <c r="BL259" s="19" t="s">
        <v>168</v>
      </c>
      <c r="BM259" s="19" t="s">
        <v>596</v>
      </c>
    </row>
    <row r="260" spans="2:65" s="1" customFormat="1" ht="22.5" customHeight="1">
      <c r="B260" s="36"/>
      <c r="C260" s="184" t="s">
        <v>601</v>
      </c>
      <c r="D260" s="184" t="s">
        <v>164</v>
      </c>
      <c r="E260" s="185" t="s">
        <v>3243</v>
      </c>
      <c r="F260" s="186" t="s">
        <v>3244</v>
      </c>
      <c r="G260" s="187" t="s">
        <v>248</v>
      </c>
      <c r="H260" s="188">
        <v>258</v>
      </c>
      <c r="I260" s="189"/>
      <c r="J260" s="190">
        <f t="shared" si="50"/>
        <v>0</v>
      </c>
      <c r="K260" s="186" t="s">
        <v>20</v>
      </c>
      <c r="L260" s="56"/>
      <c r="M260" s="191" t="s">
        <v>20</v>
      </c>
      <c r="N260" s="192" t="s">
        <v>44</v>
      </c>
      <c r="O260" s="37"/>
      <c r="P260" s="193">
        <f t="shared" si="51"/>
        <v>0</v>
      </c>
      <c r="Q260" s="193">
        <v>0</v>
      </c>
      <c r="R260" s="193">
        <f t="shared" si="52"/>
        <v>0</v>
      </c>
      <c r="S260" s="193">
        <v>0</v>
      </c>
      <c r="T260" s="194">
        <f t="shared" si="53"/>
        <v>0</v>
      </c>
      <c r="AR260" s="19" t="s">
        <v>168</v>
      </c>
      <c r="AT260" s="19" t="s">
        <v>164</v>
      </c>
      <c r="AU260" s="19" t="s">
        <v>168</v>
      </c>
      <c r="AY260" s="19" t="s">
        <v>162</v>
      </c>
      <c r="BE260" s="195">
        <f t="shared" si="54"/>
        <v>0</v>
      </c>
      <c r="BF260" s="195">
        <f t="shared" si="55"/>
        <v>0</v>
      </c>
      <c r="BG260" s="195">
        <f t="shared" si="56"/>
        <v>0</v>
      </c>
      <c r="BH260" s="195">
        <f t="shared" si="57"/>
        <v>0</v>
      </c>
      <c r="BI260" s="195">
        <f t="shared" si="58"/>
        <v>0</v>
      </c>
      <c r="BJ260" s="19" t="s">
        <v>22</v>
      </c>
      <c r="BK260" s="195">
        <f t="shared" si="59"/>
        <v>0</v>
      </c>
      <c r="BL260" s="19" t="s">
        <v>168</v>
      </c>
      <c r="BM260" s="19" t="s">
        <v>601</v>
      </c>
    </row>
    <row r="261" spans="2:65" s="1" customFormat="1" ht="22.5" customHeight="1">
      <c r="B261" s="36"/>
      <c r="C261" s="184" t="s">
        <v>604</v>
      </c>
      <c r="D261" s="184" t="s">
        <v>164</v>
      </c>
      <c r="E261" s="185" t="s">
        <v>3245</v>
      </c>
      <c r="F261" s="186" t="s">
        <v>3246</v>
      </c>
      <c r="G261" s="187" t="s">
        <v>248</v>
      </c>
      <c r="H261" s="188">
        <v>247</v>
      </c>
      <c r="I261" s="189"/>
      <c r="J261" s="190">
        <f t="shared" si="50"/>
        <v>0</v>
      </c>
      <c r="K261" s="186" t="s">
        <v>20</v>
      </c>
      <c r="L261" s="56"/>
      <c r="M261" s="191" t="s">
        <v>20</v>
      </c>
      <c r="N261" s="192" t="s">
        <v>44</v>
      </c>
      <c r="O261" s="37"/>
      <c r="P261" s="193">
        <f t="shared" si="51"/>
        <v>0</v>
      </c>
      <c r="Q261" s="193">
        <v>0</v>
      </c>
      <c r="R261" s="193">
        <f t="shared" si="52"/>
        <v>0</v>
      </c>
      <c r="S261" s="193">
        <v>0</v>
      </c>
      <c r="T261" s="194">
        <f t="shared" si="53"/>
        <v>0</v>
      </c>
      <c r="AR261" s="19" t="s">
        <v>168</v>
      </c>
      <c r="AT261" s="19" t="s">
        <v>164</v>
      </c>
      <c r="AU261" s="19" t="s">
        <v>168</v>
      </c>
      <c r="AY261" s="19" t="s">
        <v>162</v>
      </c>
      <c r="BE261" s="195">
        <f t="shared" si="54"/>
        <v>0</v>
      </c>
      <c r="BF261" s="195">
        <f t="shared" si="55"/>
        <v>0</v>
      </c>
      <c r="BG261" s="195">
        <f t="shared" si="56"/>
        <v>0</v>
      </c>
      <c r="BH261" s="195">
        <f t="shared" si="57"/>
        <v>0</v>
      </c>
      <c r="BI261" s="195">
        <f t="shared" si="58"/>
        <v>0</v>
      </c>
      <c r="BJ261" s="19" t="s">
        <v>22</v>
      </c>
      <c r="BK261" s="195">
        <f t="shared" si="59"/>
        <v>0</v>
      </c>
      <c r="BL261" s="19" t="s">
        <v>168</v>
      </c>
      <c r="BM261" s="19" t="s">
        <v>604</v>
      </c>
    </row>
    <row r="262" spans="2:65" s="1" customFormat="1" ht="22.5" customHeight="1">
      <c r="B262" s="36"/>
      <c r="C262" s="184" t="s">
        <v>607</v>
      </c>
      <c r="D262" s="184" t="s">
        <v>164</v>
      </c>
      <c r="E262" s="185" t="s">
        <v>3247</v>
      </c>
      <c r="F262" s="186" t="s">
        <v>3248</v>
      </c>
      <c r="G262" s="187" t="s">
        <v>248</v>
      </c>
      <c r="H262" s="188">
        <v>120</v>
      </c>
      <c r="I262" s="189"/>
      <c r="J262" s="190">
        <f t="shared" si="50"/>
        <v>0</v>
      </c>
      <c r="K262" s="186" t="s">
        <v>20</v>
      </c>
      <c r="L262" s="56"/>
      <c r="M262" s="191" t="s">
        <v>20</v>
      </c>
      <c r="N262" s="192" t="s">
        <v>44</v>
      </c>
      <c r="O262" s="37"/>
      <c r="P262" s="193">
        <f t="shared" si="51"/>
        <v>0</v>
      </c>
      <c r="Q262" s="193">
        <v>0</v>
      </c>
      <c r="R262" s="193">
        <f t="shared" si="52"/>
        <v>0</v>
      </c>
      <c r="S262" s="193">
        <v>0</v>
      </c>
      <c r="T262" s="194">
        <f t="shared" si="53"/>
        <v>0</v>
      </c>
      <c r="AR262" s="19" t="s">
        <v>168</v>
      </c>
      <c r="AT262" s="19" t="s">
        <v>164</v>
      </c>
      <c r="AU262" s="19" t="s">
        <v>168</v>
      </c>
      <c r="AY262" s="19" t="s">
        <v>162</v>
      </c>
      <c r="BE262" s="195">
        <f t="shared" si="54"/>
        <v>0</v>
      </c>
      <c r="BF262" s="195">
        <f t="shared" si="55"/>
        <v>0</v>
      </c>
      <c r="BG262" s="195">
        <f t="shared" si="56"/>
        <v>0</v>
      </c>
      <c r="BH262" s="195">
        <f t="shared" si="57"/>
        <v>0</v>
      </c>
      <c r="BI262" s="195">
        <f t="shared" si="58"/>
        <v>0</v>
      </c>
      <c r="BJ262" s="19" t="s">
        <v>22</v>
      </c>
      <c r="BK262" s="195">
        <f t="shared" si="59"/>
        <v>0</v>
      </c>
      <c r="BL262" s="19" t="s">
        <v>168</v>
      </c>
      <c r="BM262" s="19" t="s">
        <v>607</v>
      </c>
    </row>
    <row r="263" spans="2:65" s="1" customFormat="1" ht="22.5" customHeight="1">
      <c r="B263" s="36"/>
      <c r="C263" s="184" t="s">
        <v>611</v>
      </c>
      <c r="D263" s="184" t="s">
        <v>164</v>
      </c>
      <c r="E263" s="185" t="s">
        <v>3249</v>
      </c>
      <c r="F263" s="186" t="s">
        <v>3250</v>
      </c>
      <c r="G263" s="187" t="s">
        <v>248</v>
      </c>
      <c r="H263" s="188">
        <v>84</v>
      </c>
      <c r="I263" s="189"/>
      <c r="J263" s="190">
        <f t="shared" si="50"/>
        <v>0</v>
      </c>
      <c r="K263" s="186" t="s">
        <v>20</v>
      </c>
      <c r="L263" s="56"/>
      <c r="M263" s="191" t="s">
        <v>20</v>
      </c>
      <c r="N263" s="192" t="s">
        <v>44</v>
      </c>
      <c r="O263" s="37"/>
      <c r="P263" s="193">
        <f t="shared" si="51"/>
        <v>0</v>
      </c>
      <c r="Q263" s="193">
        <v>0</v>
      </c>
      <c r="R263" s="193">
        <f t="shared" si="52"/>
        <v>0</v>
      </c>
      <c r="S263" s="193">
        <v>0</v>
      </c>
      <c r="T263" s="194">
        <f t="shared" si="53"/>
        <v>0</v>
      </c>
      <c r="AR263" s="19" t="s">
        <v>168</v>
      </c>
      <c r="AT263" s="19" t="s">
        <v>164</v>
      </c>
      <c r="AU263" s="19" t="s">
        <v>168</v>
      </c>
      <c r="AY263" s="19" t="s">
        <v>162</v>
      </c>
      <c r="BE263" s="195">
        <f t="shared" si="54"/>
        <v>0</v>
      </c>
      <c r="BF263" s="195">
        <f t="shared" si="55"/>
        <v>0</v>
      </c>
      <c r="BG263" s="195">
        <f t="shared" si="56"/>
        <v>0</v>
      </c>
      <c r="BH263" s="195">
        <f t="shared" si="57"/>
        <v>0</v>
      </c>
      <c r="BI263" s="195">
        <f t="shared" si="58"/>
        <v>0</v>
      </c>
      <c r="BJ263" s="19" t="s">
        <v>22</v>
      </c>
      <c r="BK263" s="195">
        <f t="shared" si="59"/>
        <v>0</v>
      </c>
      <c r="BL263" s="19" t="s">
        <v>168</v>
      </c>
      <c r="BM263" s="19" t="s">
        <v>611</v>
      </c>
    </row>
    <row r="264" spans="2:65" s="1" customFormat="1" ht="22.5" customHeight="1">
      <c r="B264" s="36"/>
      <c r="C264" s="184" t="s">
        <v>615</v>
      </c>
      <c r="D264" s="184" t="s">
        <v>164</v>
      </c>
      <c r="E264" s="185" t="s">
        <v>3251</v>
      </c>
      <c r="F264" s="186" t="s">
        <v>3252</v>
      </c>
      <c r="G264" s="187" t="s">
        <v>248</v>
      </c>
      <c r="H264" s="188">
        <v>60</v>
      </c>
      <c r="I264" s="189"/>
      <c r="J264" s="190">
        <f t="shared" si="50"/>
        <v>0</v>
      </c>
      <c r="K264" s="186" t="s">
        <v>20</v>
      </c>
      <c r="L264" s="56"/>
      <c r="M264" s="191" t="s">
        <v>20</v>
      </c>
      <c r="N264" s="192" t="s">
        <v>44</v>
      </c>
      <c r="O264" s="37"/>
      <c r="P264" s="193">
        <f t="shared" si="51"/>
        <v>0</v>
      </c>
      <c r="Q264" s="193">
        <v>0</v>
      </c>
      <c r="R264" s="193">
        <f t="shared" si="52"/>
        <v>0</v>
      </c>
      <c r="S264" s="193">
        <v>0</v>
      </c>
      <c r="T264" s="194">
        <f t="shared" si="53"/>
        <v>0</v>
      </c>
      <c r="AR264" s="19" t="s">
        <v>168</v>
      </c>
      <c r="AT264" s="19" t="s">
        <v>164</v>
      </c>
      <c r="AU264" s="19" t="s">
        <v>168</v>
      </c>
      <c r="AY264" s="19" t="s">
        <v>162</v>
      </c>
      <c r="BE264" s="195">
        <f t="shared" si="54"/>
        <v>0</v>
      </c>
      <c r="BF264" s="195">
        <f t="shared" si="55"/>
        <v>0</v>
      </c>
      <c r="BG264" s="195">
        <f t="shared" si="56"/>
        <v>0</v>
      </c>
      <c r="BH264" s="195">
        <f t="shared" si="57"/>
        <v>0</v>
      </c>
      <c r="BI264" s="195">
        <f t="shared" si="58"/>
        <v>0</v>
      </c>
      <c r="BJ264" s="19" t="s">
        <v>22</v>
      </c>
      <c r="BK264" s="195">
        <f t="shared" si="59"/>
        <v>0</v>
      </c>
      <c r="BL264" s="19" t="s">
        <v>168</v>
      </c>
      <c r="BM264" s="19" t="s">
        <v>615</v>
      </c>
    </row>
    <row r="265" spans="2:65" s="1" customFormat="1" ht="22.5" customHeight="1">
      <c r="B265" s="36"/>
      <c r="C265" s="184" t="s">
        <v>618</v>
      </c>
      <c r="D265" s="184" t="s">
        <v>164</v>
      </c>
      <c r="E265" s="185" t="s">
        <v>3253</v>
      </c>
      <c r="F265" s="186" t="s">
        <v>3254</v>
      </c>
      <c r="G265" s="187" t="s">
        <v>1996</v>
      </c>
      <c r="H265" s="188">
        <v>22</v>
      </c>
      <c r="I265" s="189"/>
      <c r="J265" s="190">
        <f t="shared" si="50"/>
        <v>0</v>
      </c>
      <c r="K265" s="186" t="s">
        <v>20</v>
      </c>
      <c r="L265" s="56"/>
      <c r="M265" s="191" t="s">
        <v>20</v>
      </c>
      <c r="N265" s="192" t="s">
        <v>44</v>
      </c>
      <c r="O265" s="37"/>
      <c r="P265" s="193">
        <f t="shared" si="51"/>
        <v>0</v>
      </c>
      <c r="Q265" s="193">
        <v>0</v>
      </c>
      <c r="R265" s="193">
        <f t="shared" si="52"/>
        <v>0</v>
      </c>
      <c r="S265" s="193">
        <v>0</v>
      </c>
      <c r="T265" s="194">
        <f t="shared" si="53"/>
        <v>0</v>
      </c>
      <c r="AR265" s="19" t="s">
        <v>168</v>
      </c>
      <c r="AT265" s="19" t="s">
        <v>164</v>
      </c>
      <c r="AU265" s="19" t="s">
        <v>168</v>
      </c>
      <c r="AY265" s="19" t="s">
        <v>162</v>
      </c>
      <c r="BE265" s="195">
        <f t="shared" si="54"/>
        <v>0</v>
      </c>
      <c r="BF265" s="195">
        <f t="shared" si="55"/>
        <v>0</v>
      </c>
      <c r="BG265" s="195">
        <f t="shared" si="56"/>
        <v>0</v>
      </c>
      <c r="BH265" s="195">
        <f t="shared" si="57"/>
        <v>0</v>
      </c>
      <c r="BI265" s="195">
        <f t="shared" si="58"/>
        <v>0</v>
      </c>
      <c r="BJ265" s="19" t="s">
        <v>22</v>
      </c>
      <c r="BK265" s="195">
        <f t="shared" si="59"/>
        <v>0</v>
      </c>
      <c r="BL265" s="19" t="s">
        <v>168</v>
      </c>
      <c r="BM265" s="19" t="s">
        <v>618</v>
      </c>
    </row>
    <row r="266" spans="2:65" s="1" customFormat="1" ht="22.5" customHeight="1">
      <c r="B266" s="36"/>
      <c r="C266" s="184" t="s">
        <v>621</v>
      </c>
      <c r="D266" s="184" t="s">
        <v>164</v>
      </c>
      <c r="E266" s="185" t="s">
        <v>3255</v>
      </c>
      <c r="F266" s="186" t="s">
        <v>3256</v>
      </c>
      <c r="G266" s="187" t="s">
        <v>1996</v>
      </c>
      <c r="H266" s="188">
        <v>80</v>
      </c>
      <c r="I266" s="189"/>
      <c r="J266" s="190">
        <f t="shared" si="50"/>
        <v>0</v>
      </c>
      <c r="K266" s="186" t="s">
        <v>20</v>
      </c>
      <c r="L266" s="56"/>
      <c r="M266" s="191" t="s">
        <v>20</v>
      </c>
      <c r="N266" s="192" t="s">
        <v>44</v>
      </c>
      <c r="O266" s="37"/>
      <c r="P266" s="193">
        <f t="shared" si="51"/>
        <v>0</v>
      </c>
      <c r="Q266" s="193">
        <v>0</v>
      </c>
      <c r="R266" s="193">
        <f t="shared" si="52"/>
        <v>0</v>
      </c>
      <c r="S266" s="193">
        <v>0</v>
      </c>
      <c r="T266" s="194">
        <f t="shared" si="53"/>
        <v>0</v>
      </c>
      <c r="AR266" s="19" t="s">
        <v>168</v>
      </c>
      <c r="AT266" s="19" t="s">
        <v>164</v>
      </c>
      <c r="AU266" s="19" t="s">
        <v>168</v>
      </c>
      <c r="AY266" s="19" t="s">
        <v>162</v>
      </c>
      <c r="BE266" s="195">
        <f t="shared" si="54"/>
        <v>0</v>
      </c>
      <c r="BF266" s="195">
        <f t="shared" si="55"/>
        <v>0</v>
      </c>
      <c r="BG266" s="195">
        <f t="shared" si="56"/>
        <v>0</v>
      </c>
      <c r="BH266" s="195">
        <f t="shared" si="57"/>
        <v>0</v>
      </c>
      <c r="BI266" s="195">
        <f t="shared" si="58"/>
        <v>0</v>
      </c>
      <c r="BJ266" s="19" t="s">
        <v>22</v>
      </c>
      <c r="BK266" s="195">
        <f t="shared" si="59"/>
        <v>0</v>
      </c>
      <c r="BL266" s="19" t="s">
        <v>168</v>
      </c>
      <c r="BM266" s="19" t="s">
        <v>621</v>
      </c>
    </row>
    <row r="267" spans="2:65" s="1" customFormat="1" ht="22.5" customHeight="1">
      <c r="B267" s="36"/>
      <c r="C267" s="184" t="s">
        <v>624</v>
      </c>
      <c r="D267" s="184" t="s">
        <v>164</v>
      </c>
      <c r="E267" s="185" t="s">
        <v>3257</v>
      </c>
      <c r="F267" s="186" t="s">
        <v>3258</v>
      </c>
      <c r="G267" s="187" t="s">
        <v>1996</v>
      </c>
      <c r="H267" s="188">
        <v>26</v>
      </c>
      <c r="I267" s="189"/>
      <c r="J267" s="190">
        <f t="shared" si="50"/>
        <v>0</v>
      </c>
      <c r="K267" s="186" t="s">
        <v>20</v>
      </c>
      <c r="L267" s="56"/>
      <c r="M267" s="191" t="s">
        <v>20</v>
      </c>
      <c r="N267" s="192" t="s">
        <v>44</v>
      </c>
      <c r="O267" s="37"/>
      <c r="P267" s="193">
        <f t="shared" si="51"/>
        <v>0</v>
      </c>
      <c r="Q267" s="193">
        <v>0</v>
      </c>
      <c r="R267" s="193">
        <f t="shared" si="52"/>
        <v>0</v>
      </c>
      <c r="S267" s="193">
        <v>0</v>
      </c>
      <c r="T267" s="194">
        <f t="shared" si="53"/>
        <v>0</v>
      </c>
      <c r="AR267" s="19" t="s">
        <v>168</v>
      </c>
      <c r="AT267" s="19" t="s">
        <v>164</v>
      </c>
      <c r="AU267" s="19" t="s">
        <v>168</v>
      </c>
      <c r="AY267" s="19" t="s">
        <v>162</v>
      </c>
      <c r="BE267" s="195">
        <f t="shared" si="54"/>
        <v>0</v>
      </c>
      <c r="BF267" s="195">
        <f t="shared" si="55"/>
        <v>0</v>
      </c>
      <c r="BG267" s="195">
        <f t="shared" si="56"/>
        <v>0</v>
      </c>
      <c r="BH267" s="195">
        <f t="shared" si="57"/>
        <v>0</v>
      </c>
      <c r="BI267" s="195">
        <f t="shared" si="58"/>
        <v>0</v>
      </c>
      <c r="BJ267" s="19" t="s">
        <v>22</v>
      </c>
      <c r="BK267" s="195">
        <f t="shared" si="59"/>
        <v>0</v>
      </c>
      <c r="BL267" s="19" t="s">
        <v>168</v>
      </c>
      <c r="BM267" s="19" t="s">
        <v>624</v>
      </c>
    </row>
    <row r="268" spans="2:65" s="1" customFormat="1" ht="22.5" customHeight="1">
      <c r="B268" s="36"/>
      <c r="C268" s="184" t="s">
        <v>628</v>
      </c>
      <c r="D268" s="184" t="s">
        <v>164</v>
      </c>
      <c r="E268" s="185" t="s">
        <v>3259</v>
      </c>
      <c r="F268" s="186" t="s">
        <v>3260</v>
      </c>
      <c r="G268" s="187" t="s">
        <v>1996</v>
      </c>
      <c r="H268" s="188">
        <v>55</v>
      </c>
      <c r="I268" s="189"/>
      <c r="J268" s="190">
        <f t="shared" si="50"/>
        <v>0</v>
      </c>
      <c r="K268" s="186" t="s">
        <v>20</v>
      </c>
      <c r="L268" s="56"/>
      <c r="M268" s="191" t="s">
        <v>20</v>
      </c>
      <c r="N268" s="192" t="s">
        <v>44</v>
      </c>
      <c r="O268" s="37"/>
      <c r="P268" s="193">
        <f t="shared" si="51"/>
        <v>0</v>
      </c>
      <c r="Q268" s="193">
        <v>0</v>
      </c>
      <c r="R268" s="193">
        <f t="shared" si="52"/>
        <v>0</v>
      </c>
      <c r="S268" s="193">
        <v>0</v>
      </c>
      <c r="T268" s="194">
        <f t="shared" si="53"/>
        <v>0</v>
      </c>
      <c r="AR268" s="19" t="s">
        <v>168</v>
      </c>
      <c r="AT268" s="19" t="s">
        <v>164</v>
      </c>
      <c r="AU268" s="19" t="s">
        <v>168</v>
      </c>
      <c r="AY268" s="19" t="s">
        <v>162</v>
      </c>
      <c r="BE268" s="195">
        <f t="shared" si="54"/>
        <v>0</v>
      </c>
      <c r="BF268" s="195">
        <f t="shared" si="55"/>
        <v>0</v>
      </c>
      <c r="BG268" s="195">
        <f t="shared" si="56"/>
        <v>0</v>
      </c>
      <c r="BH268" s="195">
        <f t="shared" si="57"/>
        <v>0</v>
      </c>
      <c r="BI268" s="195">
        <f t="shared" si="58"/>
        <v>0</v>
      </c>
      <c r="BJ268" s="19" t="s">
        <v>22</v>
      </c>
      <c r="BK268" s="195">
        <f t="shared" si="59"/>
        <v>0</v>
      </c>
      <c r="BL268" s="19" t="s">
        <v>168</v>
      </c>
      <c r="BM268" s="19" t="s">
        <v>628</v>
      </c>
    </row>
    <row r="269" spans="2:65" s="1" customFormat="1" ht="22.5" customHeight="1">
      <c r="B269" s="36"/>
      <c r="C269" s="184" t="s">
        <v>635</v>
      </c>
      <c r="D269" s="184" t="s">
        <v>164</v>
      </c>
      <c r="E269" s="185" t="s">
        <v>3261</v>
      </c>
      <c r="F269" s="186" t="s">
        <v>3262</v>
      </c>
      <c r="G269" s="187" t="s">
        <v>248</v>
      </c>
      <c r="H269" s="188">
        <v>92</v>
      </c>
      <c r="I269" s="189"/>
      <c r="J269" s="190">
        <f t="shared" si="50"/>
        <v>0</v>
      </c>
      <c r="K269" s="186" t="s">
        <v>20</v>
      </c>
      <c r="L269" s="56"/>
      <c r="M269" s="191" t="s">
        <v>20</v>
      </c>
      <c r="N269" s="192" t="s">
        <v>44</v>
      </c>
      <c r="O269" s="37"/>
      <c r="P269" s="193">
        <f t="shared" si="51"/>
        <v>0</v>
      </c>
      <c r="Q269" s="193">
        <v>0</v>
      </c>
      <c r="R269" s="193">
        <f t="shared" si="52"/>
        <v>0</v>
      </c>
      <c r="S269" s="193">
        <v>0</v>
      </c>
      <c r="T269" s="194">
        <f t="shared" si="53"/>
        <v>0</v>
      </c>
      <c r="AR269" s="19" t="s">
        <v>168</v>
      </c>
      <c r="AT269" s="19" t="s">
        <v>164</v>
      </c>
      <c r="AU269" s="19" t="s">
        <v>168</v>
      </c>
      <c r="AY269" s="19" t="s">
        <v>162</v>
      </c>
      <c r="BE269" s="195">
        <f t="shared" si="54"/>
        <v>0</v>
      </c>
      <c r="BF269" s="195">
        <f t="shared" si="55"/>
        <v>0</v>
      </c>
      <c r="BG269" s="195">
        <f t="shared" si="56"/>
        <v>0</v>
      </c>
      <c r="BH269" s="195">
        <f t="shared" si="57"/>
        <v>0</v>
      </c>
      <c r="BI269" s="195">
        <f t="shared" si="58"/>
        <v>0</v>
      </c>
      <c r="BJ269" s="19" t="s">
        <v>22</v>
      </c>
      <c r="BK269" s="195">
        <f t="shared" si="59"/>
        <v>0</v>
      </c>
      <c r="BL269" s="19" t="s">
        <v>168</v>
      </c>
      <c r="BM269" s="19" t="s">
        <v>635</v>
      </c>
    </row>
    <row r="270" spans="2:65" s="1" customFormat="1" ht="22.5" customHeight="1">
      <c r="B270" s="36"/>
      <c r="C270" s="184" t="s">
        <v>638</v>
      </c>
      <c r="D270" s="184" t="s">
        <v>164</v>
      </c>
      <c r="E270" s="185" t="s">
        <v>3263</v>
      </c>
      <c r="F270" s="186" t="s">
        <v>3264</v>
      </c>
      <c r="G270" s="187" t="s">
        <v>248</v>
      </c>
      <c r="H270" s="188">
        <v>5</v>
      </c>
      <c r="I270" s="189"/>
      <c r="J270" s="190">
        <f t="shared" si="50"/>
        <v>0</v>
      </c>
      <c r="K270" s="186" t="s">
        <v>20</v>
      </c>
      <c r="L270" s="56"/>
      <c r="M270" s="191" t="s">
        <v>20</v>
      </c>
      <c r="N270" s="192" t="s">
        <v>44</v>
      </c>
      <c r="O270" s="37"/>
      <c r="P270" s="193">
        <f t="shared" si="51"/>
        <v>0</v>
      </c>
      <c r="Q270" s="193">
        <v>0</v>
      </c>
      <c r="R270" s="193">
        <f t="shared" si="52"/>
        <v>0</v>
      </c>
      <c r="S270" s="193">
        <v>0</v>
      </c>
      <c r="T270" s="194">
        <f t="shared" si="53"/>
        <v>0</v>
      </c>
      <c r="AR270" s="19" t="s">
        <v>168</v>
      </c>
      <c r="AT270" s="19" t="s">
        <v>164</v>
      </c>
      <c r="AU270" s="19" t="s">
        <v>168</v>
      </c>
      <c r="AY270" s="19" t="s">
        <v>162</v>
      </c>
      <c r="BE270" s="195">
        <f t="shared" si="54"/>
        <v>0</v>
      </c>
      <c r="BF270" s="195">
        <f t="shared" si="55"/>
        <v>0</v>
      </c>
      <c r="BG270" s="195">
        <f t="shared" si="56"/>
        <v>0</v>
      </c>
      <c r="BH270" s="195">
        <f t="shared" si="57"/>
        <v>0</v>
      </c>
      <c r="BI270" s="195">
        <f t="shared" si="58"/>
        <v>0</v>
      </c>
      <c r="BJ270" s="19" t="s">
        <v>22</v>
      </c>
      <c r="BK270" s="195">
        <f t="shared" si="59"/>
        <v>0</v>
      </c>
      <c r="BL270" s="19" t="s">
        <v>168</v>
      </c>
      <c r="BM270" s="19" t="s">
        <v>638</v>
      </c>
    </row>
    <row r="271" spans="2:65" s="1" customFormat="1" ht="22.5" customHeight="1">
      <c r="B271" s="36"/>
      <c r="C271" s="184" t="s">
        <v>641</v>
      </c>
      <c r="D271" s="184" t="s">
        <v>164</v>
      </c>
      <c r="E271" s="185" t="s">
        <v>3265</v>
      </c>
      <c r="F271" s="186" t="s">
        <v>3266</v>
      </c>
      <c r="G271" s="187" t="s">
        <v>1996</v>
      </c>
      <c r="H271" s="188">
        <v>56</v>
      </c>
      <c r="I271" s="189"/>
      <c r="J271" s="190">
        <f t="shared" si="50"/>
        <v>0</v>
      </c>
      <c r="K271" s="186" t="s">
        <v>20</v>
      </c>
      <c r="L271" s="56"/>
      <c r="M271" s="191" t="s">
        <v>20</v>
      </c>
      <c r="N271" s="192" t="s">
        <v>44</v>
      </c>
      <c r="O271" s="37"/>
      <c r="P271" s="193">
        <f t="shared" si="51"/>
        <v>0</v>
      </c>
      <c r="Q271" s="193">
        <v>0</v>
      </c>
      <c r="R271" s="193">
        <f t="shared" si="52"/>
        <v>0</v>
      </c>
      <c r="S271" s="193">
        <v>0</v>
      </c>
      <c r="T271" s="194">
        <f t="shared" si="53"/>
        <v>0</v>
      </c>
      <c r="AR271" s="19" t="s">
        <v>168</v>
      </c>
      <c r="AT271" s="19" t="s">
        <v>164</v>
      </c>
      <c r="AU271" s="19" t="s">
        <v>168</v>
      </c>
      <c r="AY271" s="19" t="s">
        <v>162</v>
      </c>
      <c r="BE271" s="195">
        <f t="shared" si="54"/>
        <v>0</v>
      </c>
      <c r="BF271" s="195">
        <f t="shared" si="55"/>
        <v>0</v>
      </c>
      <c r="BG271" s="195">
        <f t="shared" si="56"/>
        <v>0</v>
      </c>
      <c r="BH271" s="195">
        <f t="shared" si="57"/>
        <v>0</v>
      </c>
      <c r="BI271" s="195">
        <f t="shared" si="58"/>
        <v>0</v>
      </c>
      <c r="BJ271" s="19" t="s">
        <v>22</v>
      </c>
      <c r="BK271" s="195">
        <f t="shared" si="59"/>
        <v>0</v>
      </c>
      <c r="BL271" s="19" t="s">
        <v>168</v>
      </c>
      <c r="BM271" s="19" t="s">
        <v>641</v>
      </c>
    </row>
    <row r="272" spans="2:63" s="15" customFormat="1" ht="21.6" customHeight="1">
      <c r="B272" s="270"/>
      <c r="C272" s="271"/>
      <c r="D272" s="272" t="s">
        <v>72</v>
      </c>
      <c r="E272" s="272" t="s">
        <v>3267</v>
      </c>
      <c r="F272" s="272" t="s">
        <v>3268</v>
      </c>
      <c r="G272" s="271"/>
      <c r="H272" s="271"/>
      <c r="I272" s="273"/>
      <c r="J272" s="274">
        <f>BK272</f>
        <v>0</v>
      </c>
      <c r="K272" s="271"/>
      <c r="L272" s="275"/>
      <c r="M272" s="276"/>
      <c r="N272" s="277"/>
      <c r="O272" s="277"/>
      <c r="P272" s="278">
        <f>P273</f>
        <v>0</v>
      </c>
      <c r="Q272" s="277"/>
      <c r="R272" s="278">
        <f>R273</f>
        <v>0</v>
      </c>
      <c r="S272" s="277"/>
      <c r="T272" s="279">
        <f>T273</f>
        <v>0</v>
      </c>
      <c r="AR272" s="280" t="s">
        <v>22</v>
      </c>
      <c r="AT272" s="281" t="s">
        <v>72</v>
      </c>
      <c r="AU272" s="281" t="s">
        <v>180</v>
      </c>
      <c r="AY272" s="280" t="s">
        <v>162</v>
      </c>
      <c r="BK272" s="282">
        <f>BK273</f>
        <v>0</v>
      </c>
    </row>
    <row r="273" spans="2:65" s="1" customFormat="1" ht="22.5" customHeight="1">
      <c r="B273" s="36"/>
      <c r="C273" s="184" t="s">
        <v>644</v>
      </c>
      <c r="D273" s="184" t="s">
        <v>164</v>
      </c>
      <c r="E273" s="185" t="s">
        <v>3269</v>
      </c>
      <c r="F273" s="186" t="s">
        <v>3270</v>
      </c>
      <c r="G273" s="187" t="s">
        <v>248</v>
      </c>
      <c r="H273" s="188">
        <v>40</v>
      </c>
      <c r="I273" s="189"/>
      <c r="J273" s="190">
        <f>ROUND(I273*H273,2)</f>
        <v>0</v>
      </c>
      <c r="K273" s="186" t="s">
        <v>20</v>
      </c>
      <c r="L273" s="56"/>
      <c r="M273" s="191" t="s">
        <v>20</v>
      </c>
      <c r="N273" s="192" t="s">
        <v>44</v>
      </c>
      <c r="O273" s="37"/>
      <c r="P273" s="193">
        <f>O273*H273</f>
        <v>0</v>
      </c>
      <c r="Q273" s="193">
        <v>0</v>
      </c>
      <c r="R273" s="193">
        <f>Q273*H273</f>
        <v>0</v>
      </c>
      <c r="S273" s="193">
        <v>0</v>
      </c>
      <c r="T273" s="194">
        <f>S273*H273</f>
        <v>0</v>
      </c>
      <c r="AR273" s="19" t="s">
        <v>168</v>
      </c>
      <c r="AT273" s="19" t="s">
        <v>164</v>
      </c>
      <c r="AU273" s="19" t="s">
        <v>168</v>
      </c>
      <c r="AY273" s="19" t="s">
        <v>162</v>
      </c>
      <c r="BE273" s="195">
        <f>IF(N273="základní",J273,0)</f>
        <v>0</v>
      </c>
      <c r="BF273" s="195">
        <f>IF(N273="snížená",J273,0)</f>
        <v>0</v>
      </c>
      <c r="BG273" s="195">
        <f>IF(N273="zákl. přenesená",J273,0)</f>
        <v>0</v>
      </c>
      <c r="BH273" s="195">
        <f>IF(N273="sníž. přenesená",J273,0)</f>
        <v>0</v>
      </c>
      <c r="BI273" s="195">
        <f>IF(N273="nulová",J273,0)</f>
        <v>0</v>
      </c>
      <c r="BJ273" s="19" t="s">
        <v>22</v>
      </c>
      <c r="BK273" s="195">
        <f>ROUND(I273*H273,2)</f>
        <v>0</v>
      </c>
      <c r="BL273" s="19" t="s">
        <v>168</v>
      </c>
      <c r="BM273" s="19" t="s">
        <v>644</v>
      </c>
    </row>
    <row r="274" spans="2:63" s="15" customFormat="1" ht="21.6" customHeight="1">
      <c r="B274" s="270"/>
      <c r="C274" s="271"/>
      <c r="D274" s="272" t="s">
        <v>72</v>
      </c>
      <c r="E274" s="272" t="s">
        <v>3271</v>
      </c>
      <c r="F274" s="272" t="s">
        <v>3272</v>
      </c>
      <c r="G274" s="271"/>
      <c r="H274" s="271"/>
      <c r="I274" s="273"/>
      <c r="J274" s="274">
        <f>BK274</f>
        <v>0</v>
      </c>
      <c r="K274" s="271"/>
      <c r="L274" s="275"/>
      <c r="M274" s="276"/>
      <c r="N274" s="277"/>
      <c r="O274" s="277"/>
      <c r="P274" s="278">
        <f>SUM(P275:P280)</f>
        <v>0</v>
      </c>
      <c r="Q274" s="277"/>
      <c r="R274" s="278">
        <f>SUM(R275:R280)</f>
        <v>0</v>
      </c>
      <c r="S274" s="277"/>
      <c r="T274" s="279">
        <f>SUM(T275:T280)</f>
        <v>0</v>
      </c>
      <c r="AR274" s="280" t="s">
        <v>22</v>
      </c>
      <c r="AT274" s="281" t="s">
        <v>72</v>
      </c>
      <c r="AU274" s="281" t="s">
        <v>180</v>
      </c>
      <c r="AY274" s="280" t="s">
        <v>162</v>
      </c>
      <c r="BK274" s="282">
        <f>SUM(BK275:BK280)</f>
        <v>0</v>
      </c>
    </row>
    <row r="275" spans="2:65" s="1" customFormat="1" ht="22.5" customHeight="1">
      <c r="B275" s="36"/>
      <c r="C275" s="184" t="s">
        <v>647</v>
      </c>
      <c r="D275" s="184" t="s">
        <v>164</v>
      </c>
      <c r="E275" s="185" t="s">
        <v>3273</v>
      </c>
      <c r="F275" s="186" t="s">
        <v>3274</v>
      </c>
      <c r="G275" s="187" t="s">
        <v>248</v>
      </c>
      <c r="H275" s="188">
        <v>80</v>
      </c>
      <c r="I275" s="189"/>
      <c r="J275" s="190">
        <f aca="true" t="shared" si="60" ref="J275:J280">ROUND(I275*H275,2)</f>
        <v>0</v>
      </c>
      <c r="K275" s="186" t="s">
        <v>20</v>
      </c>
      <c r="L275" s="56"/>
      <c r="M275" s="191" t="s">
        <v>20</v>
      </c>
      <c r="N275" s="192" t="s">
        <v>44</v>
      </c>
      <c r="O275" s="37"/>
      <c r="P275" s="193">
        <f aca="true" t="shared" si="61" ref="P275:P280">O275*H275</f>
        <v>0</v>
      </c>
      <c r="Q275" s="193">
        <v>0</v>
      </c>
      <c r="R275" s="193">
        <f aca="true" t="shared" si="62" ref="R275:R280">Q275*H275</f>
        <v>0</v>
      </c>
      <c r="S275" s="193">
        <v>0</v>
      </c>
      <c r="T275" s="194">
        <f aca="true" t="shared" si="63" ref="T275:T280">S275*H275</f>
        <v>0</v>
      </c>
      <c r="AR275" s="19" t="s">
        <v>168</v>
      </c>
      <c r="AT275" s="19" t="s">
        <v>164</v>
      </c>
      <c r="AU275" s="19" t="s">
        <v>168</v>
      </c>
      <c r="AY275" s="19" t="s">
        <v>162</v>
      </c>
      <c r="BE275" s="195">
        <f aca="true" t="shared" si="64" ref="BE275:BE280">IF(N275="základní",J275,0)</f>
        <v>0</v>
      </c>
      <c r="BF275" s="195">
        <f aca="true" t="shared" si="65" ref="BF275:BF280">IF(N275="snížená",J275,0)</f>
        <v>0</v>
      </c>
      <c r="BG275" s="195">
        <f aca="true" t="shared" si="66" ref="BG275:BG280">IF(N275="zákl. přenesená",J275,0)</f>
        <v>0</v>
      </c>
      <c r="BH275" s="195">
        <f aca="true" t="shared" si="67" ref="BH275:BH280">IF(N275="sníž. přenesená",J275,0)</f>
        <v>0</v>
      </c>
      <c r="BI275" s="195">
        <f aca="true" t="shared" si="68" ref="BI275:BI280">IF(N275="nulová",J275,0)</f>
        <v>0</v>
      </c>
      <c r="BJ275" s="19" t="s">
        <v>22</v>
      </c>
      <c r="BK275" s="195">
        <f aca="true" t="shared" si="69" ref="BK275:BK280">ROUND(I275*H275,2)</f>
        <v>0</v>
      </c>
      <c r="BL275" s="19" t="s">
        <v>168</v>
      </c>
      <c r="BM275" s="19" t="s">
        <v>647</v>
      </c>
    </row>
    <row r="276" spans="2:65" s="1" customFormat="1" ht="22.5" customHeight="1">
      <c r="B276" s="36"/>
      <c r="C276" s="184" t="s">
        <v>652</v>
      </c>
      <c r="D276" s="184" t="s">
        <v>164</v>
      </c>
      <c r="E276" s="185" t="s">
        <v>3275</v>
      </c>
      <c r="F276" s="186" t="s">
        <v>3276</v>
      </c>
      <c r="G276" s="187" t="s">
        <v>1996</v>
      </c>
      <c r="H276" s="188">
        <v>6</v>
      </c>
      <c r="I276" s="189"/>
      <c r="J276" s="190">
        <f t="shared" si="60"/>
        <v>0</v>
      </c>
      <c r="K276" s="186" t="s">
        <v>20</v>
      </c>
      <c r="L276" s="56"/>
      <c r="M276" s="191" t="s">
        <v>20</v>
      </c>
      <c r="N276" s="192" t="s">
        <v>44</v>
      </c>
      <c r="O276" s="37"/>
      <c r="P276" s="193">
        <f t="shared" si="61"/>
        <v>0</v>
      </c>
      <c r="Q276" s="193">
        <v>0</v>
      </c>
      <c r="R276" s="193">
        <f t="shared" si="62"/>
        <v>0</v>
      </c>
      <c r="S276" s="193">
        <v>0</v>
      </c>
      <c r="T276" s="194">
        <f t="shared" si="63"/>
        <v>0</v>
      </c>
      <c r="AR276" s="19" t="s">
        <v>168</v>
      </c>
      <c r="AT276" s="19" t="s">
        <v>164</v>
      </c>
      <c r="AU276" s="19" t="s">
        <v>168</v>
      </c>
      <c r="AY276" s="19" t="s">
        <v>162</v>
      </c>
      <c r="BE276" s="195">
        <f t="shared" si="64"/>
        <v>0</v>
      </c>
      <c r="BF276" s="195">
        <f t="shared" si="65"/>
        <v>0</v>
      </c>
      <c r="BG276" s="195">
        <f t="shared" si="66"/>
        <v>0</v>
      </c>
      <c r="BH276" s="195">
        <f t="shared" si="67"/>
        <v>0</v>
      </c>
      <c r="BI276" s="195">
        <f t="shared" si="68"/>
        <v>0</v>
      </c>
      <c r="BJ276" s="19" t="s">
        <v>22</v>
      </c>
      <c r="BK276" s="195">
        <f t="shared" si="69"/>
        <v>0</v>
      </c>
      <c r="BL276" s="19" t="s">
        <v>168</v>
      </c>
      <c r="BM276" s="19" t="s">
        <v>652</v>
      </c>
    </row>
    <row r="277" spans="2:65" s="1" customFormat="1" ht="22.5" customHeight="1">
      <c r="B277" s="36"/>
      <c r="C277" s="184" t="s">
        <v>658</v>
      </c>
      <c r="D277" s="184" t="s">
        <v>164</v>
      </c>
      <c r="E277" s="185" t="s">
        <v>3277</v>
      </c>
      <c r="F277" s="186" t="s">
        <v>3278</v>
      </c>
      <c r="G277" s="187" t="s">
        <v>1996</v>
      </c>
      <c r="H277" s="188">
        <v>40</v>
      </c>
      <c r="I277" s="189"/>
      <c r="J277" s="190">
        <f t="shared" si="60"/>
        <v>0</v>
      </c>
      <c r="K277" s="186" t="s">
        <v>20</v>
      </c>
      <c r="L277" s="56"/>
      <c r="M277" s="191" t="s">
        <v>20</v>
      </c>
      <c r="N277" s="192" t="s">
        <v>44</v>
      </c>
      <c r="O277" s="37"/>
      <c r="P277" s="193">
        <f t="shared" si="61"/>
        <v>0</v>
      </c>
      <c r="Q277" s="193">
        <v>0</v>
      </c>
      <c r="R277" s="193">
        <f t="shared" si="62"/>
        <v>0</v>
      </c>
      <c r="S277" s="193">
        <v>0</v>
      </c>
      <c r="T277" s="194">
        <f t="shared" si="63"/>
        <v>0</v>
      </c>
      <c r="AR277" s="19" t="s">
        <v>168</v>
      </c>
      <c r="AT277" s="19" t="s">
        <v>164</v>
      </c>
      <c r="AU277" s="19" t="s">
        <v>168</v>
      </c>
      <c r="AY277" s="19" t="s">
        <v>162</v>
      </c>
      <c r="BE277" s="195">
        <f t="shared" si="64"/>
        <v>0</v>
      </c>
      <c r="BF277" s="195">
        <f t="shared" si="65"/>
        <v>0</v>
      </c>
      <c r="BG277" s="195">
        <f t="shared" si="66"/>
        <v>0</v>
      </c>
      <c r="BH277" s="195">
        <f t="shared" si="67"/>
        <v>0</v>
      </c>
      <c r="BI277" s="195">
        <f t="shared" si="68"/>
        <v>0</v>
      </c>
      <c r="BJ277" s="19" t="s">
        <v>22</v>
      </c>
      <c r="BK277" s="195">
        <f t="shared" si="69"/>
        <v>0</v>
      </c>
      <c r="BL277" s="19" t="s">
        <v>168</v>
      </c>
      <c r="BM277" s="19" t="s">
        <v>658</v>
      </c>
    </row>
    <row r="278" spans="2:65" s="1" customFormat="1" ht="22.5" customHeight="1">
      <c r="B278" s="36"/>
      <c r="C278" s="184" t="s">
        <v>663</v>
      </c>
      <c r="D278" s="184" t="s">
        <v>164</v>
      </c>
      <c r="E278" s="185" t="s">
        <v>3279</v>
      </c>
      <c r="F278" s="186" t="s">
        <v>3280</v>
      </c>
      <c r="G278" s="187" t="s">
        <v>1996</v>
      </c>
      <c r="H278" s="188">
        <v>8</v>
      </c>
      <c r="I278" s="189"/>
      <c r="J278" s="190">
        <f t="shared" si="60"/>
        <v>0</v>
      </c>
      <c r="K278" s="186" t="s">
        <v>20</v>
      </c>
      <c r="L278" s="56"/>
      <c r="M278" s="191" t="s">
        <v>20</v>
      </c>
      <c r="N278" s="192" t="s">
        <v>44</v>
      </c>
      <c r="O278" s="37"/>
      <c r="P278" s="193">
        <f t="shared" si="61"/>
        <v>0</v>
      </c>
      <c r="Q278" s="193">
        <v>0</v>
      </c>
      <c r="R278" s="193">
        <f t="shared" si="62"/>
        <v>0</v>
      </c>
      <c r="S278" s="193">
        <v>0</v>
      </c>
      <c r="T278" s="194">
        <f t="shared" si="63"/>
        <v>0</v>
      </c>
      <c r="AR278" s="19" t="s">
        <v>168</v>
      </c>
      <c r="AT278" s="19" t="s">
        <v>164</v>
      </c>
      <c r="AU278" s="19" t="s">
        <v>168</v>
      </c>
      <c r="AY278" s="19" t="s">
        <v>162</v>
      </c>
      <c r="BE278" s="195">
        <f t="shared" si="64"/>
        <v>0</v>
      </c>
      <c r="BF278" s="195">
        <f t="shared" si="65"/>
        <v>0</v>
      </c>
      <c r="BG278" s="195">
        <f t="shared" si="66"/>
        <v>0</v>
      </c>
      <c r="BH278" s="195">
        <f t="shared" si="67"/>
        <v>0</v>
      </c>
      <c r="BI278" s="195">
        <f t="shared" si="68"/>
        <v>0</v>
      </c>
      <c r="BJ278" s="19" t="s">
        <v>22</v>
      </c>
      <c r="BK278" s="195">
        <f t="shared" si="69"/>
        <v>0</v>
      </c>
      <c r="BL278" s="19" t="s">
        <v>168</v>
      </c>
      <c r="BM278" s="19" t="s">
        <v>663</v>
      </c>
    </row>
    <row r="279" spans="2:65" s="1" customFormat="1" ht="22.5" customHeight="1">
      <c r="B279" s="36"/>
      <c r="C279" s="184" t="s">
        <v>671</v>
      </c>
      <c r="D279" s="184" t="s">
        <v>164</v>
      </c>
      <c r="E279" s="185" t="s">
        <v>3281</v>
      </c>
      <c r="F279" s="186" t="s">
        <v>3282</v>
      </c>
      <c r="G279" s="187" t="s">
        <v>1996</v>
      </c>
      <c r="H279" s="188">
        <v>6</v>
      </c>
      <c r="I279" s="189"/>
      <c r="J279" s="190">
        <f t="shared" si="60"/>
        <v>0</v>
      </c>
      <c r="K279" s="186" t="s">
        <v>20</v>
      </c>
      <c r="L279" s="56"/>
      <c r="M279" s="191" t="s">
        <v>20</v>
      </c>
      <c r="N279" s="192" t="s">
        <v>44</v>
      </c>
      <c r="O279" s="37"/>
      <c r="P279" s="193">
        <f t="shared" si="61"/>
        <v>0</v>
      </c>
      <c r="Q279" s="193">
        <v>0</v>
      </c>
      <c r="R279" s="193">
        <f t="shared" si="62"/>
        <v>0</v>
      </c>
      <c r="S279" s="193">
        <v>0</v>
      </c>
      <c r="T279" s="194">
        <f t="shared" si="63"/>
        <v>0</v>
      </c>
      <c r="AR279" s="19" t="s">
        <v>168</v>
      </c>
      <c r="AT279" s="19" t="s">
        <v>164</v>
      </c>
      <c r="AU279" s="19" t="s">
        <v>168</v>
      </c>
      <c r="AY279" s="19" t="s">
        <v>162</v>
      </c>
      <c r="BE279" s="195">
        <f t="shared" si="64"/>
        <v>0</v>
      </c>
      <c r="BF279" s="195">
        <f t="shared" si="65"/>
        <v>0</v>
      </c>
      <c r="BG279" s="195">
        <f t="shared" si="66"/>
        <v>0</v>
      </c>
      <c r="BH279" s="195">
        <f t="shared" si="67"/>
        <v>0</v>
      </c>
      <c r="BI279" s="195">
        <f t="shared" si="68"/>
        <v>0</v>
      </c>
      <c r="BJ279" s="19" t="s">
        <v>22</v>
      </c>
      <c r="BK279" s="195">
        <f t="shared" si="69"/>
        <v>0</v>
      </c>
      <c r="BL279" s="19" t="s">
        <v>168</v>
      </c>
      <c r="BM279" s="19" t="s">
        <v>671</v>
      </c>
    </row>
    <row r="280" spans="2:65" s="1" customFormat="1" ht="22.5" customHeight="1">
      <c r="B280" s="36"/>
      <c r="C280" s="184" t="s">
        <v>698</v>
      </c>
      <c r="D280" s="184" t="s">
        <v>164</v>
      </c>
      <c r="E280" s="185" t="s">
        <v>3283</v>
      </c>
      <c r="F280" s="186" t="s">
        <v>3284</v>
      </c>
      <c r="G280" s="187" t="s">
        <v>1996</v>
      </c>
      <c r="H280" s="188">
        <v>2</v>
      </c>
      <c r="I280" s="189"/>
      <c r="J280" s="190">
        <f t="shared" si="60"/>
        <v>0</v>
      </c>
      <c r="K280" s="186" t="s">
        <v>20</v>
      </c>
      <c r="L280" s="56"/>
      <c r="M280" s="191" t="s">
        <v>20</v>
      </c>
      <c r="N280" s="192" t="s">
        <v>44</v>
      </c>
      <c r="O280" s="37"/>
      <c r="P280" s="193">
        <f t="shared" si="61"/>
        <v>0</v>
      </c>
      <c r="Q280" s="193">
        <v>0</v>
      </c>
      <c r="R280" s="193">
        <f t="shared" si="62"/>
        <v>0</v>
      </c>
      <c r="S280" s="193">
        <v>0</v>
      </c>
      <c r="T280" s="194">
        <f t="shared" si="63"/>
        <v>0</v>
      </c>
      <c r="AR280" s="19" t="s">
        <v>168</v>
      </c>
      <c r="AT280" s="19" t="s">
        <v>164</v>
      </c>
      <c r="AU280" s="19" t="s">
        <v>168</v>
      </c>
      <c r="AY280" s="19" t="s">
        <v>162</v>
      </c>
      <c r="BE280" s="195">
        <f t="shared" si="64"/>
        <v>0</v>
      </c>
      <c r="BF280" s="195">
        <f t="shared" si="65"/>
        <v>0</v>
      </c>
      <c r="BG280" s="195">
        <f t="shared" si="66"/>
        <v>0</v>
      </c>
      <c r="BH280" s="195">
        <f t="shared" si="67"/>
        <v>0</v>
      </c>
      <c r="BI280" s="195">
        <f t="shared" si="68"/>
        <v>0</v>
      </c>
      <c r="BJ280" s="19" t="s">
        <v>22</v>
      </c>
      <c r="BK280" s="195">
        <f t="shared" si="69"/>
        <v>0</v>
      </c>
      <c r="BL280" s="19" t="s">
        <v>168</v>
      </c>
      <c r="BM280" s="19" t="s">
        <v>698</v>
      </c>
    </row>
    <row r="281" spans="2:63" s="15" customFormat="1" ht="21.6" customHeight="1">
      <c r="B281" s="270"/>
      <c r="C281" s="271"/>
      <c r="D281" s="272" t="s">
        <v>72</v>
      </c>
      <c r="E281" s="272" t="s">
        <v>3285</v>
      </c>
      <c r="F281" s="272" t="s">
        <v>3286</v>
      </c>
      <c r="G281" s="271"/>
      <c r="H281" s="271"/>
      <c r="I281" s="273"/>
      <c r="J281" s="274">
        <f>BK281</f>
        <v>0</v>
      </c>
      <c r="K281" s="271"/>
      <c r="L281" s="275"/>
      <c r="M281" s="276"/>
      <c r="N281" s="277"/>
      <c r="O281" s="277"/>
      <c r="P281" s="278">
        <f>SUM(P282:P287)</f>
        <v>0</v>
      </c>
      <c r="Q281" s="277"/>
      <c r="R281" s="278">
        <f>SUM(R282:R287)</f>
        <v>0</v>
      </c>
      <c r="S281" s="277"/>
      <c r="T281" s="279">
        <f>SUM(T282:T287)</f>
        <v>0</v>
      </c>
      <c r="AR281" s="280" t="s">
        <v>22</v>
      </c>
      <c r="AT281" s="281" t="s">
        <v>72</v>
      </c>
      <c r="AU281" s="281" t="s">
        <v>180</v>
      </c>
      <c r="AY281" s="280" t="s">
        <v>162</v>
      </c>
      <c r="BK281" s="282">
        <f>SUM(BK282:BK287)</f>
        <v>0</v>
      </c>
    </row>
    <row r="282" spans="2:65" s="1" customFormat="1" ht="22.5" customHeight="1">
      <c r="B282" s="36"/>
      <c r="C282" s="184" t="s">
        <v>705</v>
      </c>
      <c r="D282" s="184" t="s">
        <v>164</v>
      </c>
      <c r="E282" s="185" t="s">
        <v>3287</v>
      </c>
      <c r="F282" s="186" t="s">
        <v>3288</v>
      </c>
      <c r="G282" s="187" t="s">
        <v>248</v>
      </c>
      <c r="H282" s="188">
        <v>60</v>
      </c>
      <c r="I282" s="189"/>
      <c r="J282" s="190">
        <f aca="true" t="shared" si="70" ref="J282:J287">ROUND(I282*H282,2)</f>
        <v>0</v>
      </c>
      <c r="K282" s="186" t="s">
        <v>20</v>
      </c>
      <c r="L282" s="56"/>
      <c r="M282" s="191" t="s">
        <v>20</v>
      </c>
      <c r="N282" s="192" t="s">
        <v>44</v>
      </c>
      <c r="O282" s="37"/>
      <c r="P282" s="193">
        <f aca="true" t="shared" si="71" ref="P282:P287">O282*H282</f>
        <v>0</v>
      </c>
      <c r="Q282" s="193">
        <v>0</v>
      </c>
      <c r="R282" s="193">
        <f aca="true" t="shared" si="72" ref="R282:R287">Q282*H282</f>
        <v>0</v>
      </c>
      <c r="S282" s="193">
        <v>0</v>
      </c>
      <c r="T282" s="194">
        <f aca="true" t="shared" si="73" ref="T282:T287">S282*H282</f>
        <v>0</v>
      </c>
      <c r="AR282" s="19" t="s">
        <v>168</v>
      </c>
      <c r="AT282" s="19" t="s">
        <v>164</v>
      </c>
      <c r="AU282" s="19" t="s">
        <v>168</v>
      </c>
      <c r="AY282" s="19" t="s">
        <v>162</v>
      </c>
      <c r="BE282" s="195">
        <f aca="true" t="shared" si="74" ref="BE282:BE287">IF(N282="základní",J282,0)</f>
        <v>0</v>
      </c>
      <c r="BF282" s="195">
        <f aca="true" t="shared" si="75" ref="BF282:BF287">IF(N282="snížená",J282,0)</f>
        <v>0</v>
      </c>
      <c r="BG282" s="195">
        <f aca="true" t="shared" si="76" ref="BG282:BG287">IF(N282="zákl. přenesená",J282,0)</f>
        <v>0</v>
      </c>
      <c r="BH282" s="195">
        <f aca="true" t="shared" si="77" ref="BH282:BH287">IF(N282="sníž. přenesená",J282,0)</f>
        <v>0</v>
      </c>
      <c r="BI282" s="195">
        <f aca="true" t="shared" si="78" ref="BI282:BI287">IF(N282="nulová",J282,0)</f>
        <v>0</v>
      </c>
      <c r="BJ282" s="19" t="s">
        <v>22</v>
      </c>
      <c r="BK282" s="195">
        <f aca="true" t="shared" si="79" ref="BK282:BK287">ROUND(I282*H282,2)</f>
        <v>0</v>
      </c>
      <c r="BL282" s="19" t="s">
        <v>168</v>
      </c>
      <c r="BM282" s="19" t="s">
        <v>705</v>
      </c>
    </row>
    <row r="283" spans="2:65" s="1" customFormat="1" ht="22.5" customHeight="1">
      <c r="B283" s="36"/>
      <c r="C283" s="184" t="s">
        <v>709</v>
      </c>
      <c r="D283" s="184" t="s">
        <v>164</v>
      </c>
      <c r="E283" s="185" t="s">
        <v>3289</v>
      </c>
      <c r="F283" s="186" t="s">
        <v>3290</v>
      </c>
      <c r="G283" s="187" t="s">
        <v>1996</v>
      </c>
      <c r="H283" s="188">
        <v>6</v>
      </c>
      <c r="I283" s="189"/>
      <c r="J283" s="190">
        <f t="shared" si="70"/>
        <v>0</v>
      </c>
      <c r="K283" s="186" t="s">
        <v>20</v>
      </c>
      <c r="L283" s="56"/>
      <c r="M283" s="191" t="s">
        <v>20</v>
      </c>
      <c r="N283" s="192" t="s">
        <v>44</v>
      </c>
      <c r="O283" s="37"/>
      <c r="P283" s="193">
        <f t="shared" si="71"/>
        <v>0</v>
      </c>
      <c r="Q283" s="193">
        <v>0</v>
      </c>
      <c r="R283" s="193">
        <f t="shared" si="72"/>
        <v>0</v>
      </c>
      <c r="S283" s="193">
        <v>0</v>
      </c>
      <c r="T283" s="194">
        <f t="shared" si="73"/>
        <v>0</v>
      </c>
      <c r="AR283" s="19" t="s">
        <v>168</v>
      </c>
      <c r="AT283" s="19" t="s">
        <v>164</v>
      </c>
      <c r="AU283" s="19" t="s">
        <v>168</v>
      </c>
      <c r="AY283" s="19" t="s">
        <v>162</v>
      </c>
      <c r="BE283" s="195">
        <f t="shared" si="74"/>
        <v>0</v>
      </c>
      <c r="BF283" s="195">
        <f t="shared" si="75"/>
        <v>0</v>
      </c>
      <c r="BG283" s="195">
        <f t="shared" si="76"/>
        <v>0</v>
      </c>
      <c r="BH283" s="195">
        <f t="shared" si="77"/>
        <v>0</v>
      </c>
      <c r="BI283" s="195">
        <f t="shared" si="78"/>
        <v>0</v>
      </c>
      <c r="BJ283" s="19" t="s">
        <v>22</v>
      </c>
      <c r="BK283" s="195">
        <f t="shared" si="79"/>
        <v>0</v>
      </c>
      <c r="BL283" s="19" t="s">
        <v>168</v>
      </c>
      <c r="BM283" s="19" t="s">
        <v>709</v>
      </c>
    </row>
    <row r="284" spans="2:65" s="1" customFormat="1" ht="22.5" customHeight="1">
      <c r="B284" s="36"/>
      <c r="C284" s="184" t="s">
        <v>744</v>
      </c>
      <c r="D284" s="184" t="s">
        <v>164</v>
      </c>
      <c r="E284" s="185" t="s">
        <v>3291</v>
      </c>
      <c r="F284" s="186" t="s">
        <v>3292</v>
      </c>
      <c r="G284" s="187" t="s">
        <v>1996</v>
      </c>
      <c r="H284" s="188">
        <v>30</v>
      </c>
      <c r="I284" s="189"/>
      <c r="J284" s="190">
        <f t="shared" si="70"/>
        <v>0</v>
      </c>
      <c r="K284" s="186" t="s">
        <v>20</v>
      </c>
      <c r="L284" s="56"/>
      <c r="M284" s="191" t="s">
        <v>20</v>
      </c>
      <c r="N284" s="192" t="s">
        <v>44</v>
      </c>
      <c r="O284" s="37"/>
      <c r="P284" s="193">
        <f t="shared" si="71"/>
        <v>0</v>
      </c>
      <c r="Q284" s="193">
        <v>0</v>
      </c>
      <c r="R284" s="193">
        <f t="shared" si="72"/>
        <v>0</v>
      </c>
      <c r="S284" s="193">
        <v>0</v>
      </c>
      <c r="T284" s="194">
        <f t="shared" si="73"/>
        <v>0</v>
      </c>
      <c r="AR284" s="19" t="s">
        <v>168</v>
      </c>
      <c r="AT284" s="19" t="s">
        <v>164</v>
      </c>
      <c r="AU284" s="19" t="s">
        <v>168</v>
      </c>
      <c r="AY284" s="19" t="s">
        <v>162</v>
      </c>
      <c r="BE284" s="195">
        <f t="shared" si="74"/>
        <v>0</v>
      </c>
      <c r="BF284" s="195">
        <f t="shared" si="75"/>
        <v>0</v>
      </c>
      <c r="BG284" s="195">
        <f t="shared" si="76"/>
        <v>0</v>
      </c>
      <c r="BH284" s="195">
        <f t="shared" si="77"/>
        <v>0</v>
      </c>
      <c r="BI284" s="195">
        <f t="shared" si="78"/>
        <v>0</v>
      </c>
      <c r="BJ284" s="19" t="s">
        <v>22</v>
      </c>
      <c r="BK284" s="195">
        <f t="shared" si="79"/>
        <v>0</v>
      </c>
      <c r="BL284" s="19" t="s">
        <v>168</v>
      </c>
      <c r="BM284" s="19" t="s">
        <v>744</v>
      </c>
    </row>
    <row r="285" spans="2:65" s="1" customFormat="1" ht="22.5" customHeight="1">
      <c r="B285" s="36"/>
      <c r="C285" s="184" t="s">
        <v>781</v>
      </c>
      <c r="D285" s="184" t="s">
        <v>164</v>
      </c>
      <c r="E285" s="185" t="s">
        <v>3293</v>
      </c>
      <c r="F285" s="186" t="s">
        <v>3294</v>
      </c>
      <c r="G285" s="187" t="s">
        <v>1996</v>
      </c>
      <c r="H285" s="188">
        <v>6</v>
      </c>
      <c r="I285" s="189"/>
      <c r="J285" s="190">
        <f t="shared" si="70"/>
        <v>0</v>
      </c>
      <c r="K285" s="186" t="s">
        <v>20</v>
      </c>
      <c r="L285" s="56"/>
      <c r="M285" s="191" t="s">
        <v>20</v>
      </c>
      <c r="N285" s="192" t="s">
        <v>44</v>
      </c>
      <c r="O285" s="37"/>
      <c r="P285" s="193">
        <f t="shared" si="71"/>
        <v>0</v>
      </c>
      <c r="Q285" s="193">
        <v>0</v>
      </c>
      <c r="R285" s="193">
        <f t="shared" si="72"/>
        <v>0</v>
      </c>
      <c r="S285" s="193">
        <v>0</v>
      </c>
      <c r="T285" s="194">
        <f t="shared" si="73"/>
        <v>0</v>
      </c>
      <c r="AR285" s="19" t="s">
        <v>168</v>
      </c>
      <c r="AT285" s="19" t="s">
        <v>164</v>
      </c>
      <c r="AU285" s="19" t="s">
        <v>168</v>
      </c>
      <c r="AY285" s="19" t="s">
        <v>162</v>
      </c>
      <c r="BE285" s="195">
        <f t="shared" si="74"/>
        <v>0</v>
      </c>
      <c r="BF285" s="195">
        <f t="shared" si="75"/>
        <v>0</v>
      </c>
      <c r="BG285" s="195">
        <f t="shared" si="76"/>
        <v>0</v>
      </c>
      <c r="BH285" s="195">
        <f t="shared" si="77"/>
        <v>0</v>
      </c>
      <c r="BI285" s="195">
        <f t="shared" si="78"/>
        <v>0</v>
      </c>
      <c r="BJ285" s="19" t="s">
        <v>22</v>
      </c>
      <c r="BK285" s="195">
        <f t="shared" si="79"/>
        <v>0</v>
      </c>
      <c r="BL285" s="19" t="s">
        <v>168</v>
      </c>
      <c r="BM285" s="19" t="s">
        <v>781</v>
      </c>
    </row>
    <row r="286" spans="2:65" s="1" customFormat="1" ht="22.5" customHeight="1">
      <c r="B286" s="36"/>
      <c r="C286" s="184" t="s">
        <v>851</v>
      </c>
      <c r="D286" s="184" t="s">
        <v>164</v>
      </c>
      <c r="E286" s="185" t="s">
        <v>3295</v>
      </c>
      <c r="F286" s="186" t="s">
        <v>3296</v>
      </c>
      <c r="G286" s="187" t="s">
        <v>1996</v>
      </c>
      <c r="H286" s="188">
        <v>8</v>
      </c>
      <c r="I286" s="189"/>
      <c r="J286" s="190">
        <f t="shared" si="70"/>
        <v>0</v>
      </c>
      <c r="K286" s="186" t="s">
        <v>20</v>
      </c>
      <c r="L286" s="56"/>
      <c r="M286" s="191" t="s">
        <v>20</v>
      </c>
      <c r="N286" s="192" t="s">
        <v>44</v>
      </c>
      <c r="O286" s="37"/>
      <c r="P286" s="193">
        <f t="shared" si="71"/>
        <v>0</v>
      </c>
      <c r="Q286" s="193">
        <v>0</v>
      </c>
      <c r="R286" s="193">
        <f t="shared" si="72"/>
        <v>0</v>
      </c>
      <c r="S286" s="193">
        <v>0</v>
      </c>
      <c r="T286" s="194">
        <f t="shared" si="73"/>
        <v>0</v>
      </c>
      <c r="AR286" s="19" t="s">
        <v>168</v>
      </c>
      <c r="AT286" s="19" t="s">
        <v>164</v>
      </c>
      <c r="AU286" s="19" t="s">
        <v>168</v>
      </c>
      <c r="AY286" s="19" t="s">
        <v>162</v>
      </c>
      <c r="BE286" s="195">
        <f t="shared" si="74"/>
        <v>0</v>
      </c>
      <c r="BF286" s="195">
        <f t="shared" si="75"/>
        <v>0</v>
      </c>
      <c r="BG286" s="195">
        <f t="shared" si="76"/>
        <v>0</v>
      </c>
      <c r="BH286" s="195">
        <f t="shared" si="77"/>
        <v>0</v>
      </c>
      <c r="BI286" s="195">
        <f t="shared" si="78"/>
        <v>0</v>
      </c>
      <c r="BJ286" s="19" t="s">
        <v>22</v>
      </c>
      <c r="BK286" s="195">
        <f t="shared" si="79"/>
        <v>0</v>
      </c>
      <c r="BL286" s="19" t="s">
        <v>168</v>
      </c>
      <c r="BM286" s="19" t="s">
        <v>851</v>
      </c>
    </row>
    <row r="287" spans="2:65" s="1" customFormat="1" ht="22.5" customHeight="1">
      <c r="B287" s="36"/>
      <c r="C287" s="184" t="s">
        <v>854</v>
      </c>
      <c r="D287" s="184" t="s">
        <v>164</v>
      </c>
      <c r="E287" s="185" t="s">
        <v>3297</v>
      </c>
      <c r="F287" s="186" t="s">
        <v>3298</v>
      </c>
      <c r="G287" s="187" t="s">
        <v>1996</v>
      </c>
      <c r="H287" s="188">
        <v>6</v>
      </c>
      <c r="I287" s="189"/>
      <c r="J287" s="190">
        <f t="shared" si="70"/>
        <v>0</v>
      </c>
      <c r="K287" s="186" t="s">
        <v>20</v>
      </c>
      <c r="L287" s="56"/>
      <c r="M287" s="191" t="s">
        <v>20</v>
      </c>
      <c r="N287" s="192" t="s">
        <v>44</v>
      </c>
      <c r="O287" s="37"/>
      <c r="P287" s="193">
        <f t="shared" si="71"/>
        <v>0</v>
      </c>
      <c r="Q287" s="193">
        <v>0</v>
      </c>
      <c r="R287" s="193">
        <f t="shared" si="72"/>
        <v>0</v>
      </c>
      <c r="S287" s="193">
        <v>0</v>
      </c>
      <c r="T287" s="194">
        <f t="shared" si="73"/>
        <v>0</v>
      </c>
      <c r="AR287" s="19" t="s">
        <v>168</v>
      </c>
      <c r="AT287" s="19" t="s">
        <v>164</v>
      </c>
      <c r="AU287" s="19" t="s">
        <v>168</v>
      </c>
      <c r="AY287" s="19" t="s">
        <v>162</v>
      </c>
      <c r="BE287" s="195">
        <f t="shared" si="74"/>
        <v>0</v>
      </c>
      <c r="BF287" s="195">
        <f t="shared" si="75"/>
        <v>0</v>
      </c>
      <c r="BG287" s="195">
        <f t="shared" si="76"/>
        <v>0</v>
      </c>
      <c r="BH287" s="195">
        <f t="shared" si="77"/>
        <v>0</v>
      </c>
      <c r="BI287" s="195">
        <f t="shared" si="78"/>
        <v>0</v>
      </c>
      <c r="BJ287" s="19" t="s">
        <v>22</v>
      </c>
      <c r="BK287" s="195">
        <f t="shared" si="79"/>
        <v>0</v>
      </c>
      <c r="BL287" s="19" t="s">
        <v>168</v>
      </c>
      <c r="BM287" s="19" t="s">
        <v>854</v>
      </c>
    </row>
    <row r="288" spans="2:63" s="15" customFormat="1" ht="21.6" customHeight="1">
      <c r="B288" s="270"/>
      <c r="C288" s="271"/>
      <c r="D288" s="272" t="s">
        <v>72</v>
      </c>
      <c r="E288" s="272" t="s">
        <v>3299</v>
      </c>
      <c r="F288" s="272" t="s">
        <v>3300</v>
      </c>
      <c r="G288" s="271"/>
      <c r="H288" s="271"/>
      <c r="I288" s="273"/>
      <c r="J288" s="274">
        <f>BK288</f>
        <v>0</v>
      </c>
      <c r="K288" s="271"/>
      <c r="L288" s="275"/>
      <c r="M288" s="276"/>
      <c r="N288" s="277"/>
      <c r="O288" s="277"/>
      <c r="P288" s="278">
        <f>SUM(P289:P293)</f>
        <v>0</v>
      </c>
      <c r="Q288" s="277"/>
      <c r="R288" s="278">
        <f>SUM(R289:R293)</f>
        <v>0</v>
      </c>
      <c r="S288" s="277"/>
      <c r="T288" s="279">
        <f>SUM(T289:T293)</f>
        <v>0</v>
      </c>
      <c r="AR288" s="280" t="s">
        <v>22</v>
      </c>
      <c r="AT288" s="281" t="s">
        <v>72</v>
      </c>
      <c r="AU288" s="281" t="s">
        <v>180</v>
      </c>
      <c r="AY288" s="280" t="s">
        <v>162</v>
      </c>
      <c r="BK288" s="282">
        <f>SUM(BK289:BK293)</f>
        <v>0</v>
      </c>
    </row>
    <row r="289" spans="2:65" s="1" customFormat="1" ht="22.5" customHeight="1">
      <c r="B289" s="36"/>
      <c r="C289" s="184" t="s">
        <v>857</v>
      </c>
      <c r="D289" s="184" t="s">
        <v>164</v>
      </c>
      <c r="E289" s="185" t="s">
        <v>3301</v>
      </c>
      <c r="F289" s="186" t="s">
        <v>3302</v>
      </c>
      <c r="G289" s="187" t="s">
        <v>248</v>
      </c>
      <c r="H289" s="188">
        <v>32</v>
      </c>
      <c r="I289" s="189"/>
      <c r="J289" s="190">
        <f>ROUND(I289*H289,2)</f>
        <v>0</v>
      </c>
      <c r="K289" s="186" t="s">
        <v>20</v>
      </c>
      <c r="L289" s="56"/>
      <c r="M289" s="191" t="s">
        <v>20</v>
      </c>
      <c r="N289" s="192" t="s">
        <v>44</v>
      </c>
      <c r="O289" s="37"/>
      <c r="P289" s="193">
        <f>O289*H289</f>
        <v>0</v>
      </c>
      <c r="Q289" s="193">
        <v>0</v>
      </c>
      <c r="R289" s="193">
        <f>Q289*H289</f>
        <v>0</v>
      </c>
      <c r="S289" s="193">
        <v>0</v>
      </c>
      <c r="T289" s="194">
        <f>S289*H289</f>
        <v>0</v>
      </c>
      <c r="AR289" s="19" t="s">
        <v>168</v>
      </c>
      <c r="AT289" s="19" t="s">
        <v>164</v>
      </c>
      <c r="AU289" s="19" t="s">
        <v>168</v>
      </c>
      <c r="AY289" s="19" t="s">
        <v>162</v>
      </c>
      <c r="BE289" s="195">
        <f>IF(N289="základní",J289,0)</f>
        <v>0</v>
      </c>
      <c r="BF289" s="195">
        <f>IF(N289="snížená",J289,0)</f>
        <v>0</v>
      </c>
      <c r="BG289" s="195">
        <f>IF(N289="zákl. přenesená",J289,0)</f>
        <v>0</v>
      </c>
      <c r="BH289" s="195">
        <f>IF(N289="sníž. přenesená",J289,0)</f>
        <v>0</v>
      </c>
      <c r="BI289" s="195">
        <f>IF(N289="nulová",J289,0)</f>
        <v>0</v>
      </c>
      <c r="BJ289" s="19" t="s">
        <v>22</v>
      </c>
      <c r="BK289" s="195">
        <f>ROUND(I289*H289,2)</f>
        <v>0</v>
      </c>
      <c r="BL289" s="19" t="s">
        <v>168</v>
      </c>
      <c r="BM289" s="19" t="s">
        <v>857</v>
      </c>
    </row>
    <row r="290" spans="2:65" s="1" customFormat="1" ht="22.5" customHeight="1">
      <c r="B290" s="36"/>
      <c r="C290" s="184" t="s">
        <v>878</v>
      </c>
      <c r="D290" s="184" t="s">
        <v>164</v>
      </c>
      <c r="E290" s="185" t="s">
        <v>3303</v>
      </c>
      <c r="F290" s="186" t="s">
        <v>3304</v>
      </c>
      <c r="G290" s="187" t="s">
        <v>1996</v>
      </c>
      <c r="H290" s="188">
        <v>2</v>
      </c>
      <c r="I290" s="189"/>
      <c r="J290" s="190">
        <f>ROUND(I290*H290,2)</f>
        <v>0</v>
      </c>
      <c r="K290" s="186" t="s">
        <v>20</v>
      </c>
      <c r="L290" s="56"/>
      <c r="M290" s="191" t="s">
        <v>20</v>
      </c>
      <c r="N290" s="192" t="s">
        <v>44</v>
      </c>
      <c r="O290" s="37"/>
      <c r="P290" s="193">
        <f>O290*H290</f>
        <v>0</v>
      </c>
      <c r="Q290" s="193">
        <v>0</v>
      </c>
      <c r="R290" s="193">
        <f>Q290*H290</f>
        <v>0</v>
      </c>
      <c r="S290" s="193">
        <v>0</v>
      </c>
      <c r="T290" s="194">
        <f>S290*H290</f>
        <v>0</v>
      </c>
      <c r="AR290" s="19" t="s">
        <v>168</v>
      </c>
      <c r="AT290" s="19" t="s">
        <v>164</v>
      </c>
      <c r="AU290" s="19" t="s">
        <v>168</v>
      </c>
      <c r="AY290" s="19" t="s">
        <v>162</v>
      </c>
      <c r="BE290" s="195">
        <f>IF(N290="základní",J290,0)</f>
        <v>0</v>
      </c>
      <c r="BF290" s="195">
        <f>IF(N290="snížená",J290,0)</f>
        <v>0</v>
      </c>
      <c r="BG290" s="195">
        <f>IF(N290="zákl. přenesená",J290,0)</f>
        <v>0</v>
      </c>
      <c r="BH290" s="195">
        <f>IF(N290="sníž. přenesená",J290,0)</f>
        <v>0</v>
      </c>
      <c r="BI290" s="195">
        <f>IF(N290="nulová",J290,0)</f>
        <v>0</v>
      </c>
      <c r="BJ290" s="19" t="s">
        <v>22</v>
      </c>
      <c r="BK290" s="195">
        <f>ROUND(I290*H290,2)</f>
        <v>0</v>
      </c>
      <c r="BL290" s="19" t="s">
        <v>168</v>
      </c>
      <c r="BM290" s="19" t="s">
        <v>878</v>
      </c>
    </row>
    <row r="291" spans="2:65" s="1" customFormat="1" ht="22.5" customHeight="1">
      <c r="B291" s="36"/>
      <c r="C291" s="184" t="s">
        <v>884</v>
      </c>
      <c r="D291" s="184" t="s">
        <v>164</v>
      </c>
      <c r="E291" s="185" t="s">
        <v>3305</v>
      </c>
      <c r="F291" s="186" t="s">
        <v>3306</v>
      </c>
      <c r="G291" s="187" t="s">
        <v>1996</v>
      </c>
      <c r="H291" s="188">
        <v>16</v>
      </c>
      <c r="I291" s="189"/>
      <c r="J291" s="190">
        <f>ROUND(I291*H291,2)</f>
        <v>0</v>
      </c>
      <c r="K291" s="186" t="s">
        <v>20</v>
      </c>
      <c r="L291" s="56"/>
      <c r="M291" s="191" t="s">
        <v>20</v>
      </c>
      <c r="N291" s="192" t="s">
        <v>44</v>
      </c>
      <c r="O291" s="37"/>
      <c r="P291" s="193">
        <f>O291*H291</f>
        <v>0</v>
      </c>
      <c r="Q291" s="193">
        <v>0</v>
      </c>
      <c r="R291" s="193">
        <f>Q291*H291</f>
        <v>0</v>
      </c>
      <c r="S291" s="193">
        <v>0</v>
      </c>
      <c r="T291" s="194">
        <f>S291*H291</f>
        <v>0</v>
      </c>
      <c r="AR291" s="19" t="s">
        <v>168</v>
      </c>
      <c r="AT291" s="19" t="s">
        <v>164</v>
      </c>
      <c r="AU291" s="19" t="s">
        <v>168</v>
      </c>
      <c r="AY291" s="19" t="s">
        <v>162</v>
      </c>
      <c r="BE291" s="195">
        <f>IF(N291="základní",J291,0)</f>
        <v>0</v>
      </c>
      <c r="BF291" s="195">
        <f>IF(N291="snížená",J291,0)</f>
        <v>0</v>
      </c>
      <c r="BG291" s="195">
        <f>IF(N291="zákl. přenesená",J291,0)</f>
        <v>0</v>
      </c>
      <c r="BH291" s="195">
        <f>IF(N291="sníž. přenesená",J291,0)</f>
        <v>0</v>
      </c>
      <c r="BI291" s="195">
        <f>IF(N291="nulová",J291,0)</f>
        <v>0</v>
      </c>
      <c r="BJ291" s="19" t="s">
        <v>22</v>
      </c>
      <c r="BK291" s="195">
        <f>ROUND(I291*H291,2)</f>
        <v>0</v>
      </c>
      <c r="BL291" s="19" t="s">
        <v>168</v>
      </c>
      <c r="BM291" s="19" t="s">
        <v>884</v>
      </c>
    </row>
    <row r="292" spans="2:65" s="1" customFormat="1" ht="22.5" customHeight="1">
      <c r="B292" s="36"/>
      <c r="C292" s="184" t="s">
        <v>895</v>
      </c>
      <c r="D292" s="184" t="s">
        <v>164</v>
      </c>
      <c r="E292" s="185" t="s">
        <v>3307</v>
      </c>
      <c r="F292" s="186" t="s">
        <v>3308</v>
      </c>
      <c r="G292" s="187" t="s">
        <v>1996</v>
      </c>
      <c r="H292" s="188">
        <v>2</v>
      </c>
      <c r="I292" s="189"/>
      <c r="J292" s="190">
        <f>ROUND(I292*H292,2)</f>
        <v>0</v>
      </c>
      <c r="K292" s="186" t="s">
        <v>20</v>
      </c>
      <c r="L292" s="56"/>
      <c r="M292" s="191" t="s">
        <v>20</v>
      </c>
      <c r="N292" s="192" t="s">
        <v>44</v>
      </c>
      <c r="O292" s="37"/>
      <c r="P292" s="193">
        <f>O292*H292</f>
        <v>0</v>
      </c>
      <c r="Q292" s="193">
        <v>0</v>
      </c>
      <c r="R292" s="193">
        <f>Q292*H292</f>
        <v>0</v>
      </c>
      <c r="S292" s="193">
        <v>0</v>
      </c>
      <c r="T292" s="194">
        <f>S292*H292</f>
        <v>0</v>
      </c>
      <c r="AR292" s="19" t="s">
        <v>168</v>
      </c>
      <c r="AT292" s="19" t="s">
        <v>164</v>
      </c>
      <c r="AU292" s="19" t="s">
        <v>168</v>
      </c>
      <c r="AY292" s="19" t="s">
        <v>162</v>
      </c>
      <c r="BE292" s="195">
        <f>IF(N292="základní",J292,0)</f>
        <v>0</v>
      </c>
      <c r="BF292" s="195">
        <f>IF(N292="snížená",J292,0)</f>
        <v>0</v>
      </c>
      <c r="BG292" s="195">
        <f>IF(N292="zákl. přenesená",J292,0)</f>
        <v>0</v>
      </c>
      <c r="BH292" s="195">
        <f>IF(N292="sníž. přenesená",J292,0)</f>
        <v>0</v>
      </c>
      <c r="BI292" s="195">
        <f>IF(N292="nulová",J292,0)</f>
        <v>0</v>
      </c>
      <c r="BJ292" s="19" t="s">
        <v>22</v>
      </c>
      <c r="BK292" s="195">
        <f>ROUND(I292*H292,2)</f>
        <v>0</v>
      </c>
      <c r="BL292" s="19" t="s">
        <v>168</v>
      </c>
      <c r="BM292" s="19" t="s">
        <v>895</v>
      </c>
    </row>
    <row r="293" spans="2:65" s="1" customFormat="1" ht="22.5" customHeight="1">
      <c r="B293" s="36"/>
      <c r="C293" s="184" t="s">
        <v>898</v>
      </c>
      <c r="D293" s="184" t="s">
        <v>164</v>
      </c>
      <c r="E293" s="185" t="s">
        <v>3309</v>
      </c>
      <c r="F293" s="186" t="s">
        <v>3310</v>
      </c>
      <c r="G293" s="187" t="s">
        <v>1996</v>
      </c>
      <c r="H293" s="188">
        <v>2</v>
      </c>
      <c r="I293" s="189"/>
      <c r="J293" s="190">
        <f>ROUND(I293*H293,2)</f>
        <v>0</v>
      </c>
      <c r="K293" s="186" t="s">
        <v>20</v>
      </c>
      <c r="L293" s="56"/>
      <c r="M293" s="191" t="s">
        <v>20</v>
      </c>
      <c r="N293" s="192" t="s">
        <v>44</v>
      </c>
      <c r="O293" s="37"/>
      <c r="P293" s="193">
        <f>O293*H293</f>
        <v>0</v>
      </c>
      <c r="Q293" s="193">
        <v>0</v>
      </c>
      <c r="R293" s="193">
        <f>Q293*H293</f>
        <v>0</v>
      </c>
      <c r="S293" s="193">
        <v>0</v>
      </c>
      <c r="T293" s="194">
        <f>S293*H293</f>
        <v>0</v>
      </c>
      <c r="AR293" s="19" t="s">
        <v>168</v>
      </c>
      <c r="AT293" s="19" t="s">
        <v>164</v>
      </c>
      <c r="AU293" s="19" t="s">
        <v>168</v>
      </c>
      <c r="AY293" s="19" t="s">
        <v>162</v>
      </c>
      <c r="BE293" s="195">
        <f>IF(N293="základní",J293,0)</f>
        <v>0</v>
      </c>
      <c r="BF293" s="195">
        <f>IF(N293="snížená",J293,0)</f>
        <v>0</v>
      </c>
      <c r="BG293" s="195">
        <f>IF(N293="zákl. přenesená",J293,0)</f>
        <v>0</v>
      </c>
      <c r="BH293" s="195">
        <f>IF(N293="sníž. přenesená",J293,0)</f>
        <v>0</v>
      </c>
      <c r="BI293" s="195">
        <f>IF(N293="nulová",J293,0)</f>
        <v>0</v>
      </c>
      <c r="BJ293" s="19" t="s">
        <v>22</v>
      </c>
      <c r="BK293" s="195">
        <f>ROUND(I293*H293,2)</f>
        <v>0</v>
      </c>
      <c r="BL293" s="19" t="s">
        <v>168</v>
      </c>
      <c r="BM293" s="19" t="s">
        <v>898</v>
      </c>
    </row>
    <row r="294" spans="2:63" s="15" customFormat="1" ht="21.6" customHeight="1">
      <c r="B294" s="270"/>
      <c r="C294" s="271"/>
      <c r="D294" s="272" t="s">
        <v>72</v>
      </c>
      <c r="E294" s="272" t="s">
        <v>3311</v>
      </c>
      <c r="F294" s="272" t="s">
        <v>3312</v>
      </c>
      <c r="G294" s="271"/>
      <c r="H294" s="271"/>
      <c r="I294" s="273"/>
      <c r="J294" s="274">
        <f>BK294</f>
        <v>0</v>
      </c>
      <c r="K294" s="271"/>
      <c r="L294" s="275"/>
      <c r="M294" s="276"/>
      <c r="N294" s="277"/>
      <c r="O294" s="277"/>
      <c r="P294" s="278">
        <f>SUM(P295:P299)</f>
        <v>0</v>
      </c>
      <c r="Q294" s="277"/>
      <c r="R294" s="278">
        <f>SUM(R295:R299)</f>
        <v>0</v>
      </c>
      <c r="S294" s="277"/>
      <c r="T294" s="279">
        <f>SUM(T295:T299)</f>
        <v>0</v>
      </c>
      <c r="AR294" s="280" t="s">
        <v>22</v>
      </c>
      <c r="AT294" s="281" t="s">
        <v>72</v>
      </c>
      <c r="AU294" s="281" t="s">
        <v>180</v>
      </c>
      <c r="AY294" s="280" t="s">
        <v>162</v>
      </c>
      <c r="BK294" s="282">
        <f>SUM(BK295:BK299)</f>
        <v>0</v>
      </c>
    </row>
    <row r="295" spans="2:65" s="1" customFormat="1" ht="22.5" customHeight="1">
      <c r="B295" s="36"/>
      <c r="C295" s="184" t="s">
        <v>28</v>
      </c>
      <c r="D295" s="184" t="s">
        <v>164</v>
      </c>
      <c r="E295" s="185" t="s">
        <v>3313</v>
      </c>
      <c r="F295" s="186" t="s">
        <v>3314</v>
      </c>
      <c r="G295" s="187" t="s">
        <v>248</v>
      </c>
      <c r="H295" s="188">
        <v>100</v>
      </c>
      <c r="I295" s="189"/>
      <c r="J295" s="190">
        <f>ROUND(I295*H295,2)</f>
        <v>0</v>
      </c>
      <c r="K295" s="186" t="s">
        <v>20</v>
      </c>
      <c r="L295" s="56"/>
      <c r="M295" s="191" t="s">
        <v>20</v>
      </c>
      <c r="N295" s="192" t="s">
        <v>44</v>
      </c>
      <c r="O295" s="37"/>
      <c r="P295" s="193">
        <f>O295*H295</f>
        <v>0</v>
      </c>
      <c r="Q295" s="193">
        <v>0</v>
      </c>
      <c r="R295" s="193">
        <f>Q295*H295</f>
        <v>0</v>
      </c>
      <c r="S295" s="193">
        <v>0</v>
      </c>
      <c r="T295" s="194">
        <f>S295*H295</f>
        <v>0</v>
      </c>
      <c r="AR295" s="19" t="s">
        <v>168</v>
      </c>
      <c r="AT295" s="19" t="s">
        <v>164</v>
      </c>
      <c r="AU295" s="19" t="s">
        <v>168</v>
      </c>
      <c r="AY295" s="19" t="s">
        <v>162</v>
      </c>
      <c r="BE295" s="195">
        <f>IF(N295="základní",J295,0)</f>
        <v>0</v>
      </c>
      <c r="BF295" s="195">
        <f>IF(N295="snížená",J295,0)</f>
        <v>0</v>
      </c>
      <c r="BG295" s="195">
        <f>IF(N295="zákl. přenesená",J295,0)</f>
        <v>0</v>
      </c>
      <c r="BH295" s="195">
        <f>IF(N295="sníž. přenesená",J295,0)</f>
        <v>0</v>
      </c>
      <c r="BI295" s="195">
        <f>IF(N295="nulová",J295,0)</f>
        <v>0</v>
      </c>
      <c r="BJ295" s="19" t="s">
        <v>22</v>
      </c>
      <c r="BK295" s="195">
        <f>ROUND(I295*H295,2)</f>
        <v>0</v>
      </c>
      <c r="BL295" s="19" t="s">
        <v>168</v>
      </c>
      <c r="BM295" s="19" t="s">
        <v>28</v>
      </c>
    </row>
    <row r="296" spans="2:65" s="1" customFormat="1" ht="22.5" customHeight="1">
      <c r="B296" s="36"/>
      <c r="C296" s="184" t="s">
        <v>908</v>
      </c>
      <c r="D296" s="184" t="s">
        <v>164</v>
      </c>
      <c r="E296" s="185" t="s">
        <v>3315</v>
      </c>
      <c r="F296" s="186" t="s">
        <v>3316</v>
      </c>
      <c r="G296" s="187" t="s">
        <v>1996</v>
      </c>
      <c r="H296" s="188">
        <v>12</v>
      </c>
      <c r="I296" s="189"/>
      <c r="J296" s="190">
        <f>ROUND(I296*H296,2)</f>
        <v>0</v>
      </c>
      <c r="K296" s="186" t="s">
        <v>20</v>
      </c>
      <c r="L296" s="56"/>
      <c r="M296" s="191" t="s">
        <v>20</v>
      </c>
      <c r="N296" s="192" t="s">
        <v>44</v>
      </c>
      <c r="O296" s="37"/>
      <c r="P296" s="193">
        <f>O296*H296</f>
        <v>0</v>
      </c>
      <c r="Q296" s="193">
        <v>0</v>
      </c>
      <c r="R296" s="193">
        <f>Q296*H296</f>
        <v>0</v>
      </c>
      <c r="S296" s="193">
        <v>0</v>
      </c>
      <c r="T296" s="194">
        <f>S296*H296</f>
        <v>0</v>
      </c>
      <c r="AR296" s="19" t="s">
        <v>168</v>
      </c>
      <c r="AT296" s="19" t="s">
        <v>164</v>
      </c>
      <c r="AU296" s="19" t="s">
        <v>168</v>
      </c>
      <c r="AY296" s="19" t="s">
        <v>162</v>
      </c>
      <c r="BE296" s="195">
        <f>IF(N296="základní",J296,0)</f>
        <v>0</v>
      </c>
      <c r="BF296" s="195">
        <f>IF(N296="snížená",J296,0)</f>
        <v>0</v>
      </c>
      <c r="BG296" s="195">
        <f>IF(N296="zákl. přenesená",J296,0)</f>
        <v>0</v>
      </c>
      <c r="BH296" s="195">
        <f>IF(N296="sníž. přenesená",J296,0)</f>
        <v>0</v>
      </c>
      <c r="BI296" s="195">
        <f>IF(N296="nulová",J296,0)</f>
        <v>0</v>
      </c>
      <c r="BJ296" s="19" t="s">
        <v>22</v>
      </c>
      <c r="BK296" s="195">
        <f>ROUND(I296*H296,2)</f>
        <v>0</v>
      </c>
      <c r="BL296" s="19" t="s">
        <v>168</v>
      </c>
      <c r="BM296" s="19" t="s">
        <v>908</v>
      </c>
    </row>
    <row r="297" spans="2:65" s="1" customFormat="1" ht="22.5" customHeight="1">
      <c r="B297" s="36"/>
      <c r="C297" s="184" t="s">
        <v>911</v>
      </c>
      <c r="D297" s="184" t="s">
        <v>164</v>
      </c>
      <c r="E297" s="185" t="s">
        <v>3317</v>
      </c>
      <c r="F297" s="186" t="s">
        <v>3318</v>
      </c>
      <c r="G297" s="187" t="s">
        <v>1996</v>
      </c>
      <c r="H297" s="188">
        <v>50</v>
      </c>
      <c r="I297" s="189"/>
      <c r="J297" s="190">
        <f>ROUND(I297*H297,2)</f>
        <v>0</v>
      </c>
      <c r="K297" s="186" t="s">
        <v>20</v>
      </c>
      <c r="L297" s="56"/>
      <c r="M297" s="191" t="s">
        <v>20</v>
      </c>
      <c r="N297" s="192" t="s">
        <v>44</v>
      </c>
      <c r="O297" s="37"/>
      <c r="P297" s="193">
        <f>O297*H297</f>
        <v>0</v>
      </c>
      <c r="Q297" s="193">
        <v>0</v>
      </c>
      <c r="R297" s="193">
        <f>Q297*H297</f>
        <v>0</v>
      </c>
      <c r="S297" s="193">
        <v>0</v>
      </c>
      <c r="T297" s="194">
        <f>S297*H297</f>
        <v>0</v>
      </c>
      <c r="AR297" s="19" t="s">
        <v>168</v>
      </c>
      <c r="AT297" s="19" t="s">
        <v>164</v>
      </c>
      <c r="AU297" s="19" t="s">
        <v>168</v>
      </c>
      <c r="AY297" s="19" t="s">
        <v>162</v>
      </c>
      <c r="BE297" s="195">
        <f>IF(N297="základní",J297,0)</f>
        <v>0</v>
      </c>
      <c r="BF297" s="195">
        <f>IF(N297="snížená",J297,0)</f>
        <v>0</v>
      </c>
      <c r="BG297" s="195">
        <f>IF(N297="zákl. přenesená",J297,0)</f>
        <v>0</v>
      </c>
      <c r="BH297" s="195">
        <f>IF(N297="sníž. přenesená",J297,0)</f>
        <v>0</v>
      </c>
      <c r="BI297" s="195">
        <f>IF(N297="nulová",J297,0)</f>
        <v>0</v>
      </c>
      <c r="BJ297" s="19" t="s">
        <v>22</v>
      </c>
      <c r="BK297" s="195">
        <f>ROUND(I297*H297,2)</f>
        <v>0</v>
      </c>
      <c r="BL297" s="19" t="s">
        <v>168</v>
      </c>
      <c r="BM297" s="19" t="s">
        <v>911</v>
      </c>
    </row>
    <row r="298" spans="2:65" s="1" customFormat="1" ht="22.5" customHeight="1">
      <c r="B298" s="36"/>
      <c r="C298" s="184" t="s">
        <v>915</v>
      </c>
      <c r="D298" s="184" t="s">
        <v>164</v>
      </c>
      <c r="E298" s="185" t="s">
        <v>3319</v>
      </c>
      <c r="F298" s="186" t="s">
        <v>3320</v>
      </c>
      <c r="G298" s="187" t="s">
        <v>1996</v>
      </c>
      <c r="H298" s="188">
        <v>17</v>
      </c>
      <c r="I298" s="189"/>
      <c r="J298" s="190">
        <f>ROUND(I298*H298,2)</f>
        <v>0</v>
      </c>
      <c r="K298" s="186" t="s">
        <v>20</v>
      </c>
      <c r="L298" s="56"/>
      <c r="M298" s="191" t="s">
        <v>20</v>
      </c>
      <c r="N298" s="192" t="s">
        <v>44</v>
      </c>
      <c r="O298" s="37"/>
      <c r="P298" s="193">
        <f>O298*H298</f>
        <v>0</v>
      </c>
      <c r="Q298" s="193">
        <v>0</v>
      </c>
      <c r="R298" s="193">
        <f>Q298*H298</f>
        <v>0</v>
      </c>
      <c r="S298" s="193">
        <v>0</v>
      </c>
      <c r="T298" s="194">
        <f>S298*H298</f>
        <v>0</v>
      </c>
      <c r="AR298" s="19" t="s">
        <v>168</v>
      </c>
      <c r="AT298" s="19" t="s">
        <v>164</v>
      </c>
      <c r="AU298" s="19" t="s">
        <v>168</v>
      </c>
      <c r="AY298" s="19" t="s">
        <v>162</v>
      </c>
      <c r="BE298" s="195">
        <f>IF(N298="základní",J298,0)</f>
        <v>0</v>
      </c>
      <c r="BF298" s="195">
        <f>IF(N298="snížená",J298,0)</f>
        <v>0</v>
      </c>
      <c r="BG298" s="195">
        <f>IF(N298="zákl. přenesená",J298,0)</f>
        <v>0</v>
      </c>
      <c r="BH298" s="195">
        <f>IF(N298="sníž. přenesená",J298,0)</f>
        <v>0</v>
      </c>
      <c r="BI298" s="195">
        <f>IF(N298="nulová",J298,0)</f>
        <v>0</v>
      </c>
      <c r="BJ298" s="19" t="s">
        <v>22</v>
      </c>
      <c r="BK298" s="195">
        <f>ROUND(I298*H298,2)</f>
        <v>0</v>
      </c>
      <c r="BL298" s="19" t="s">
        <v>168</v>
      </c>
      <c r="BM298" s="19" t="s">
        <v>915</v>
      </c>
    </row>
    <row r="299" spans="2:65" s="1" customFormat="1" ht="22.5" customHeight="1">
      <c r="B299" s="36"/>
      <c r="C299" s="184" t="s">
        <v>919</v>
      </c>
      <c r="D299" s="184" t="s">
        <v>164</v>
      </c>
      <c r="E299" s="185" t="s">
        <v>3321</v>
      </c>
      <c r="F299" s="186" t="s">
        <v>3322</v>
      </c>
      <c r="G299" s="187" t="s">
        <v>1996</v>
      </c>
      <c r="H299" s="188">
        <v>8</v>
      </c>
      <c r="I299" s="189"/>
      <c r="J299" s="190">
        <f>ROUND(I299*H299,2)</f>
        <v>0</v>
      </c>
      <c r="K299" s="186" t="s">
        <v>20</v>
      </c>
      <c r="L299" s="56"/>
      <c r="M299" s="191" t="s">
        <v>20</v>
      </c>
      <c r="N299" s="192" t="s">
        <v>44</v>
      </c>
      <c r="O299" s="37"/>
      <c r="P299" s="193">
        <f>O299*H299</f>
        <v>0</v>
      </c>
      <c r="Q299" s="193">
        <v>0</v>
      </c>
      <c r="R299" s="193">
        <f>Q299*H299</f>
        <v>0</v>
      </c>
      <c r="S299" s="193">
        <v>0</v>
      </c>
      <c r="T299" s="194">
        <f>S299*H299</f>
        <v>0</v>
      </c>
      <c r="AR299" s="19" t="s">
        <v>168</v>
      </c>
      <c r="AT299" s="19" t="s">
        <v>164</v>
      </c>
      <c r="AU299" s="19" t="s">
        <v>168</v>
      </c>
      <c r="AY299" s="19" t="s">
        <v>162</v>
      </c>
      <c r="BE299" s="195">
        <f>IF(N299="základní",J299,0)</f>
        <v>0</v>
      </c>
      <c r="BF299" s="195">
        <f>IF(N299="snížená",J299,0)</f>
        <v>0</v>
      </c>
      <c r="BG299" s="195">
        <f>IF(N299="zákl. přenesená",J299,0)</f>
        <v>0</v>
      </c>
      <c r="BH299" s="195">
        <f>IF(N299="sníž. přenesená",J299,0)</f>
        <v>0</v>
      </c>
      <c r="BI299" s="195">
        <f>IF(N299="nulová",J299,0)</f>
        <v>0</v>
      </c>
      <c r="BJ299" s="19" t="s">
        <v>22</v>
      </c>
      <c r="BK299" s="195">
        <f>ROUND(I299*H299,2)</f>
        <v>0</v>
      </c>
      <c r="BL299" s="19" t="s">
        <v>168</v>
      </c>
      <c r="BM299" s="19" t="s">
        <v>919</v>
      </c>
    </row>
    <row r="300" spans="2:63" s="15" customFormat="1" ht="21.6" customHeight="1">
      <c r="B300" s="270"/>
      <c r="C300" s="271"/>
      <c r="D300" s="272" t="s">
        <v>72</v>
      </c>
      <c r="E300" s="272" t="s">
        <v>3323</v>
      </c>
      <c r="F300" s="272" t="s">
        <v>3324</v>
      </c>
      <c r="G300" s="271"/>
      <c r="H300" s="271"/>
      <c r="I300" s="273"/>
      <c r="J300" s="274">
        <f>BK300</f>
        <v>0</v>
      </c>
      <c r="K300" s="271"/>
      <c r="L300" s="275"/>
      <c r="M300" s="276"/>
      <c r="N300" s="277"/>
      <c r="O300" s="277"/>
      <c r="P300" s="278">
        <f>SUM(P301:P306)</f>
        <v>0</v>
      </c>
      <c r="Q300" s="277"/>
      <c r="R300" s="278">
        <f>SUM(R301:R306)</f>
        <v>0</v>
      </c>
      <c r="S300" s="277"/>
      <c r="T300" s="279">
        <f>SUM(T301:T306)</f>
        <v>0</v>
      </c>
      <c r="AR300" s="280" t="s">
        <v>22</v>
      </c>
      <c r="AT300" s="281" t="s">
        <v>72</v>
      </c>
      <c r="AU300" s="281" t="s">
        <v>180</v>
      </c>
      <c r="AY300" s="280" t="s">
        <v>162</v>
      </c>
      <c r="BK300" s="282">
        <f>SUM(BK301:BK306)</f>
        <v>0</v>
      </c>
    </row>
    <row r="301" spans="2:65" s="1" customFormat="1" ht="22.5" customHeight="1">
      <c r="B301" s="36"/>
      <c r="C301" s="184" t="s">
        <v>932</v>
      </c>
      <c r="D301" s="184" t="s">
        <v>164</v>
      </c>
      <c r="E301" s="185" t="s">
        <v>3325</v>
      </c>
      <c r="F301" s="186" t="s">
        <v>3326</v>
      </c>
      <c r="G301" s="187" t="s">
        <v>248</v>
      </c>
      <c r="H301" s="188">
        <v>60</v>
      </c>
      <c r="I301" s="189"/>
      <c r="J301" s="190">
        <f aca="true" t="shared" si="80" ref="J301:J306">ROUND(I301*H301,2)</f>
        <v>0</v>
      </c>
      <c r="K301" s="186" t="s">
        <v>20</v>
      </c>
      <c r="L301" s="56"/>
      <c r="M301" s="191" t="s">
        <v>20</v>
      </c>
      <c r="N301" s="192" t="s">
        <v>44</v>
      </c>
      <c r="O301" s="37"/>
      <c r="P301" s="193">
        <f aca="true" t="shared" si="81" ref="P301:P306">O301*H301</f>
        <v>0</v>
      </c>
      <c r="Q301" s="193">
        <v>0</v>
      </c>
      <c r="R301" s="193">
        <f aca="true" t="shared" si="82" ref="R301:R306">Q301*H301</f>
        <v>0</v>
      </c>
      <c r="S301" s="193">
        <v>0</v>
      </c>
      <c r="T301" s="194">
        <f aca="true" t="shared" si="83" ref="T301:T306">S301*H301</f>
        <v>0</v>
      </c>
      <c r="AR301" s="19" t="s">
        <v>168</v>
      </c>
      <c r="AT301" s="19" t="s">
        <v>164</v>
      </c>
      <c r="AU301" s="19" t="s">
        <v>168</v>
      </c>
      <c r="AY301" s="19" t="s">
        <v>162</v>
      </c>
      <c r="BE301" s="195">
        <f aca="true" t="shared" si="84" ref="BE301:BE306">IF(N301="základní",J301,0)</f>
        <v>0</v>
      </c>
      <c r="BF301" s="195">
        <f aca="true" t="shared" si="85" ref="BF301:BF306">IF(N301="snížená",J301,0)</f>
        <v>0</v>
      </c>
      <c r="BG301" s="195">
        <f aca="true" t="shared" si="86" ref="BG301:BG306">IF(N301="zákl. přenesená",J301,0)</f>
        <v>0</v>
      </c>
      <c r="BH301" s="195">
        <f aca="true" t="shared" si="87" ref="BH301:BH306">IF(N301="sníž. přenesená",J301,0)</f>
        <v>0</v>
      </c>
      <c r="BI301" s="195">
        <f aca="true" t="shared" si="88" ref="BI301:BI306">IF(N301="nulová",J301,0)</f>
        <v>0</v>
      </c>
      <c r="BJ301" s="19" t="s">
        <v>22</v>
      </c>
      <c r="BK301" s="195">
        <f aca="true" t="shared" si="89" ref="BK301:BK306">ROUND(I301*H301,2)</f>
        <v>0</v>
      </c>
      <c r="BL301" s="19" t="s">
        <v>168</v>
      </c>
      <c r="BM301" s="19" t="s">
        <v>932</v>
      </c>
    </row>
    <row r="302" spans="2:65" s="1" customFormat="1" ht="22.5" customHeight="1">
      <c r="B302" s="36"/>
      <c r="C302" s="184" t="s">
        <v>937</v>
      </c>
      <c r="D302" s="184" t="s">
        <v>164</v>
      </c>
      <c r="E302" s="185" t="s">
        <v>3327</v>
      </c>
      <c r="F302" s="186" t="s">
        <v>3328</v>
      </c>
      <c r="G302" s="187" t="s">
        <v>1996</v>
      </c>
      <c r="H302" s="188">
        <v>4</v>
      </c>
      <c r="I302" s="189"/>
      <c r="J302" s="190">
        <f t="shared" si="80"/>
        <v>0</v>
      </c>
      <c r="K302" s="186" t="s">
        <v>20</v>
      </c>
      <c r="L302" s="56"/>
      <c r="M302" s="191" t="s">
        <v>20</v>
      </c>
      <c r="N302" s="192" t="s">
        <v>44</v>
      </c>
      <c r="O302" s="37"/>
      <c r="P302" s="193">
        <f t="shared" si="81"/>
        <v>0</v>
      </c>
      <c r="Q302" s="193">
        <v>0</v>
      </c>
      <c r="R302" s="193">
        <f t="shared" si="82"/>
        <v>0</v>
      </c>
      <c r="S302" s="193">
        <v>0</v>
      </c>
      <c r="T302" s="194">
        <f t="shared" si="83"/>
        <v>0</v>
      </c>
      <c r="AR302" s="19" t="s">
        <v>168</v>
      </c>
      <c r="AT302" s="19" t="s">
        <v>164</v>
      </c>
      <c r="AU302" s="19" t="s">
        <v>168</v>
      </c>
      <c r="AY302" s="19" t="s">
        <v>162</v>
      </c>
      <c r="BE302" s="195">
        <f t="shared" si="84"/>
        <v>0</v>
      </c>
      <c r="BF302" s="195">
        <f t="shared" si="85"/>
        <v>0</v>
      </c>
      <c r="BG302" s="195">
        <f t="shared" si="86"/>
        <v>0</v>
      </c>
      <c r="BH302" s="195">
        <f t="shared" si="87"/>
        <v>0</v>
      </c>
      <c r="BI302" s="195">
        <f t="shared" si="88"/>
        <v>0</v>
      </c>
      <c r="BJ302" s="19" t="s">
        <v>22</v>
      </c>
      <c r="BK302" s="195">
        <f t="shared" si="89"/>
        <v>0</v>
      </c>
      <c r="BL302" s="19" t="s">
        <v>168</v>
      </c>
      <c r="BM302" s="19" t="s">
        <v>937</v>
      </c>
    </row>
    <row r="303" spans="2:65" s="1" customFormat="1" ht="22.5" customHeight="1">
      <c r="B303" s="36"/>
      <c r="C303" s="184" t="s">
        <v>946</v>
      </c>
      <c r="D303" s="184" t="s">
        <v>164</v>
      </c>
      <c r="E303" s="185" t="s">
        <v>3329</v>
      </c>
      <c r="F303" s="186" t="s">
        <v>3330</v>
      </c>
      <c r="G303" s="187" t="s">
        <v>1996</v>
      </c>
      <c r="H303" s="188">
        <v>30</v>
      </c>
      <c r="I303" s="189"/>
      <c r="J303" s="190">
        <f t="shared" si="80"/>
        <v>0</v>
      </c>
      <c r="K303" s="186" t="s">
        <v>20</v>
      </c>
      <c r="L303" s="56"/>
      <c r="M303" s="191" t="s">
        <v>20</v>
      </c>
      <c r="N303" s="192" t="s">
        <v>44</v>
      </c>
      <c r="O303" s="37"/>
      <c r="P303" s="193">
        <f t="shared" si="81"/>
        <v>0</v>
      </c>
      <c r="Q303" s="193">
        <v>0</v>
      </c>
      <c r="R303" s="193">
        <f t="shared" si="82"/>
        <v>0</v>
      </c>
      <c r="S303" s="193">
        <v>0</v>
      </c>
      <c r="T303" s="194">
        <f t="shared" si="83"/>
        <v>0</v>
      </c>
      <c r="AR303" s="19" t="s">
        <v>168</v>
      </c>
      <c r="AT303" s="19" t="s">
        <v>164</v>
      </c>
      <c r="AU303" s="19" t="s">
        <v>168</v>
      </c>
      <c r="AY303" s="19" t="s">
        <v>162</v>
      </c>
      <c r="BE303" s="195">
        <f t="shared" si="84"/>
        <v>0</v>
      </c>
      <c r="BF303" s="195">
        <f t="shared" si="85"/>
        <v>0</v>
      </c>
      <c r="BG303" s="195">
        <f t="shared" si="86"/>
        <v>0</v>
      </c>
      <c r="BH303" s="195">
        <f t="shared" si="87"/>
        <v>0</v>
      </c>
      <c r="BI303" s="195">
        <f t="shared" si="88"/>
        <v>0</v>
      </c>
      <c r="BJ303" s="19" t="s">
        <v>22</v>
      </c>
      <c r="BK303" s="195">
        <f t="shared" si="89"/>
        <v>0</v>
      </c>
      <c r="BL303" s="19" t="s">
        <v>168</v>
      </c>
      <c r="BM303" s="19" t="s">
        <v>946</v>
      </c>
    </row>
    <row r="304" spans="2:65" s="1" customFormat="1" ht="22.5" customHeight="1">
      <c r="B304" s="36"/>
      <c r="C304" s="184" t="s">
        <v>951</v>
      </c>
      <c r="D304" s="184" t="s">
        <v>164</v>
      </c>
      <c r="E304" s="185" t="s">
        <v>3331</v>
      </c>
      <c r="F304" s="186" t="s">
        <v>3332</v>
      </c>
      <c r="G304" s="187" t="s">
        <v>1996</v>
      </c>
      <c r="H304" s="188">
        <v>6</v>
      </c>
      <c r="I304" s="189"/>
      <c r="J304" s="190">
        <f t="shared" si="80"/>
        <v>0</v>
      </c>
      <c r="K304" s="186" t="s">
        <v>20</v>
      </c>
      <c r="L304" s="56"/>
      <c r="M304" s="191" t="s">
        <v>20</v>
      </c>
      <c r="N304" s="192" t="s">
        <v>44</v>
      </c>
      <c r="O304" s="37"/>
      <c r="P304" s="193">
        <f t="shared" si="81"/>
        <v>0</v>
      </c>
      <c r="Q304" s="193">
        <v>0</v>
      </c>
      <c r="R304" s="193">
        <f t="shared" si="82"/>
        <v>0</v>
      </c>
      <c r="S304" s="193">
        <v>0</v>
      </c>
      <c r="T304" s="194">
        <f t="shared" si="83"/>
        <v>0</v>
      </c>
      <c r="AR304" s="19" t="s">
        <v>168</v>
      </c>
      <c r="AT304" s="19" t="s">
        <v>164</v>
      </c>
      <c r="AU304" s="19" t="s">
        <v>168</v>
      </c>
      <c r="AY304" s="19" t="s">
        <v>162</v>
      </c>
      <c r="BE304" s="195">
        <f t="shared" si="84"/>
        <v>0</v>
      </c>
      <c r="BF304" s="195">
        <f t="shared" si="85"/>
        <v>0</v>
      </c>
      <c r="BG304" s="195">
        <f t="shared" si="86"/>
        <v>0</v>
      </c>
      <c r="BH304" s="195">
        <f t="shared" si="87"/>
        <v>0</v>
      </c>
      <c r="BI304" s="195">
        <f t="shared" si="88"/>
        <v>0</v>
      </c>
      <c r="BJ304" s="19" t="s">
        <v>22</v>
      </c>
      <c r="BK304" s="195">
        <f t="shared" si="89"/>
        <v>0</v>
      </c>
      <c r="BL304" s="19" t="s">
        <v>168</v>
      </c>
      <c r="BM304" s="19" t="s">
        <v>951</v>
      </c>
    </row>
    <row r="305" spans="2:65" s="1" customFormat="1" ht="22.5" customHeight="1">
      <c r="B305" s="36"/>
      <c r="C305" s="184" t="s">
        <v>954</v>
      </c>
      <c r="D305" s="184" t="s">
        <v>164</v>
      </c>
      <c r="E305" s="185" t="s">
        <v>3333</v>
      </c>
      <c r="F305" s="186" t="s">
        <v>3334</v>
      </c>
      <c r="G305" s="187" t="s">
        <v>1996</v>
      </c>
      <c r="H305" s="188">
        <v>8</v>
      </c>
      <c r="I305" s="189"/>
      <c r="J305" s="190">
        <f t="shared" si="80"/>
        <v>0</v>
      </c>
      <c r="K305" s="186" t="s">
        <v>20</v>
      </c>
      <c r="L305" s="56"/>
      <c r="M305" s="191" t="s">
        <v>20</v>
      </c>
      <c r="N305" s="192" t="s">
        <v>44</v>
      </c>
      <c r="O305" s="37"/>
      <c r="P305" s="193">
        <f t="shared" si="81"/>
        <v>0</v>
      </c>
      <c r="Q305" s="193">
        <v>0</v>
      </c>
      <c r="R305" s="193">
        <f t="shared" si="82"/>
        <v>0</v>
      </c>
      <c r="S305" s="193">
        <v>0</v>
      </c>
      <c r="T305" s="194">
        <f t="shared" si="83"/>
        <v>0</v>
      </c>
      <c r="AR305" s="19" t="s">
        <v>168</v>
      </c>
      <c r="AT305" s="19" t="s">
        <v>164</v>
      </c>
      <c r="AU305" s="19" t="s">
        <v>168</v>
      </c>
      <c r="AY305" s="19" t="s">
        <v>162</v>
      </c>
      <c r="BE305" s="195">
        <f t="shared" si="84"/>
        <v>0</v>
      </c>
      <c r="BF305" s="195">
        <f t="shared" si="85"/>
        <v>0</v>
      </c>
      <c r="BG305" s="195">
        <f t="shared" si="86"/>
        <v>0</v>
      </c>
      <c r="BH305" s="195">
        <f t="shared" si="87"/>
        <v>0</v>
      </c>
      <c r="BI305" s="195">
        <f t="shared" si="88"/>
        <v>0</v>
      </c>
      <c r="BJ305" s="19" t="s">
        <v>22</v>
      </c>
      <c r="BK305" s="195">
        <f t="shared" si="89"/>
        <v>0</v>
      </c>
      <c r="BL305" s="19" t="s">
        <v>168</v>
      </c>
      <c r="BM305" s="19" t="s">
        <v>954</v>
      </c>
    </row>
    <row r="306" spans="2:65" s="1" customFormat="1" ht="22.5" customHeight="1">
      <c r="B306" s="36"/>
      <c r="C306" s="184" t="s">
        <v>957</v>
      </c>
      <c r="D306" s="184" t="s">
        <v>164</v>
      </c>
      <c r="E306" s="185" t="s">
        <v>3335</v>
      </c>
      <c r="F306" s="186" t="s">
        <v>3336</v>
      </c>
      <c r="G306" s="187" t="s">
        <v>1996</v>
      </c>
      <c r="H306" s="188">
        <v>6</v>
      </c>
      <c r="I306" s="189"/>
      <c r="J306" s="190">
        <f t="shared" si="80"/>
        <v>0</v>
      </c>
      <c r="K306" s="186" t="s">
        <v>20</v>
      </c>
      <c r="L306" s="56"/>
      <c r="M306" s="191" t="s">
        <v>20</v>
      </c>
      <c r="N306" s="192" t="s">
        <v>44</v>
      </c>
      <c r="O306" s="37"/>
      <c r="P306" s="193">
        <f t="shared" si="81"/>
        <v>0</v>
      </c>
      <c r="Q306" s="193">
        <v>0</v>
      </c>
      <c r="R306" s="193">
        <f t="shared" si="82"/>
        <v>0</v>
      </c>
      <c r="S306" s="193">
        <v>0</v>
      </c>
      <c r="T306" s="194">
        <f t="shared" si="83"/>
        <v>0</v>
      </c>
      <c r="AR306" s="19" t="s">
        <v>168</v>
      </c>
      <c r="AT306" s="19" t="s">
        <v>164</v>
      </c>
      <c r="AU306" s="19" t="s">
        <v>168</v>
      </c>
      <c r="AY306" s="19" t="s">
        <v>162</v>
      </c>
      <c r="BE306" s="195">
        <f t="shared" si="84"/>
        <v>0</v>
      </c>
      <c r="BF306" s="195">
        <f t="shared" si="85"/>
        <v>0</v>
      </c>
      <c r="BG306" s="195">
        <f t="shared" si="86"/>
        <v>0</v>
      </c>
      <c r="BH306" s="195">
        <f t="shared" si="87"/>
        <v>0</v>
      </c>
      <c r="BI306" s="195">
        <f t="shared" si="88"/>
        <v>0</v>
      </c>
      <c r="BJ306" s="19" t="s">
        <v>22</v>
      </c>
      <c r="BK306" s="195">
        <f t="shared" si="89"/>
        <v>0</v>
      </c>
      <c r="BL306" s="19" t="s">
        <v>168</v>
      </c>
      <c r="BM306" s="19" t="s">
        <v>957</v>
      </c>
    </row>
    <row r="307" spans="2:63" s="15" customFormat="1" ht="21.6" customHeight="1">
      <c r="B307" s="270"/>
      <c r="C307" s="271"/>
      <c r="D307" s="272" t="s">
        <v>72</v>
      </c>
      <c r="E307" s="272" t="s">
        <v>3337</v>
      </c>
      <c r="F307" s="272" t="s">
        <v>3338</v>
      </c>
      <c r="G307" s="271"/>
      <c r="H307" s="271"/>
      <c r="I307" s="273"/>
      <c r="J307" s="274">
        <f>BK307</f>
        <v>0</v>
      </c>
      <c r="K307" s="271"/>
      <c r="L307" s="275"/>
      <c r="M307" s="276"/>
      <c r="N307" s="277"/>
      <c r="O307" s="277"/>
      <c r="P307" s="278">
        <f>SUM(P308:P311)</f>
        <v>0</v>
      </c>
      <c r="Q307" s="277"/>
      <c r="R307" s="278">
        <f>SUM(R308:R311)</f>
        <v>0</v>
      </c>
      <c r="S307" s="277"/>
      <c r="T307" s="279">
        <f>SUM(T308:T311)</f>
        <v>0</v>
      </c>
      <c r="AR307" s="280" t="s">
        <v>22</v>
      </c>
      <c r="AT307" s="281" t="s">
        <v>72</v>
      </c>
      <c r="AU307" s="281" t="s">
        <v>180</v>
      </c>
      <c r="AY307" s="280" t="s">
        <v>162</v>
      </c>
      <c r="BK307" s="282">
        <f>SUM(BK308:BK311)</f>
        <v>0</v>
      </c>
    </row>
    <row r="308" spans="2:65" s="1" customFormat="1" ht="22.5" customHeight="1">
      <c r="B308" s="36"/>
      <c r="C308" s="184" t="s">
        <v>966</v>
      </c>
      <c r="D308" s="184" t="s">
        <v>164</v>
      </c>
      <c r="E308" s="185" t="s">
        <v>3339</v>
      </c>
      <c r="F308" s="186" t="s">
        <v>3340</v>
      </c>
      <c r="G308" s="187" t="s">
        <v>248</v>
      </c>
      <c r="H308" s="188">
        <v>12</v>
      </c>
      <c r="I308" s="189"/>
      <c r="J308" s="190">
        <f>ROUND(I308*H308,2)</f>
        <v>0</v>
      </c>
      <c r="K308" s="186" t="s">
        <v>20</v>
      </c>
      <c r="L308" s="56"/>
      <c r="M308" s="191" t="s">
        <v>20</v>
      </c>
      <c r="N308" s="192" t="s">
        <v>44</v>
      </c>
      <c r="O308" s="37"/>
      <c r="P308" s="193">
        <f>O308*H308</f>
        <v>0</v>
      </c>
      <c r="Q308" s="193">
        <v>0</v>
      </c>
      <c r="R308" s="193">
        <f>Q308*H308</f>
        <v>0</v>
      </c>
      <c r="S308" s="193">
        <v>0</v>
      </c>
      <c r="T308" s="194">
        <f>S308*H308</f>
        <v>0</v>
      </c>
      <c r="AR308" s="19" t="s">
        <v>168</v>
      </c>
      <c r="AT308" s="19" t="s">
        <v>164</v>
      </c>
      <c r="AU308" s="19" t="s">
        <v>168</v>
      </c>
      <c r="AY308" s="19" t="s">
        <v>162</v>
      </c>
      <c r="BE308" s="195">
        <f>IF(N308="základní",J308,0)</f>
        <v>0</v>
      </c>
      <c r="BF308" s="195">
        <f>IF(N308="snížená",J308,0)</f>
        <v>0</v>
      </c>
      <c r="BG308" s="195">
        <f>IF(N308="zákl. přenesená",J308,0)</f>
        <v>0</v>
      </c>
      <c r="BH308" s="195">
        <f>IF(N308="sníž. přenesená",J308,0)</f>
        <v>0</v>
      </c>
      <c r="BI308" s="195">
        <f>IF(N308="nulová",J308,0)</f>
        <v>0</v>
      </c>
      <c r="BJ308" s="19" t="s">
        <v>22</v>
      </c>
      <c r="BK308" s="195">
        <f>ROUND(I308*H308,2)</f>
        <v>0</v>
      </c>
      <c r="BL308" s="19" t="s">
        <v>168</v>
      </c>
      <c r="BM308" s="19" t="s">
        <v>966</v>
      </c>
    </row>
    <row r="309" spans="2:65" s="1" customFormat="1" ht="22.5" customHeight="1">
      <c r="B309" s="36"/>
      <c r="C309" s="184" t="s">
        <v>970</v>
      </c>
      <c r="D309" s="184" t="s">
        <v>164</v>
      </c>
      <c r="E309" s="185" t="s">
        <v>3341</v>
      </c>
      <c r="F309" s="186" t="s">
        <v>3342</v>
      </c>
      <c r="G309" s="187" t="s">
        <v>1996</v>
      </c>
      <c r="H309" s="188">
        <v>2</v>
      </c>
      <c r="I309" s="189"/>
      <c r="J309" s="190">
        <f>ROUND(I309*H309,2)</f>
        <v>0</v>
      </c>
      <c r="K309" s="186" t="s">
        <v>20</v>
      </c>
      <c r="L309" s="56"/>
      <c r="M309" s="191" t="s">
        <v>20</v>
      </c>
      <c r="N309" s="192" t="s">
        <v>44</v>
      </c>
      <c r="O309" s="37"/>
      <c r="P309" s="193">
        <f>O309*H309</f>
        <v>0</v>
      </c>
      <c r="Q309" s="193">
        <v>0</v>
      </c>
      <c r="R309" s="193">
        <f>Q309*H309</f>
        <v>0</v>
      </c>
      <c r="S309" s="193">
        <v>0</v>
      </c>
      <c r="T309" s="194">
        <f>S309*H309</f>
        <v>0</v>
      </c>
      <c r="AR309" s="19" t="s">
        <v>168</v>
      </c>
      <c r="AT309" s="19" t="s">
        <v>164</v>
      </c>
      <c r="AU309" s="19" t="s">
        <v>168</v>
      </c>
      <c r="AY309" s="19" t="s">
        <v>162</v>
      </c>
      <c r="BE309" s="195">
        <f>IF(N309="základní",J309,0)</f>
        <v>0</v>
      </c>
      <c r="BF309" s="195">
        <f>IF(N309="snížená",J309,0)</f>
        <v>0</v>
      </c>
      <c r="BG309" s="195">
        <f>IF(N309="zákl. přenesená",J309,0)</f>
        <v>0</v>
      </c>
      <c r="BH309" s="195">
        <f>IF(N309="sníž. přenesená",J309,0)</f>
        <v>0</v>
      </c>
      <c r="BI309" s="195">
        <f>IF(N309="nulová",J309,0)</f>
        <v>0</v>
      </c>
      <c r="BJ309" s="19" t="s">
        <v>22</v>
      </c>
      <c r="BK309" s="195">
        <f>ROUND(I309*H309,2)</f>
        <v>0</v>
      </c>
      <c r="BL309" s="19" t="s">
        <v>168</v>
      </c>
      <c r="BM309" s="19" t="s">
        <v>970</v>
      </c>
    </row>
    <row r="310" spans="2:65" s="1" customFormat="1" ht="22.5" customHeight="1">
      <c r="B310" s="36"/>
      <c r="C310" s="184" t="s">
        <v>971</v>
      </c>
      <c r="D310" s="184" t="s">
        <v>164</v>
      </c>
      <c r="E310" s="185" t="s">
        <v>3343</v>
      </c>
      <c r="F310" s="186" t="s">
        <v>3344</v>
      </c>
      <c r="G310" s="187" t="s">
        <v>1996</v>
      </c>
      <c r="H310" s="188">
        <v>6</v>
      </c>
      <c r="I310" s="189"/>
      <c r="J310" s="190">
        <f>ROUND(I310*H310,2)</f>
        <v>0</v>
      </c>
      <c r="K310" s="186" t="s">
        <v>20</v>
      </c>
      <c r="L310" s="56"/>
      <c r="M310" s="191" t="s">
        <v>20</v>
      </c>
      <c r="N310" s="192" t="s">
        <v>44</v>
      </c>
      <c r="O310" s="37"/>
      <c r="P310" s="193">
        <f>O310*H310</f>
        <v>0</v>
      </c>
      <c r="Q310" s="193">
        <v>0</v>
      </c>
      <c r="R310" s="193">
        <f>Q310*H310</f>
        <v>0</v>
      </c>
      <c r="S310" s="193">
        <v>0</v>
      </c>
      <c r="T310" s="194">
        <f>S310*H310</f>
        <v>0</v>
      </c>
      <c r="AR310" s="19" t="s">
        <v>168</v>
      </c>
      <c r="AT310" s="19" t="s">
        <v>164</v>
      </c>
      <c r="AU310" s="19" t="s">
        <v>168</v>
      </c>
      <c r="AY310" s="19" t="s">
        <v>162</v>
      </c>
      <c r="BE310" s="195">
        <f>IF(N310="základní",J310,0)</f>
        <v>0</v>
      </c>
      <c r="BF310" s="195">
        <f>IF(N310="snížená",J310,0)</f>
        <v>0</v>
      </c>
      <c r="BG310" s="195">
        <f>IF(N310="zákl. přenesená",J310,0)</f>
        <v>0</v>
      </c>
      <c r="BH310" s="195">
        <f>IF(N310="sníž. přenesená",J310,0)</f>
        <v>0</v>
      </c>
      <c r="BI310" s="195">
        <f>IF(N310="nulová",J310,0)</f>
        <v>0</v>
      </c>
      <c r="BJ310" s="19" t="s">
        <v>22</v>
      </c>
      <c r="BK310" s="195">
        <f>ROUND(I310*H310,2)</f>
        <v>0</v>
      </c>
      <c r="BL310" s="19" t="s">
        <v>168</v>
      </c>
      <c r="BM310" s="19" t="s">
        <v>971</v>
      </c>
    </row>
    <row r="311" spans="2:65" s="1" customFormat="1" ht="22.5" customHeight="1">
      <c r="B311" s="36"/>
      <c r="C311" s="184" t="s">
        <v>977</v>
      </c>
      <c r="D311" s="184" t="s">
        <v>164</v>
      </c>
      <c r="E311" s="185" t="s">
        <v>3345</v>
      </c>
      <c r="F311" s="186" t="s">
        <v>3346</v>
      </c>
      <c r="G311" s="187" t="s">
        <v>1996</v>
      </c>
      <c r="H311" s="188">
        <v>2</v>
      </c>
      <c r="I311" s="189"/>
      <c r="J311" s="190">
        <f>ROUND(I311*H311,2)</f>
        <v>0</v>
      </c>
      <c r="K311" s="186" t="s">
        <v>20</v>
      </c>
      <c r="L311" s="56"/>
      <c r="M311" s="191" t="s">
        <v>20</v>
      </c>
      <c r="N311" s="192" t="s">
        <v>44</v>
      </c>
      <c r="O311" s="37"/>
      <c r="P311" s="193">
        <f>O311*H311</f>
        <v>0</v>
      </c>
      <c r="Q311" s="193">
        <v>0</v>
      </c>
      <c r="R311" s="193">
        <f>Q311*H311</f>
        <v>0</v>
      </c>
      <c r="S311" s="193">
        <v>0</v>
      </c>
      <c r="T311" s="194">
        <f>S311*H311</f>
        <v>0</v>
      </c>
      <c r="AR311" s="19" t="s">
        <v>168</v>
      </c>
      <c r="AT311" s="19" t="s">
        <v>164</v>
      </c>
      <c r="AU311" s="19" t="s">
        <v>168</v>
      </c>
      <c r="AY311" s="19" t="s">
        <v>162</v>
      </c>
      <c r="BE311" s="195">
        <f>IF(N311="základní",J311,0)</f>
        <v>0</v>
      </c>
      <c r="BF311" s="195">
        <f>IF(N311="snížená",J311,0)</f>
        <v>0</v>
      </c>
      <c r="BG311" s="195">
        <f>IF(N311="zákl. přenesená",J311,0)</f>
        <v>0</v>
      </c>
      <c r="BH311" s="195">
        <f>IF(N311="sníž. přenesená",J311,0)</f>
        <v>0</v>
      </c>
      <c r="BI311" s="195">
        <f>IF(N311="nulová",J311,0)</f>
        <v>0</v>
      </c>
      <c r="BJ311" s="19" t="s">
        <v>22</v>
      </c>
      <c r="BK311" s="195">
        <f>ROUND(I311*H311,2)</f>
        <v>0</v>
      </c>
      <c r="BL311" s="19" t="s">
        <v>168</v>
      </c>
      <c r="BM311" s="19" t="s">
        <v>977</v>
      </c>
    </row>
    <row r="312" spans="2:63" s="15" customFormat="1" ht="21.6" customHeight="1">
      <c r="B312" s="270"/>
      <c r="C312" s="271"/>
      <c r="D312" s="272" t="s">
        <v>72</v>
      </c>
      <c r="E312" s="272" t="s">
        <v>3347</v>
      </c>
      <c r="F312" s="272" t="s">
        <v>3348</v>
      </c>
      <c r="G312" s="271"/>
      <c r="H312" s="271"/>
      <c r="I312" s="273"/>
      <c r="J312" s="274">
        <f>BK312</f>
        <v>0</v>
      </c>
      <c r="K312" s="271"/>
      <c r="L312" s="275"/>
      <c r="M312" s="276"/>
      <c r="N312" s="277"/>
      <c r="O312" s="277"/>
      <c r="P312" s="278">
        <f>SUM(P313:P319)</f>
        <v>0</v>
      </c>
      <c r="Q312" s="277"/>
      <c r="R312" s="278">
        <f>SUM(R313:R319)</f>
        <v>0</v>
      </c>
      <c r="S312" s="277"/>
      <c r="T312" s="279">
        <f>SUM(T313:T319)</f>
        <v>0</v>
      </c>
      <c r="AR312" s="280" t="s">
        <v>22</v>
      </c>
      <c r="AT312" s="281" t="s">
        <v>72</v>
      </c>
      <c r="AU312" s="281" t="s">
        <v>180</v>
      </c>
      <c r="AY312" s="280" t="s">
        <v>162</v>
      </c>
      <c r="BK312" s="282">
        <f>SUM(BK313:BK319)</f>
        <v>0</v>
      </c>
    </row>
    <row r="313" spans="2:65" s="1" customFormat="1" ht="22.5" customHeight="1">
      <c r="B313" s="36"/>
      <c r="C313" s="184" t="s">
        <v>982</v>
      </c>
      <c r="D313" s="184" t="s">
        <v>164</v>
      </c>
      <c r="E313" s="185" t="s">
        <v>3349</v>
      </c>
      <c r="F313" s="186" t="s">
        <v>3350</v>
      </c>
      <c r="G313" s="187" t="s">
        <v>1996</v>
      </c>
      <c r="H313" s="188">
        <v>18</v>
      </c>
      <c r="I313" s="189"/>
      <c r="J313" s="190">
        <f aca="true" t="shared" si="90" ref="J313:J319">ROUND(I313*H313,2)</f>
        <v>0</v>
      </c>
      <c r="K313" s="186" t="s">
        <v>20</v>
      </c>
      <c r="L313" s="56"/>
      <c r="M313" s="191" t="s">
        <v>20</v>
      </c>
      <c r="N313" s="192" t="s">
        <v>44</v>
      </c>
      <c r="O313" s="37"/>
      <c r="P313" s="193">
        <f aca="true" t="shared" si="91" ref="P313:P319">O313*H313</f>
        <v>0</v>
      </c>
      <c r="Q313" s="193">
        <v>0</v>
      </c>
      <c r="R313" s="193">
        <f aca="true" t="shared" si="92" ref="R313:R319">Q313*H313</f>
        <v>0</v>
      </c>
      <c r="S313" s="193">
        <v>0</v>
      </c>
      <c r="T313" s="194">
        <f aca="true" t="shared" si="93" ref="T313:T319">S313*H313</f>
        <v>0</v>
      </c>
      <c r="AR313" s="19" t="s">
        <v>168</v>
      </c>
      <c r="AT313" s="19" t="s">
        <v>164</v>
      </c>
      <c r="AU313" s="19" t="s">
        <v>168</v>
      </c>
      <c r="AY313" s="19" t="s">
        <v>162</v>
      </c>
      <c r="BE313" s="195">
        <f aca="true" t="shared" si="94" ref="BE313:BE319">IF(N313="základní",J313,0)</f>
        <v>0</v>
      </c>
      <c r="BF313" s="195">
        <f aca="true" t="shared" si="95" ref="BF313:BF319">IF(N313="snížená",J313,0)</f>
        <v>0</v>
      </c>
      <c r="BG313" s="195">
        <f aca="true" t="shared" si="96" ref="BG313:BG319">IF(N313="zákl. přenesená",J313,0)</f>
        <v>0</v>
      </c>
      <c r="BH313" s="195">
        <f aca="true" t="shared" si="97" ref="BH313:BH319">IF(N313="sníž. přenesená",J313,0)</f>
        <v>0</v>
      </c>
      <c r="BI313" s="195">
        <f aca="true" t="shared" si="98" ref="BI313:BI319">IF(N313="nulová",J313,0)</f>
        <v>0</v>
      </c>
      <c r="BJ313" s="19" t="s">
        <v>22</v>
      </c>
      <c r="BK313" s="195">
        <f aca="true" t="shared" si="99" ref="BK313:BK319">ROUND(I313*H313,2)</f>
        <v>0</v>
      </c>
      <c r="BL313" s="19" t="s">
        <v>168</v>
      </c>
      <c r="BM313" s="19" t="s">
        <v>982</v>
      </c>
    </row>
    <row r="314" spans="2:65" s="1" customFormat="1" ht="22.5" customHeight="1">
      <c r="B314" s="36"/>
      <c r="C314" s="184" t="s">
        <v>1018</v>
      </c>
      <c r="D314" s="184" t="s">
        <v>164</v>
      </c>
      <c r="E314" s="185" t="s">
        <v>3351</v>
      </c>
      <c r="F314" s="186" t="s">
        <v>3352</v>
      </c>
      <c r="G314" s="187" t="s">
        <v>1996</v>
      </c>
      <c r="H314" s="188">
        <v>3</v>
      </c>
      <c r="I314" s="189"/>
      <c r="J314" s="190">
        <f t="shared" si="90"/>
        <v>0</v>
      </c>
      <c r="K314" s="186" t="s">
        <v>20</v>
      </c>
      <c r="L314" s="56"/>
      <c r="M314" s="191" t="s">
        <v>20</v>
      </c>
      <c r="N314" s="192" t="s">
        <v>44</v>
      </c>
      <c r="O314" s="37"/>
      <c r="P314" s="193">
        <f t="shared" si="91"/>
        <v>0</v>
      </c>
      <c r="Q314" s="193">
        <v>0</v>
      </c>
      <c r="R314" s="193">
        <f t="shared" si="92"/>
        <v>0</v>
      </c>
      <c r="S314" s="193">
        <v>0</v>
      </c>
      <c r="T314" s="194">
        <f t="shared" si="93"/>
        <v>0</v>
      </c>
      <c r="AR314" s="19" t="s">
        <v>168</v>
      </c>
      <c r="AT314" s="19" t="s">
        <v>164</v>
      </c>
      <c r="AU314" s="19" t="s">
        <v>168</v>
      </c>
      <c r="AY314" s="19" t="s">
        <v>162</v>
      </c>
      <c r="BE314" s="195">
        <f t="shared" si="94"/>
        <v>0</v>
      </c>
      <c r="BF314" s="195">
        <f t="shared" si="95"/>
        <v>0</v>
      </c>
      <c r="BG314" s="195">
        <f t="shared" si="96"/>
        <v>0</v>
      </c>
      <c r="BH314" s="195">
        <f t="shared" si="97"/>
        <v>0</v>
      </c>
      <c r="BI314" s="195">
        <f t="shared" si="98"/>
        <v>0</v>
      </c>
      <c r="BJ314" s="19" t="s">
        <v>22</v>
      </c>
      <c r="BK314" s="195">
        <f t="shared" si="99"/>
        <v>0</v>
      </c>
      <c r="BL314" s="19" t="s">
        <v>168</v>
      </c>
      <c r="BM314" s="19" t="s">
        <v>1018</v>
      </c>
    </row>
    <row r="315" spans="2:65" s="1" customFormat="1" ht="22.5" customHeight="1">
      <c r="B315" s="36"/>
      <c r="C315" s="184" t="s">
        <v>1025</v>
      </c>
      <c r="D315" s="184" t="s">
        <v>164</v>
      </c>
      <c r="E315" s="185" t="s">
        <v>3353</v>
      </c>
      <c r="F315" s="186" t="s">
        <v>3354</v>
      </c>
      <c r="G315" s="187" t="s">
        <v>1996</v>
      </c>
      <c r="H315" s="188">
        <v>2</v>
      </c>
      <c r="I315" s="189"/>
      <c r="J315" s="190">
        <f t="shared" si="90"/>
        <v>0</v>
      </c>
      <c r="K315" s="186" t="s">
        <v>20</v>
      </c>
      <c r="L315" s="56"/>
      <c r="M315" s="191" t="s">
        <v>20</v>
      </c>
      <c r="N315" s="192" t="s">
        <v>44</v>
      </c>
      <c r="O315" s="37"/>
      <c r="P315" s="193">
        <f t="shared" si="91"/>
        <v>0</v>
      </c>
      <c r="Q315" s="193">
        <v>0</v>
      </c>
      <c r="R315" s="193">
        <f t="shared" si="92"/>
        <v>0</v>
      </c>
      <c r="S315" s="193">
        <v>0</v>
      </c>
      <c r="T315" s="194">
        <f t="shared" si="93"/>
        <v>0</v>
      </c>
      <c r="AR315" s="19" t="s">
        <v>168</v>
      </c>
      <c r="AT315" s="19" t="s">
        <v>164</v>
      </c>
      <c r="AU315" s="19" t="s">
        <v>168</v>
      </c>
      <c r="AY315" s="19" t="s">
        <v>162</v>
      </c>
      <c r="BE315" s="195">
        <f t="shared" si="94"/>
        <v>0</v>
      </c>
      <c r="BF315" s="195">
        <f t="shared" si="95"/>
        <v>0</v>
      </c>
      <c r="BG315" s="195">
        <f t="shared" si="96"/>
        <v>0</v>
      </c>
      <c r="BH315" s="195">
        <f t="shared" si="97"/>
        <v>0</v>
      </c>
      <c r="BI315" s="195">
        <f t="shared" si="98"/>
        <v>0</v>
      </c>
      <c r="BJ315" s="19" t="s">
        <v>22</v>
      </c>
      <c r="BK315" s="195">
        <f t="shared" si="99"/>
        <v>0</v>
      </c>
      <c r="BL315" s="19" t="s">
        <v>168</v>
      </c>
      <c r="BM315" s="19" t="s">
        <v>1025</v>
      </c>
    </row>
    <row r="316" spans="2:65" s="1" customFormat="1" ht="22.5" customHeight="1">
      <c r="B316" s="36"/>
      <c r="C316" s="184" t="s">
        <v>1030</v>
      </c>
      <c r="D316" s="184" t="s">
        <v>164</v>
      </c>
      <c r="E316" s="185" t="s">
        <v>3355</v>
      </c>
      <c r="F316" s="186" t="s">
        <v>3356</v>
      </c>
      <c r="G316" s="187" t="s">
        <v>1996</v>
      </c>
      <c r="H316" s="188">
        <v>4</v>
      </c>
      <c r="I316" s="189"/>
      <c r="J316" s="190">
        <f t="shared" si="90"/>
        <v>0</v>
      </c>
      <c r="K316" s="186" t="s">
        <v>20</v>
      </c>
      <c r="L316" s="56"/>
      <c r="M316" s="191" t="s">
        <v>20</v>
      </c>
      <c r="N316" s="192" t="s">
        <v>44</v>
      </c>
      <c r="O316" s="37"/>
      <c r="P316" s="193">
        <f t="shared" si="91"/>
        <v>0</v>
      </c>
      <c r="Q316" s="193">
        <v>0</v>
      </c>
      <c r="R316" s="193">
        <f t="shared" si="92"/>
        <v>0</v>
      </c>
      <c r="S316" s="193">
        <v>0</v>
      </c>
      <c r="T316" s="194">
        <f t="shared" si="93"/>
        <v>0</v>
      </c>
      <c r="AR316" s="19" t="s">
        <v>168</v>
      </c>
      <c r="AT316" s="19" t="s">
        <v>164</v>
      </c>
      <c r="AU316" s="19" t="s">
        <v>168</v>
      </c>
      <c r="AY316" s="19" t="s">
        <v>162</v>
      </c>
      <c r="BE316" s="195">
        <f t="shared" si="94"/>
        <v>0</v>
      </c>
      <c r="BF316" s="195">
        <f t="shared" si="95"/>
        <v>0</v>
      </c>
      <c r="BG316" s="195">
        <f t="shared" si="96"/>
        <v>0</v>
      </c>
      <c r="BH316" s="195">
        <f t="shared" si="97"/>
        <v>0</v>
      </c>
      <c r="BI316" s="195">
        <f t="shared" si="98"/>
        <v>0</v>
      </c>
      <c r="BJ316" s="19" t="s">
        <v>22</v>
      </c>
      <c r="BK316" s="195">
        <f t="shared" si="99"/>
        <v>0</v>
      </c>
      <c r="BL316" s="19" t="s">
        <v>168</v>
      </c>
      <c r="BM316" s="19" t="s">
        <v>1030</v>
      </c>
    </row>
    <row r="317" spans="2:65" s="1" customFormat="1" ht="22.5" customHeight="1">
      <c r="B317" s="36"/>
      <c r="C317" s="184" t="s">
        <v>1036</v>
      </c>
      <c r="D317" s="184" t="s">
        <v>164</v>
      </c>
      <c r="E317" s="185" t="s">
        <v>3357</v>
      </c>
      <c r="F317" s="186" t="s">
        <v>3358</v>
      </c>
      <c r="G317" s="187" t="s">
        <v>1996</v>
      </c>
      <c r="H317" s="188">
        <v>4</v>
      </c>
      <c r="I317" s="189"/>
      <c r="J317" s="190">
        <f t="shared" si="90"/>
        <v>0</v>
      </c>
      <c r="K317" s="186" t="s">
        <v>20</v>
      </c>
      <c r="L317" s="56"/>
      <c r="M317" s="191" t="s">
        <v>20</v>
      </c>
      <c r="N317" s="192" t="s">
        <v>44</v>
      </c>
      <c r="O317" s="37"/>
      <c r="P317" s="193">
        <f t="shared" si="91"/>
        <v>0</v>
      </c>
      <c r="Q317" s="193">
        <v>0</v>
      </c>
      <c r="R317" s="193">
        <f t="shared" si="92"/>
        <v>0</v>
      </c>
      <c r="S317" s="193">
        <v>0</v>
      </c>
      <c r="T317" s="194">
        <f t="shared" si="93"/>
        <v>0</v>
      </c>
      <c r="AR317" s="19" t="s">
        <v>168</v>
      </c>
      <c r="AT317" s="19" t="s">
        <v>164</v>
      </c>
      <c r="AU317" s="19" t="s">
        <v>168</v>
      </c>
      <c r="AY317" s="19" t="s">
        <v>162</v>
      </c>
      <c r="BE317" s="195">
        <f t="shared" si="94"/>
        <v>0</v>
      </c>
      <c r="BF317" s="195">
        <f t="shared" si="95"/>
        <v>0</v>
      </c>
      <c r="BG317" s="195">
        <f t="shared" si="96"/>
        <v>0</v>
      </c>
      <c r="BH317" s="195">
        <f t="shared" si="97"/>
        <v>0</v>
      </c>
      <c r="BI317" s="195">
        <f t="shared" si="98"/>
        <v>0</v>
      </c>
      <c r="BJ317" s="19" t="s">
        <v>22</v>
      </c>
      <c r="BK317" s="195">
        <f t="shared" si="99"/>
        <v>0</v>
      </c>
      <c r="BL317" s="19" t="s">
        <v>168</v>
      </c>
      <c r="BM317" s="19" t="s">
        <v>1036</v>
      </c>
    </row>
    <row r="318" spans="2:65" s="1" customFormat="1" ht="22.5" customHeight="1">
      <c r="B318" s="36"/>
      <c r="C318" s="184" t="s">
        <v>1041</v>
      </c>
      <c r="D318" s="184" t="s">
        <v>164</v>
      </c>
      <c r="E318" s="185" t="s">
        <v>3359</v>
      </c>
      <c r="F318" s="186" t="s">
        <v>3360</v>
      </c>
      <c r="G318" s="187" t="s">
        <v>1996</v>
      </c>
      <c r="H318" s="188">
        <v>4</v>
      </c>
      <c r="I318" s="189"/>
      <c r="J318" s="190">
        <f t="shared" si="90"/>
        <v>0</v>
      </c>
      <c r="K318" s="186" t="s">
        <v>20</v>
      </c>
      <c r="L318" s="56"/>
      <c r="M318" s="191" t="s">
        <v>20</v>
      </c>
      <c r="N318" s="192" t="s">
        <v>44</v>
      </c>
      <c r="O318" s="37"/>
      <c r="P318" s="193">
        <f t="shared" si="91"/>
        <v>0</v>
      </c>
      <c r="Q318" s="193">
        <v>0</v>
      </c>
      <c r="R318" s="193">
        <f t="shared" si="92"/>
        <v>0</v>
      </c>
      <c r="S318" s="193">
        <v>0</v>
      </c>
      <c r="T318" s="194">
        <f t="shared" si="93"/>
        <v>0</v>
      </c>
      <c r="AR318" s="19" t="s">
        <v>168</v>
      </c>
      <c r="AT318" s="19" t="s">
        <v>164</v>
      </c>
      <c r="AU318" s="19" t="s">
        <v>168</v>
      </c>
      <c r="AY318" s="19" t="s">
        <v>162</v>
      </c>
      <c r="BE318" s="195">
        <f t="shared" si="94"/>
        <v>0</v>
      </c>
      <c r="BF318" s="195">
        <f t="shared" si="95"/>
        <v>0</v>
      </c>
      <c r="BG318" s="195">
        <f t="shared" si="96"/>
        <v>0</v>
      </c>
      <c r="BH318" s="195">
        <f t="shared" si="97"/>
        <v>0</v>
      </c>
      <c r="BI318" s="195">
        <f t="shared" si="98"/>
        <v>0</v>
      </c>
      <c r="BJ318" s="19" t="s">
        <v>22</v>
      </c>
      <c r="BK318" s="195">
        <f t="shared" si="99"/>
        <v>0</v>
      </c>
      <c r="BL318" s="19" t="s">
        <v>168</v>
      </c>
      <c r="BM318" s="19" t="s">
        <v>1041</v>
      </c>
    </row>
    <row r="319" spans="2:65" s="1" customFormat="1" ht="22.5" customHeight="1">
      <c r="B319" s="36"/>
      <c r="C319" s="184" t="s">
        <v>1050</v>
      </c>
      <c r="D319" s="184" t="s">
        <v>164</v>
      </c>
      <c r="E319" s="185" t="s">
        <v>3361</v>
      </c>
      <c r="F319" s="186" t="s">
        <v>3362</v>
      </c>
      <c r="G319" s="187" t="s">
        <v>1996</v>
      </c>
      <c r="H319" s="188">
        <v>23</v>
      </c>
      <c r="I319" s="189"/>
      <c r="J319" s="190">
        <f t="shared" si="90"/>
        <v>0</v>
      </c>
      <c r="K319" s="186" t="s">
        <v>20</v>
      </c>
      <c r="L319" s="56"/>
      <c r="M319" s="191" t="s">
        <v>20</v>
      </c>
      <c r="N319" s="192" t="s">
        <v>44</v>
      </c>
      <c r="O319" s="37"/>
      <c r="P319" s="193">
        <f t="shared" si="91"/>
        <v>0</v>
      </c>
      <c r="Q319" s="193">
        <v>0</v>
      </c>
      <c r="R319" s="193">
        <f t="shared" si="92"/>
        <v>0</v>
      </c>
      <c r="S319" s="193">
        <v>0</v>
      </c>
      <c r="T319" s="194">
        <f t="shared" si="93"/>
        <v>0</v>
      </c>
      <c r="AR319" s="19" t="s">
        <v>168</v>
      </c>
      <c r="AT319" s="19" t="s">
        <v>164</v>
      </c>
      <c r="AU319" s="19" t="s">
        <v>168</v>
      </c>
      <c r="AY319" s="19" t="s">
        <v>162</v>
      </c>
      <c r="BE319" s="195">
        <f t="shared" si="94"/>
        <v>0</v>
      </c>
      <c r="BF319" s="195">
        <f t="shared" si="95"/>
        <v>0</v>
      </c>
      <c r="BG319" s="195">
        <f t="shared" si="96"/>
        <v>0</v>
      </c>
      <c r="BH319" s="195">
        <f t="shared" si="97"/>
        <v>0</v>
      </c>
      <c r="BI319" s="195">
        <f t="shared" si="98"/>
        <v>0</v>
      </c>
      <c r="BJ319" s="19" t="s">
        <v>22</v>
      </c>
      <c r="BK319" s="195">
        <f t="shared" si="99"/>
        <v>0</v>
      </c>
      <c r="BL319" s="19" t="s">
        <v>168</v>
      </c>
      <c r="BM319" s="19" t="s">
        <v>1050</v>
      </c>
    </row>
    <row r="320" spans="2:63" s="15" customFormat="1" ht="21.6" customHeight="1">
      <c r="B320" s="270"/>
      <c r="C320" s="271"/>
      <c r="D320" s="272" t="s">
        <v>72</v>
      </c>
      <c r="E320" s="272" t="s">
        <v>3363</v>
      </c>
      <c r="F320" s="272" t="s">
        <v>3364</v>
      </c>
      <c r="G320" s="271"/>
      <c r="H320" s="271"/>
      <c r="I320" s="273"/>
      <c r="J320" s="274">
        <f>BK320</f>
        <v>0</v>
      </c>
      <c r="K320" s="271"/>
      <c r="L320" s="275"/>
      <c r="M320" s="276"/>
      <c r="N320" s="277"/>
      <c r="O320" s="277"/>
      <c r="P320" s="278">
        <f>SUM(P321:P324)</f>
        <v>0</v>
      </c>
      <c r="Q320" s="277"/>
      <c r="R320" s="278">
        <f>SUM(R321:R324)</f>
        <v>0</v>
      </c>
      <c r="S320" s="277"/>
      <c r="T320" s="279">
        <f>SUM(T321:T324)</f>
        <v>0</v>
      </c>
      <c r="AR320" s="280" t="s">
        <v>22</v>
      </c>
      <c r="AT320" s="281" t="s">
        <v>72</v>
      </c>
      <c r="AU320" s="281" t="s">
        <v>180</v>
      </c>
      <c r="AY320" s="280" t="s">
        <v>162</v>
      </c>
      <c r="BK320" s="282">
        <f>SUM(BK321:BK324)</f>
        <v>0</v>
      </c>
    </row>
    <row r="321" spans="2:65" s="1" customFormat="1" ht="22.5" customHeight="1">
      <c r="B321" s="36"/>
      <c r="C321" s="184" t="s">
        <v>1057</v>
      </c>
      <c r="D321" s="184" t="s">
        <v>164</v>
      </c>
      <c r="E321" s="185" t="s">
        <v>3365</v>
      </c>
      <c r="F321" s="186" t="s">
        <v>3366</v>
      </c>
      <c r="G321" s="187" t="s">
        <v>1996</v>
      </c>
      <c r="H321" s="188">
        <v>29</v>
      </c>
      <c r="I321" s="189"/>
      <c r="J321" s="190">
        <f>ROUND(I321*H321,2)</f>
        <v>0</v>
      </c>
      <c r="K321" s="186" t="s">
        <v>20</v>
      </c>
      <c r="L321" s="56"/>
      <c r="M321" s="191" t="s">
        <v>20</v>
      </c>
      <c r="N321" s="192" t="s">
        <v>44</v>
      </c>
      <c r="O321" s="37"/>
      <c r="P321" s="193">
        <f>O321*H321</f>
        <v>0</v>
      </c>
      <c r="Q321" s="193">
        <v>0</v>
      </c>
      <c r="R321" s="193">
        <f>Q321*H321</f>
        <v>0</v>
      </c>
      <c r="S321" s="193">
        <v>0</v>
      </c>
      <c r="T321" s="194">
        <f>S321*H321</f>
        <v>0</v>
      </c>
      <c r="AR321" s="19" t="s">
        <v>168</v>
      </c>
      <c r="AT321" s="19" t="s">
        <v>164</v>
      </c>
      <c r="AU321" s="19" t="s">
        <v>168</v>
      </c>
      <c r="AY321" s="19" t="s">
        <v>162</v>
      </c>
      <c r="BE321" s="195">
        <f>IF(N321="základní",J321,0)</f>
        <v>0</v>
      </c>
      <c r="BF321" s="195">
        <f>IF(N321="snížená",J321,0)</f>
        <v>0</v>
      </c>
      <c r="BG321" s="195">
        <f>IF(N321="zákl. přenesená",J321,0)</f>
        <v>0</v>
      </c>
      <c r="BH321" s="195">
        <f>IF(N321="sníž. přenesená",J321,0)</f>
        <v>0</v>
      </c>
      <c r="BI321" s="195">
        <f>IF(N321="nulová",J321,0)</f>
        <v>0</v>
      </c>
      <c r="BJ321" s="19" t="s">
        <v>22</v>
      </c>
      <c r="BK321" s="195">
        <f>ROUND(I321*H321,2)</f>
        <v>0</v>
      </c>
      <c r="BL321" s="19" t="s">
        <v>168</v>
      </c>
      <c r="BM321" s="19" t="s">
        <v>1057</v>
      </c>
    </row>
    <row r="322" spans="2:65" s="1" customFormat="1" ht="22.5" customHeight="1">
      <c r="B322" s="36"/>
      <c r="C322" s="184" t="s">
        <v>1063</v>
      </c>
      <c r="D322" s="184" t="s">
        <v>164</v>
      </c>
      <c r="E322" s="185" t="s">
        <v>3367</v>
      </c>
      <c r="F322" s="186" t="s">
        <v>3368</v>
      </c>
      <c r="G322" s="187" t="s">
        <v>1996</v>
      </c>
      <c r="H322" s="188">
        <v>14</v>
      </c>
      <c r="I322" s="189"/>
      <c r="J322" s="190">
        <f>ROUND(I322*H322,2)</f>
        <v>0</v>
      </c>
      <c r="K322" s="186" t="s">
        <v>20</v>
      </c>
      <c r="L322" s="56"/>
      <c r="M322" s="191" t="s">
        <v>20</v>
      </c>
      <c r="N322" s="192" t="s">
        <v>44</v>
      </c>
      <c r="O322" s="37"/>
      <c r="P322" s="193">
        <f>O322*H322</f>
        <v>0</v>
      </c>
      <c r="Q322" s="193">
        <v>0</v>
      </c>
      <c r="R322" s="193">
        <f>Q322*H322</f>
        <v>0</v>
      </c>
      <c r="S322" s="193">
        <v>0</v>
      </c>
      <c r="T322" s="194">
        <f>S322*H322</f>
        <v>0</v>
      </c>
      <c r="AR322" s="19" t="s">
        <v>168</v>
      </c>
      <c r="AT322" s="19" t="s">
        <v>164</v>
      </c>
      <c r="AU322" s="19" t="s">
        <v>168</v>
      </c>
      <c r="AY322" s="19" t="s">
        <v>162</v>
      </c>
      <c r="BE322" s="195">
        <f>IF(N322="základní",J322,0)</f>
        <v>0</v>
      </c>
      <c r="BF322" s="195">
        <f>IF(N322="snížená",J322,0)</f>
        <v>0</v>
      </c>
      <c r="BG322" s="195">
        <f>IF(N322="zákl. přenesená",J322,0)</f>
        <v>0</v>
      </c>
      <c r="BH322" s="195">
        <f>IF(N322="sníž. přenesená",J322,0)</f>
        <v>0</v>
      </c>
      <c r="BI322" s="195">
        <f>IF(N322="nulová",J322,0)</f>
        <v>0</v>
      </c>
      <c r="BJ322" s="19" t="s">
        <v>22</v>
      </c>
      <c r="BK322" s="195">
        <f>ROUND(I322*H322,2)</f>
        <v>0</v>
      </c>
      <c r="BL322" s="19" t="s">
        <v>168</v>
      </c>
      <c r="BM322" s="19" t="s">
        <v>1063</v>
      </c>
    </row>
    <row r="323" spans="2:65" s="1" customFormat="1" ht="22.5" customHeight="1">
      <c r="B323" s="36"/>
      <c r="C323" s="184" t="s">
        <v>1067</v>
      </c>
      <c r="D323" s="184" t="s">
        <v>164</v>
      </c>
      <c r="E323" s="185" t="s">
        <v>3369</v>
      </c>
      <c r="F323" s="186" t="s">
        <v>3370</v>
      </c>
      <c r="G323" s="187" t="s">
        <v>1996</v>
      </c>
      <c r="H323" s="188">
        <v>9</v>
      </c>
      <c r="I323" s="189"/>
      <c r="J323" s="190">
        <f>ROUND(I323*H323,2)</f>
        <v>0</v>
      </c>
      <c r="K323" s="186" t="s">
        <v>20</v>
      </c>
      <c r="L323" s="56"/>
      <c r="M323" s="191" t="s">
        <v>20</v>
      </c>
      <c r="N323" s="192" t="s">
        <v>44</v>
      </c>
      <c r="O323" s="37"/>
      <c r="P323" s="193">
        <f>O323*H323</f>
        <v>0</v>
      </c>
      <c r="Q323" s="193">
        <v>0</v>
      </c>
      <c r="R323" s="193">
        <f>Q323*H323</f>
        <v>0</v>
      </c>
      <c r="S323" s="193">
        <v>0</v>
      </c>
      <c r="T323" s="194">
        <f>S323*H323</f>
        <v>0</v>
      </c>
      <c r="AR323" s="19" t="s">
        <v>168</v>
      </c>
      <c r="AT323" s="19" t="s">
        <v>164</v>
      </c>
      <c r="AU323" s="19" t="s">
        <v>168</v>
      </c>
      <c r="AY323" s="19" t="s">
        <v>162</v>
      </c>
      <c r="BE323" s="195">
        <f>IF(N323="základní",J323,0)</f>
        <v>0</v>
      </c>
      <c r="BF323" s="195">
        <f>IF(N323="snížená",J323,0)</f>
        <v>0</v>
      </c>
      <c r="BG323" s="195">
        <f>IF(N323="zákl. přenesená",J323,0)</f>
        <v>0</v>
      </c>
      <c r="BH323" s="195">
        <f>IF(N323="sníž. přenesená",J323,0)</f>
        <v>0</v>
      </c>
      <c r="BI323" s="195">
        <f>IF(N323="nulová",J323,0)</f>
        <v>0</v>
      </c>
      <c r="BJ323" s="19" t="s">
        <v>22</v>
      </c>
      <c r="BK323" s="195">
        <f>ROUND(I323*H323,2)</f>
        <v>0</v>
      </c>
      <c r="BL323" s="19" t="s">
        <v>168</v>
      </c>
      <c r="BM323" s="19" t="s">
        <v>1067</v>
      </c>
    </row>
    <row r="324" spans="2:65" s="1" customFormat="1" ht="22.5" customHeight="1">
      <c r="B324" s="36"/>
      <c r="C324" s="184" t="s">
        <v>1072</v>
      </c>
      <c r="D324" s="184" t="s">
        <v>164</v>
      </c>
      <c r="E324" s="185" t="s">
        <v>3371</v>
      </c>
      <c r="F324" s="186" t="s">
        <v>3372</v>
      </c>
      <c r="G324" s="187" t="s">
        <v>1996</v>
      </c>
      <c r="H324" s="188">
        <v>2</v>
      </c>
      <c r="I324" s="189"/>
      <c r="J324" s="190">
        <f>ROUND(I324*H324,2)</f>
        <v>0</v>
      </c>
      <c r="K324" s="186" t="s">
        <v>20</v>
      </c>
      <c r="L324" s="56"/>
      <c r="M324" s="191" t="s">
        <v>20</v>
      </c>
      <c r="N324" s="192" t="s">
        <v>44</v>
      </c>
      <c r="O324" s="37"/>
      <c r="P324" s="193">
        <f>O324*H324</f>
        <v>0</v>
      </c>
      <c r="Q324" s="193">
        <v>0</v>
      </c>
      <c r="R324" s="193">
        <f>Q324*H324</f>
        <v>0</v>
      </c>
      <c r="S324" s="193">
        <v>0</v>
      </c>
      <c r="T324" s="194">
        <f>S324*H324</f>
        <v>0</v>
      </c>
      <c r="AR324" s="19" t="s">
        <v>168</v>
      </c>
      <c r="AT324" s="19" t="s">
        <v>164</v>
      </c>
      <c r="AU324" s="19" t="s">
        <v>168</v>
      </c>
      <c r="AY324" s="19" t="s">
        <v>162</v>
      </c>
      <c r="BE324" s="195">
        <f>IF(N324="základní",J324,0)</f>
        <v>0</v>
      </c>
      <c r="BF324" s="195">
        <f>IF(N324="snížená",J324,0)</f>
        <v>0</v>
      </c>
      <c r="BG324" s="195">
        <f>IF(N324="zákl. přenesená",J324,0)</f>
        <v>0</v>
      </c>
      <c r="BH324" s="195">
        <f>IF(N324="sníž. přenesená",J324,0)</f>
        <v>0</v>
      </c>
      <c r="BI324" s="195">
        <f>IF(N324="nulová",J324,0)</f>
        <v>0</v>
      </c>
      <c r="BJ324" s="19" t="s">
        <v>22</v>
      </c>
      <c r="BK324" s="195">
        <f>ROUND(I324*H324,2)</f>
        <v>0</v>
      </c>
      <c r="BL324" s="19" t="s">
        <v>168</v>
      </c>
      <c r="BM324" s="19" t="s">
        <v>1072</v>
      </c>
    </row>
    <row r="325" spans="2:63" s="15" customFormat="1" ht="21.6" customHeight="1">
      <c r="B325" s="270"/>
      <c r="C325" s="271"/>
      <c r="D325" s="272" t="s">
        <v>72</v>
      </c>
      <c r="E325" s="272" t="s">
        <v>3373</v>
      </c>
      <c r="F325" s="272" t="s">
        <v>3374</v>
      </c>
      <c r="G325" s="271"/>
      <c r="H325" s="271"/>
      <c r="I325" s="273"/>
      <c r="J325" s="274">
        <f>BK325</f>
        <v>0</v>
      </c>
      <c r="K325" s="271"/>
      <c r="L325" s="275"/>
      <c r="M325" s="276"/>
      <c r="N325" s="277"/>
      <c r="O325" s="277"/>
      <c r="P325" s="278">
        <f>P326</f>
        <v>0</v>
      </c>
      <c r="Q325" s="277"/>
      <c r="R325" s="278">
        <f>R326</f>
        <v>0</v>
      </c>
      <c r="S325" s="277"/>
      <c r="T325" s="279">
        <f>T326</f>
        <v>0</v>
      </c>
      <c r="AR325" s="280" t="s">
        <v>22</v>
      </c>
      <c r="AT325" s="281" t="s">
        <v>72</v>
      </c>
      <c r="AU325" s="281" t="s">
        <v>180</v>
      </c>
      <c r="AY325" s="280" t="s">
        <v>162</v>
      </c>
      <c r="BK325" s="282">
        <f>BK326</f>
        <v>0</v>
      </c>
    </row>
    <row r="326" spans="2:65" s="1" customFormat="1" ht="22.5" customHeight="1">
      <c r="B326" s="36"/>
      <c r="C326" s="184" t="s">
        <v>1083</v>
      </c>
      <c r="D326" s="184" t="s">
        <v>164</v>
      </c>
      <c r="E326" s="185" t="s">
        <v>3375</v>
      </c>
      <c r="F326" s="186" t="s">
        <v>3376</v>
      </c>
      <c r="G326" s="187" t="s">
        <v>1996</v>
      </c>
      <c r="H326" s="188">
        <v>18</v>
      </c>
      <c r="I326" s="189"/>
      <c r="J326" s="190">
        <f>ROUND(I326*H326,2)</f>
        <v>0</v>
      </c>
      <c r="K326" s="186" t="s">
        <v>20</v>
      </c>
      <c r="L326" s="56"/>
      <c r="M326" s="191" t="s">
        <v>20</v>
      </c>
      <c r="N326" s="192" t="s">
        <v>44</v>
      </c>
      <c r="O326" s="37"/>
      <c r="P326" s="193">
        <f>O326*H326</f>
        <v>0</v>
      </c>
      <c r="Q326" s="193">
        <v>0</v>
      </c>
      <c r="R326" s="193">
        <f>Q326*H326</f>
        <v>0</v>
      </c>
      <c r="S326" s="193">
        <v>0</v>
      </c>
      <c r="T326" s="194">
        <f>S326*H326</f>
        <v>0</v>
      </c>
      <c r="AR326" s="19" t="s">
        <v>168</v>
      </c>
      <c r="AT326" s="19" t="s">
        <v>164</v>
      </c>
      <c r="AU326" s="19" t="s">
        <v>168</v>
      </c>
      <c r="AY326" s="19" t="s">
        <v>162</v>
      </c>
      <c r="BE326" s="195">
        <f>IF(N326="základní",J326,0)</f>
        <v>0</v>
      </c>
      <c r="BF326" s="195">
        <f>IF(N326="snížená",J326,0)</f>
        <v>0</v>
      </c>
      <c r="BG326" s="195">
        <f>IF(N326="zákl. přenesená",J326,0)</f>
        <v>0</v>
      </c>
      <c r="BH326" s="195">
        <f>IF(N326="sníž. přenesená",J326,0)</f>
        <v>0</v>
      </c>
      <c r="BI326" s="195">
        <f>IF(N326="nulová",J326,0)</f>
        <v>0</v>
      </c>
      <c r="BJ326" s="19" t="s">
        <v>22</v>
      </c>
      <c r="BK326" s="195">
        <f>ROUND(I326*H326,2)</f>
        <v>0</v>
      </c>
      <c r="BL326" s="19" t="s">
        <v>168</v>
      </c>
      <c r="BM326" s="19" t="s">
        <v>1083</v>
      </c>
    </row>
    <row r="327" spans="2:63" s="15" customFormat="1" ht="21.6" customHeight="1">
      <c r="B327" s="270"/>
      <c r="C327" s="271"/>
      <c r="D327" s="272" t="s">
        <v>72</v>
      </c>
      <c r="E327" s="272" t="s">
        <v>3377</v>
      </c>
      <c r="F327" s="272" t="s">
        <v>3378</v>
      </c>
      <c r="G327" s="271"/>
      <c r="H327" s="271"/>
      <c r="I327" s="273"/>
      <c r="J327" s="274">
        <f>BK327</f>
        <v>0</v>
      </c>
      <c r="K327" s="271"/>
      <c r="L327" s="275"/>
      <c r="M327" s="276"/>
      <c r="N327" s="277"/>
      <c r="O327" s="277"/>
      <c r="P327" s="278">
        <f>SUM(P328:P332)</f>
        <v>0</v>
      </c>
      <c r="Q327" s="277"/>
      <c r="R327" s="278">
        <f>SUM(R328:R332)</f>
        <v>0</v>
      </c>
      <c r="S327" s="277"/>
      <c r="T327" s="279">
        <f>SUM(T328:T332)</f>
        <v>0</v>
      </c>
      <c r="AR327" s="280" t="s">
        <v>22</v>
      </c>
      <c r="AT327" s="281" t="s">
        <v>72</v>
      </c>
      <c r="AU327" s="281" t="s">
        <v>180</v>
      </c>
      <c r="AY327" s="280" t="s">
        <v>162</v>
      </c>
      <c r="BK327" s="282">
        <f>SUM(BK328:BK332)</f>
        <v>0</v>
      </c>
    </row>
    <row r="328" spans="2:65" s="1" customFormat="1" ht="22.5" customHeight="1">
      <c r="B328" s="36"/>
      <c r="C328" s="184" t="s">
        <v>1088</v>
      </c>
      <c r="D328" s="184" t="s">
        <v>164</v>
      </c>
      <c r="E328" s="185" t="s">
        <v>3379</v>
      </c>
      <c r="F328" s="186" t="s">
        <v>3380</v>
      </c>
      <c r="G328" s="187" t="s">
        <v>1996</v>
      </c>
      <c r="H328" s="188">
        <v>39</v>
      </c>
      <c r="I328" s="189"/>
      <c r="J328" s="190">
        <f>ROUND(I328*H328,2)</f>
        <v>0</v>
      </c>
      <c r="K328" s="186" t="s">
        <v>20</v>
      </c>
      <c r="L328" s="56"/>
      <c r="M328" s="191" t="s">
        <v>20</v>
      </c>
      <c r="N328" s="192" t="s">
        <v>44</v>
      </c>
      <c r="O328" s="37"/>
      <c r="P328" s="193">
        <f>O328*H328</f>
        <v>0</v>
      </c>
      <c r="Q328" s="193">
        <v>0</v>
      </c>
      <c r="R328" s="193">
        <f>Q328*H328</f>
        <v>0</v>
      </c>
      <c r="S328" s="193">
        <v>0</v>
      </c>
      <c r="T328" s="194">
        <f>S328*H328</f>
        <v>0</v>
      </c>
      <c r="AR328" s="19" t="s">
        <v>168</v>
      </c>
      <c r="AT328" s="19" t="s">
        <v>164</v>
      </c>
      <c r="AU328" s="19" t="s">
        <v>168</v>
      </c>
      <c r="AY328" s="19" t="s">
        <v>162</v>
      </c>
      <c r="BE328" s="195">
        <f>IF(N328="základní",J328,0)</f>
        <v>0</v>
      </c>
      <c r="BF328" s="195">
        <f>IF(N328="snížená",J328,0)</f>
        <v>0</v>
      </c>
      <c r="BG328" s="195">
        <f>IF(N328="zákl. přenesená",J328,0)</f>
        <v>0</v>
      </c>
      <c r="BH328" s="195">
        <f>IF(N328="sníž. přenesená",J328,0)</f>
        <v>0</v>
      </c>
      <c r="BI328" s="195">
        <f>IF(N328="nulová",J328,0)</f>
        <v>0</v>
      </c>
      <c r="BJ328" s="19" t="s">
        <v>22</v>
      </c>
      <c r="BK328" s="195">
        <f>ROUND(I328*H328,2)</f>
        <v>0</v>
      </c>
      <c r="BL328" s="19" t="s">
        <v>168</v>
      </c>
      <c r="BM328" s="19" t="s">
        <v>1088</v>
      </c>
    </row>
    <row r="329" spans="2:65" s="1" customFormat="1" ht="22.5" customHeight="1">
      <c r="B329" s="36"/>
      <c r="C329" s="184" t="s">
        <v>1094</v>
      </c>
      <c r="D329" s="184" t="s">
        <v>164</v>
      </c>
      <c r="E329" s="185" t="s">
        <v>3381</v>
      </c>
      <c r="F329" s="186" t="s">
        <v>3382</v>
      </c>
      <c r="G329" s="187" t="s">
        <v>1996</v>
      </c>
      <c r="H329" s="188">
        <v>2</v>
      </c>
      <c r="I329" s="189"/>
      <c r="J329" s="190">
        <f>ROUND(I329*H329,2)</f>
        <v>0</v>
      </c>
      <c r="K329" s="186" t="s">
        <v>20</v>
      </c>
      <c r="L329" s="56"/>
      <c r="M329" s="191" t="s">
        <v>20</v>
      </c>
      <c r="N329" s="192" t="s">
        <v>44</v>
      </c>
      <c r="O329" s="37"/>
      <c r="P329" s="193">
        <f>O329*H329</f>
        <v>0</v>
      </c>
      <c r="Q329" s="193">
        <v>0</v>
      </c>
      <c r="R329" s="193">
        <f>Q329*H329</f>
        <v>0</v>
      </c>
      <c r="S329" s="193">
        <v>0</v>
      </c>
      <c r="T329" s="194">
        <f>S329*H329</f>
        <v>0</v>
      </c>
      <c r="AR329" s="19" t="s">
        <v>168</v>
      </c>
      <c r="AT329" s="19" t="s">
        <v>164</v>
      </c>
      <c r="AU329" s="19" t="s">
        <v>168</v>
      </c>
      <c r="AY329" s="19" t="s">
        <v>162</v>
      </c>
      <c r="BE329" s="195">
        <f>IF(N329="základní",J329,0)</f>
        <v>0</v>
      </c>
      <c r="BF329" s="195">
        <f>IF(N329="snížená",J329,0)</f>
        <v>0</v>
      </c>
      <c r="BG329" s="195">
        <f>IF(N329="zákl. přenesená",J329,0)</f>
        <v>0</v>
      </c>
      <c r="BH329" s="195">
        <f>IF(N329="sníž. přenesená",J329,0)</f>
        <v>0</v>
      </c>
      <c r="BI329" s="195">
        <f>IF(N329="nulová",J329,0)</f>
        <v>0</v>
      </c>
      <c r="BJ329" s="19" t="s">
        <v>22</v>
      </c>
      <c r="BK329" s="195">
        <f>ROUND(I329*H329,2)</f>
        <v>0</v>
      </c>
      <c r="BL329" s="19" t="s">
        <v>168</v>
      </c>
      <c r="BM329" s="19" t="s">
        <v>1094</v>
      </c>
    </row>
    <row r="330" spans="2:65" s="1" customFormat="1" ht="22.5" customHeight="1">
      <c r="B330" s="36"/>
      <c r="C330" s="184" t="s">
        <v>1100</v>
      </c>
      <c r="D330" s="184" t="s">
        <v>164</v>
      </c>
      <c r="E330" s="185" t="s">
        <v>3383</v>
      </c>
      <c r="F330" s="186" t="s">
        <v>3384</v>
      </c>
      <c r="G330" s="187" t="s">
        <v>1996</v>
      </c>
      <c r="H330" s="188">
        <v>4</v>
      </c>
      <c r="I330" s="189"/>
      <c r="J330" s="190">
        <f>ROUND(I330*H330,2)</f>
        <v>0</v>
      </c>
      <c r="K330" s="186" t="s">
        <v>20</v>
      </c>
      <c r="L330" s="56"/>
      <c r="M330" s="191" t="s">
        <v>20</v>
      </c>
      <c r="N330" s="192" t="s">
        <v>44</v>
      </c>
      <c r="O330" s="37"/>
      <c r="P330" s="193">
        <f>O330*H330</f>
        <v>0</v>
      </c>
      <c r="Q330" s="193">
        <v>0</v>
      </c>
      <c r="R330" s="193">
        <f>Q330*H330</f>
        <v>0</v>
      </c>
      <c r="S330" s="193">
        <v>0</v>
      </c>
      <c r="T330" s="194">
        <f>S330*H330</f>
        <v>0</v>
      </c>
      <c r="AR330" s="19" t="s">
        <v>168</v>
      </c>
      <c r="AT330" s="19" t="s">
        <v>164</v>
      </c>
      <c r="AU330" s="19" t="s">
        <v>168</v>
      </c>
      <c r="AY330" s="19" t="s">
        <v>162</v>
      </c>
      <c r="BE330" s="195">
        <f>IF(N330="základní",J330,0)</f>
        <v>0</v>
      </c>
      <c r="BF330" s="195">
        <f>IF(N330="snížená",J330,0)</f>
        <v>0</v>
      </c>
      <c r="BG330" s="195">
        <f>IF(N330="zákl. přenesená",J330,0)</f>
        <v>0</v>
      </c>
      <c r="BH330" s="195">
        <f>IF(N330="sníž. přenesená",J330,0)</f>
        <v>0</v>
      </c>
      <c r="BI330" s="195">
        <f>IF(N330="nulová",J330,0)</f>
        <v>0</v>
      </c>
      <c r="BJ330" s="19" t="s">
        <v>22</v>
      </c>
      <c r="BK330" s="195">
        <f>ROUND(I330*H330,2)</f>
        <v>0</v>
      </c>
      <c r="BL330" s="19" t="s">
        <v>168</v>
      </c>
      <c r="BM330" s="19" t="s">
        <v>1100</v>
      </c>
    </row>
    <row r="331" spans="2:65" s="1" customFormat="1" ht="22.5" customHeight="1">
      <c r="B331" s="36"/>
      <c r="C331" s="184" t="s">
        <v>1106</v>
      </c>
      <c r="D331" s="184" t="s">
        <v>164</v>
      </c>
      <c r="E331" s="185" t="s">
        <v>3385</v>
      </c>
      <c r="F331" s="186" t="s">
        <v>3386</v>
      </c>
      <c r="G331" s="187" t="s">
        <v>1996</v>
      </c>
      <c r="H331" s="188">
        <v>2</v>
      </c>
      <c r="I331" s="189"/>
      <c r="J331" s="190">
        <f>ROUND(I331*H331,2)</f>
        <v>0</v>
      </c>
      <c r="K331" s="186" t="s">
        <v>20</v>
      </c>
      <c r="L331" s="56"/>
      <c r="M331" s="191" t="s">
        <v>20</v>
      </c>
      <c r="N331" s="192" t="s">
        <v>44</v>
      </c>
      <c r="O331" s="37"/>
      <c r="P331" s="193">
        <f>O331*H331</f>
        <v>0</v>
      </c>
      <c r="Q331" s="193">
        <v>0</v>
      </c>
      <c r="R331" s="193">
        <f>Q331*H331</f>
        <v>0</v>
      </c>
      <c r="S331" s="193">
        <v>0</v>
      </c>
      <c r="T331" s="194">
        <f>S331*H331</f>
        <v>0</v>
      </c>
      <c r="AR331" s="19" t="s">
        <v>168</v>
      </c>
      <c r="AT331" s="19" t="s">
        <v>164</v>
      </c>
      <c r="AU331" s="19" t="s">
        <v>168</v>
      </c>
      <c r="AY331" s="19" t="s">
        <v>162</v>
      </c>
      <c r="BE331" s="195">
        <f>IF(N331="základní",J331,0)</f>
        <v>0</v>
      </c>
      <c r="BF331" s="195">
        <f>IF(N331="snížená",J331,0)</f>
        <v>0</v>
      </c>
      <c r="BG331" s="195">
        <f>IF(N331="zákl. přenesená",J331,0)</f>
        <v>0</v>
      </c>
      <c r="BH331" s="195">
        <f>IF(N331="sníž. přenesená",J331,0)</f>
        <v>0</v>
      </c>
      <c r="BI331" s="195">
        <f>IF(N331="nulová",J331,0)</f>
        <v>0</v>
      </c>
      <c r="BJ331" s="19" t="s">
        <v>22</v>
      </c>
      <c r="BK331" s="195">
        <f>ROUND(I331*H331,2)</f>
        <v>0</v>
      </c>
      <c r="BL331" s="19" t="s">
        <v>168</v>
      </c>
      <c r="BM331" s="19" t="s">
        <v>1106</v>
      </c>
    </row>
    <row r="332" spans="2:65" s="1" customFormat="1" ht="22.5" customHeight="1">
      <c r="B332" s="36"/>
      <c r="C332" s="184" t="s">
        <v>1114</v>
      </c>
      <c r="D332" s="184" t="s">
        <v>164</v>
      </c>
      <c r="E332" s="185" t="s">
        <v>3387</v>
      </c>
      <c r="F332" s="186" t="s">
        <v>3388</v>
      </c>
      <c r="G332" s="187" t="s">
        <v>1996</v>
      </c>
      <c r="H332" s="188">
        <v>1</v>
      </c>
      <c r="I332" s="189"/>
      <c r="J332" s="190">
        <f>ROUND(I332*H332,2)</f>
        <v>0</v>
      </c>
      <c r="K332" s="186" t="s">
        <v>20</v>
      </c>
      <c r="L332" s="56"/>
      <c r="M332" s="191" t="s">
        <v>20</v>
      </c>
      <c r="N332" s="192" t="s">
        <v>44</v>
      </c>
      <c r="O332" s="37"/>
      <c r="P332" s="193">
        <f>O332*H332</f>
        <v>0</v>
      </c>
      <c r="Q332" s="193">
        <v>0</v>
      </c>
      <c r="R332" s="193">
        <f>Q332*H332</f>
        <v>0</v>
      </c>
      <c r="S332" s="193">
        <v>0</v>
      </c>
      <c r="T332" s="194">
        <f>S332*H332</f>
        <v>0</v>
      </c>
      <c r="AR332" s="19" t="s">
        <v>168</v>
      </c>
      <c r="AT332" s="19" t="s">
        <v>164</v>
      </c>
      <c r="AU332" s="19" t="s">
        <v>168</v>
      </c>
      <c r="AY332" s="19" t="s">
        <v>162</v>
      </c>
      <c r="BE332" s="195">
        <f>IF(N332="základní",J332,0)</f>
        <v>0</v>
      </c>
      <c r="BF332" s="195">
        <f>IF(N332="snížená",J332,0)</f>
        <v>0</v>
      </c>
      <c r="BG332" s="195">
        <f>IF(N332="zákl. přenesená",J332,0)</f>
        <v>0</v>
      </c>
      <c r="BH332" s="195">
        <f>IF(N332="sníž. přenesená",J332,0)</f>
        <v>0</v>
      </c>
      <c r="BI332" s="195">
        <f>IF(N332="nulová",J332,0)</f>
        <v>0</v>
      </c>
      <c r="BJ332" s="19" t="s">
        <v>22</v>
      </c>
      <c r="BK332" s="195">
        <f>ROUND(I332*H332,2)</f>
        <v>0</v>
      </c>
      <c r="BL332" s="19" t="s">
        <v>168</v>
      </c>
      <c r="BM332" s="19" t="s">
        <v>1114</v>
      </c>
    </row>
    <row r="333" spans="2:63" s="15" customFormat="1" ht="21.6" customHeight="1">
      <c r="B333" s="270"/>
      <c r="C333" s="271"/>
      <c r="D333" s="272" t="s">
        <v>72</v>
      </c>
      <c r="E333" s="272" t="s">
        <v>3389</v>
      </c>
      <c r="F333" s="272" t="s">
        <v>3390</v>
      </c>
      <c r="G333" s="271"/>
      <c r="H333" s="271"/>
      <c r="I333" s="273"/>
      <c r="J333" s="274">
        <f>BK333</f>
        <v>0</v>
      </c>
      <c r="K333" s="271"/>
      <c r="L333" s="275"/>
      <c r="M333" s="276"/>
      <c r="N333" s="277"/>
      <c r="O333" s="277"/>
      <c r="P333" s="278">
        <f>SUM(P334:P337)</f>
        <v>0</v>
      </c>
      <c r="Q333" s="277"/>
      <c r="R333" s="278">
        <f>SUM(R334:R337)</f>
        <v>0</v>
      </c>
      <c r="S333" s="277"/>
      <c r="T333" s="279">
        <f>SUM(T334:T337)</f>
        <v>0</v>
      </c>
      <c r="AR333" s="280" t="s">
        <v>22</v>
      </c>
      <c r="AT333" s="281" t="s">
        <v>72</v>
      </c>
      <c r="AU333" s="281" t="s">
        <v>180</v>
      </c>
      <c r="AY333" s="280" t="s">
        <v>162</v>
      </c>
      <c r="BK333" s="282">
        <f>SUM(BK334:BK337)</f>
        <v>0</v>
      </c>
    </row>
    <row r="334" spans="2:65" s="1" customFormat="1" ht="22.5" customHeight="1">
      <c r="B334" s="36"/>
      <c r="C334" s="184" t="s">
        <v>1118</v>
      </c>
      <c r="D334" s="184" t="s">
        <v>164</v>
      </c>
      <c r="E334" s="185" t="s">
        <v>3391</v>
      </c>
      <c r="F334" s="186" t="s">
        <v>3392</v>
      </c>
      <c r="G334" s="187" t="s">
        <v>1996</v>
      </c>
      <c r="H334" s="188">
        <v>1</v>
      </c>
      <c r="I334" s="189"/>
      <c r="J334" s="190">
        <f>ROUND(I334*H334,2)</f>
        <v>0</v>
      </c>
      <c r="K334" s="186" t="s">
        <v>20</v>
      </c>
      <c r="L334" s="56"/>
      <c r="M334" s="191" t="s">
        <v>20</v>
      </c>
      <c r="N334" s="192" t="s">
        <v>44</v>
      </c>
      <c r="O334" s="37"/>
      <c r="P334" s="193">
        <f>O334*H334</f>
        <v>0</v>
      </c>
      <c r="Q334" s="193">
        <v>0</v>
      </c>
      <c r="R334" s="193">
        <f>Q334*H334</f>
        <v>0</v>
      </c>
      <c r="S334" s="193">
        <v>0</v>
      </c>
      <c r="T334" s="194">
        <f>S334*H334</f>
        <v>0</v>
      </c>
      <c r="AR334" s="19" t="s">
        <v>168</v>
      </c>
      <c r="AT334" s="19" t="s">
        <v>164</v>
      </c>
      <c r="AU334" s="19" t="s">
        <v>168</v>
      </c>
      <c r="AY334" s="19" t="s">
        <v>162</v>
      </c>
      <c r="BE334" s="195">
        <f>IF(N334="základní",J334,0)</f>
        <v>0</v>
      </c>
      <c r="BF334" s="195">
        <f>IF(N334="snížená",J334,0)</f>
        <v>0</v>
      </c>
      <c r="BG334" s="195">
        <f>IF(N334="zákl. přenesená",J334,0)</f>
        <v>0</v>
      </c>
      <c r="BH334" s="195">
        <f>IF(N334="sníž. přenesená",J334,0)</f>
        <v>0</v>
      </c>
      <c r="BI334" s="195">
        <f>IF(N334="nulová",J334,0)</f>
        <v>0</v>
      </c>
      <c r="BJ334" s="19" t="s">
        <v>22</v>
      </c>
      <c r="BK334" s="195">
        <f>ROUND(I334*H334,2)</f>
        <v>0</v>
      </c>
      <c r="BL334" s="19" t="s">
        <v>168</v>
      </c>
      <c r="BM334" s="19" t="s">
        <v>1118</v>
      </c>
    </row>
    <row r="335" spans="2:65" s="1" customFormat="1" ht="22.5" customHeight="1">
      <c r="B335" s="36"/>
      <c r="C335" s="184" t="s">
        <v>1127</v>
      </c>
      <c r="D335" s="184" t="s">
        <v>164</v>
      </c>
      <c r="E335" s="185" t="s">
        <v>3393</v>
      </c>
      <c r="F335" s="186" t="s">
        <v>3394</v>
      </c>
      <c r="G335" s="187" t="s">
        <v>1996</v>
      </c>
      <c r="H335" s="188">
        <v>123</v>
      </c>
      <c r="I335" s="189"/>
      <c r="J335" s="190">
        <f>ROUND(I335*H335,2)</f>
        <v>0</v>
      </c>
      <c r="K335" s="186" t="s">
        <v>20</v>
      </c>
      <c r="L335" s="56"/>
      <c r="M335" s="191" t="s">
        <v>20</v>
      </c>
      <c r="N335" s="192" t="s">
        <v>44</v>
      </c>
      <c r="O335" s="37"/>
      <c r="P335" s="193">
        <f>O335*H335</f>
        <v>0</v>
      </c>
      <c r="Q335" s="193">
        <v>0</v>
      </c>
      <c r="R335" s="193">
        <f>Q335*H335</f>
        <v>0</v>
      </c>
      <c r="S335" s="193">
        <v>0</v>
      </c>
      <c r="T335" s="194">
        <f>S335*H335</f>
        <v>0</v>
      </c>
      <c r="AR335" s="19" t="s">
        <v>168</v>
      </c>
      <c r="AT335" s="19" t="s">
        <v>164</v>
      </c>
      <c r="AU335" s="19" t="s">
        <v>168</v>
      </c>
      <c r="AY335" s="19" t="s">
        <v>162</v>
      </c>
      <c r="BE335" s="195">
        <f>IF(N335="základní",J335,0)</f>
        <v>0</v>
      </c>
      <c r="BF335" s="195">
        <f>IF(N335="snížená",J335,0)</f>
        <v>0</v>
      </c>
      <c r="BG335" s="195">
        <f>IF(N335="zákl. přenesená",J335,0)</f>
        <v>0</v>
      </c>
      <c r="BH335" s="195">
        <f>IF(N335="sníž. přenesená",J335,0)</f>
        <v>0</v>
      </c>
      <c r="BI335" s="195">
        <f>IF(N335="nulová",J335,0)</f>
        <v>0</v>
      </c>
      <c r="BJ335" s="19" t="s">
        <v>22</v>
      </c>
      <c r="BK335" s="195">
        <f>ROUND(I335*H335,2)</f>
        <v>0</v>
      </c>
      <c r="BL335" s="19" t="s">
        <v>168</v>
      </c>
      <c r="BM335" s="19" t="s">
        <v>1127</v>
      </c>
    </row>
    <row r="336" spans="2:65" s="1" customFormat="1" ht="22.5" customHeight="1">
      <c r="B336" s="36"/>
      <c r="C336" s="184" t="s">
        <v>1133</v>
      </c>
      <c r="D336" s="184" t="s">
        <v>164</v>
      </c>
      <c r="E336" s="185" t="s">
        <v>3395</v>
      </c>
      <c r="F336" s="186" t="s">
        <v>3396</v>
      </c>
      <c r="G336" s="187" t="s">
        <v>1996</v>
      </c>
      <c r="H336" s="188">
        <v>18</v>
      </c>
      <c r="I336" s="189"/>
      <c r="J336" s="190">
        <f>ROUND(I336*H336,2)</f>
        <v>0</v>
      </c>
      <c r="K336" s="186" t="s">
        <v>20</v>
      </c>
      <c r="L336" s="56"/>
      <c r="M336" s="191" t="s">
        <v>20</v>
      </c>
      <c r="N336" s="192" t="s">
        <v>44</v>
      </c>
      <c r="O336" s="37"/>
      <c r="P336" s="193">
        <f>O336*H336</f>
        <v>0</v>
      </c>
      <c r="Q336" s="193">
        <v>0</v>
      </c>
      <c r="R336" s="193">
        <f>Q336*H336</f>
        <v>0</v>
      </c>
      <c r="S336" s="193">
        <v>0</v>
      </c>
      <c r="T336" s="194">
        <f>S336*H336</f>
        <v>0</v>
      </c>
      <c r="AR336" s="19" t="s">
        <v>168</v>
      </c>
      <c r="AT336" s="19" t="s">
        <v>164</v>
      </c>
      <c r="AU336" s="19" t="s">
        <v>168</v>
      </c>
      <c r="AY336" s="19" t="s">
        <v>162</v>
      </c>
      <c r="BE336" s="195">
        <f>IF(N336="základní",J336,0)</f>
        <v>0</v>
      </c>
      <c r="BF336" s="195">
        <f>IF(N336="snížená",J336,0)</f>
        <v>0</v>
      </c>
      <c r="BG336" s="195">
        <f>IF(N336="zákl. přenesená",J336,0)</f>
        <v>0</v>
      </c>
      <c r="BH336" s="195">
        <f>IF(N336="sníž. přenesená",J336,0)</f>
        <v>0</v>
      </c>
      <c r="BI336" s="195">
        <f>IF(N336="nulová",J336,0)</f>
        <v>0</v>
      </c>
      <c r="BJ336" s="19" t="s">
        <v>22</v>
      </c>
      <c r="BK336" s="195">
        <f>ROUND(I336*H336,2)</f>
        <v>0</v>
      </c>
      <c r="BL336" s="19" t="s">
        <v>168</v>
      </c>
      <c r="BM336" s="19" t="s">
        <v>1133</v>
      </c>
    </row>
    <row r="337" spans="2:65" s="1" customFormat="1" ht="22.5" customHeight="1">
      <c r="B337" s="36"/>
      <c r="C337" s="184" t="s">
        <v>1138</v>
      </c>
      <c r="D337" s="184" t="s">
        <v>164</v>
      </c>
      <c r="E337" s="185" t="s">
        <v>3397</v>
      </c>
      <c r="F337" s="186" t="s">
        <v>3398</v>
      </c>
      <c r="G337" s="187" t="s">
        <v>1996</v>
      </c>
      <c r="H337" s="188">
        <v>1</v>
      </c>
      <c r="I337" s="189"/>
      <c r="J337" s="190">
        <f>ROUND(I337*H337,2)</f>
        <v>0</v>
      </c>
      <c r="K337" s="186" t="s">
        <v>20</v>
      </c>
      <c r="L337" s="56"/>
      <c r="M337" s="191" t="s">
        <v>20</v>
      </c>
      <c r="N337" s="192" t="s">
        <v>44</v>
      </c>
      <c r="O337" s="37"/>
      <c r="P337" s="193">
        <f>O337*H337</f>
        <v>0</v>
      </c>
      <c r="Q337" s="193">
        <v>0</v>
      </c>
      <c r="R337" s="193">
        <f>Q337*H337</f>
        <v>0</v>
      </c>
      <c r="S337" s="193">
        <v>0</v>
      </c>
      <c r="T337" s="194">
        <f>S337*H337</f>
        <v>0</v>
      </c>
      <c r="AR337" s="19" t="s">
        <v>168</v>
      </c>
      <c r="AT337" s="19" t="s">
        <v>164</v>
      </c>
      <c r="AU337" s="19" t="s">
        <v>168</v>
      </c>
      <c r="AY337" s="19" t="s">
        <v>162</v>
      </c>
      <c r="BE337" s="195">
        <f>IF(N337="základní",J337,0)</f>
        <v>0</v>
      </c>
      <c r="BF337" s="195">
        <f>IF(N337="snížená",J337,0)</f>
        <v>0</v>
      </c>
      <c r="BG337" s="195">
        <f>IF(N337="zákl. přenesená",J337,0)</f>
        <v>0</v>
      </c>
      <c r="BH337" s="195">
        <f>IF(N337="sníž. přenesená",J337,0)</f>
        <v>0</v>
      </c>
      <c r="BI337" s="195">
        <f>IF(N337="nulová",J337,0)</f>
        <v>0</v>
      </c>
      <c r="BJ337" s="19" t="s">
        <v>22</v>
      </c>
      <c r="BK337" s="195">
        <f>ROUND(I337*H337,2)</f>
        <v>0</v>
      </c>
      <c r="BL337" s="19" t="s">
        <v>168</v>
      </c>
      <c r="BM337" s="19" t="s">
        <v>1138</v>
      </c>
    </row>
    <row r="338" spans="2:63" s="15" customFormat="1" ht="21.6" customHeight="1">
      <c r="B338" s="270"/>
      <c r="C338" s="271"/>
      <c r="D338" s="272" t="s">
        <v>72</v>
      </c>
      <c r="E338" s="272" t="s">
        <v>3399</v>
      </c>
      <c r="F338" s="272" t="s">
        <v>3400</v>
      </c>
      <c r="G338" s="271"/>
      <c r="H338" s="271"/>
      <c r="I338" s="273"/>
      <c r="J338" s="274">
        <f>BK338</f>
        <v>0</v>
      </c>
      <c r="K338" s="271"/>
      <c r="L338" s="275"/>
      <c r="M338" s="276"/>
      <c r="N338" s="277"/>
      <c r="O338" s="277"/>
      <c r="P338" s="278">
        <f>P339</f>
        <v>0</v>
      </c>
      <c r="Q338" s="277"/>
      <c r="R338" s="278">
        <f>R339</f>
        <v>0</v>
      </c>
      <c r="S338" s="277"/>
      <c r="T338" s="279">
        <f>T339</f>
        <v>0</v>
      </c>
      <c r="AR338" s="280" t="s">
        <v>22</v>
      </c>
      <c r="AT338" s="281" t="s">
        <v>72</v>
      </c>
      <c r="AU338" s="281" t="s">
        <v>180</v>
      </c>
      <c r="AY338" s="280" t="s">
        <v>162</v>
      </c>
      <c r="BK338" s="282">
        <f>BK339</f>
        <v>0</v>
      </c>
    </row>
    <row r="339" spans="2:65" s="1" customFormat="1" ht="22.5" customHeight="1">
      <c r="B339" s="36"/>
      <c r="C339" s="184" t="s">
        <v>1160</v>
      </c>
      <c r="D339" s="184" t="s">
        <v>164</v>
      </c>
      <c r="E339" s="185" t="s">
        <v>3401</v>
      </c>
      <c r="F339" s="186" t="s">
        <v>3402</v>
      </c>
      <c r="G339" s="187" t="s">
        <v>1996</v>
      </c>
      <c r="H339" s="188">
        <v>1</v>
      </c>
      <c r="I339" s="189"/>
      <c r="J339" s="190">
        <f>ROUND(I339*H339,2)</f>
        <v>0</v>
      </c>
      <c r="K339" s="186" t="s">
        <v>20</v>
      </c>
      <c r="L339" s="56"/>
      <c r="M339" s="191" t="s">
        <v>20</v>
      </c>
      <c r="N339" s="192" t="s">
        <v>44</v>
      </c>
      <c r="O339" s="37"/>
      <c r="P339" s="193">
        <f>O339*H339</f>
        <v>0</v>
      </c>
      <c r="Q339" s="193">
        <v>0</v>
      </c>
      <c r="R339" s="193">
        <f>Q339*H339</f>
        <v>0</v>
      </c>
      <c r="S339" s="193">
        <v>0</v>
      </c>
      <c r="T339" s="194">
        <f>S339*H339</f>
        <v>0</v>
      </c>
      <c r="AR339" s="19" t="s">
        <v>168</v>
      </c>
      <c r="AT339" s="19" t="s">
        <v>164</v>
      </c>
      <c r="AU339" s="19" t="s">
        <v>168</v>
      </c>
      <c r="AY339" s="19" t="s">
        <v>162</v>
      </c>
      <c r="BE339" s="195">
        <f>IF(N339="základní",J339,0)</f>
        <v>0</v>
      </c>
      <c r="BF339" s="195">
        <f>IF(N339="snížená",J339,0)</f>
        <v>0</v>
      </c>
      <c r="BG339" s="195">
        <f>IF(N339="zákl. přenesená",J339,0)</f>
        <v>0</v>
      </c>
      <c r="BH339" s="195">
        <f>IF(N339="sníž. přenesená",J339,0)</f>
        <v>0</v>
      </c>
      <c r="BI339" s="195">
        <f>IF(N339="nulová",J339,0)</f>
        <v>0</v>
      </c>
      <c r="BJ339" s="19" t="s">
        <v>22</v>
      </c>
      <c r="BK339" s="195">
        <f>ROUND(I339*H339,2)</f>
        <v>0</v>
      </c>
      <c r="BL339" s="19" t="s">
        <v>168</v>
      </c>
      <c r="BM339" s="19" t="s">
        <v>1160</v>
      </c>
    </row>
    <row r="340" spans="2:63" s="15" customFormat="1" ht="21.6" customHeight="1">
      <c r="B340" s="270"/>
      <c r="C340" s="271"/>
      <c r="D340" s="272" t="s">
        <v>72</v>
      </c>
      <c r="E340" s="272" t="s">
        <v>3403</v>
      </c>
      <c r="F340" s="272" t="s">
        <v>3404</v>
      </c>
      <c r="G340" s="271"/>
      <c r="H340" s="271"/>
      <c r="I340" s="273"/>
      <c r="J340" s="274">
        <f>BK340</f>
        <v>0</v>
      </c>
      <c r="K340" s="271"/>
      <c r="L340" s="275"/>
      <c r="M340" s="276"/>
      <c r="N340" s="277"/>
      <c r="O340" s="277"/>
      <c r="P340" s="278">
        <f>SUM(P341:P345)</f>
        <v>0</v>
      </c>
      <c r="Q340" s="277"/>
      <c r="R340" s="278">
        <f>SUM(R341:R345)</f>
        <v>0</v>
      </c>
      <c r="S340" s="277"/>
      <c r="T340" s="279">
        <f>SUM(T341:T345)</f>
        <v>0</v>
      </c>
      <c r="AR340" s="280" t="s">
        <v>22</v>
      </c>
      <c r="AT340" s="281" t="s">
        <v>72</v>
      </c>
      <c r="AU340" s="281" t="s">
        <v>180</v>
      </c>
      <c r="AY340" s="280" t="s">
        <v>162</v>
      </c>
      <c r="BK340" s="282">
        <f>SUM(BK341:BK345)</f>
        <v>0</v>
      </c>
    </row>
    <row r="341" spans="2:65" s="1" customFormat="1" ht="22.5" customHeight="1">
      <c r="B341" s="36"/>
      <c r="C341" s="184" t="s">
        <v>1180</v>
      </c>
      <c r="D341" s="184" t="s">
        <v>164</v>
      </c>
      <c r="E341" s="185" t="s">
        <v>3405</v>
      </c>
      <c r="F341" s="186" t="s">
        <v>3406</v>
      </c>
      <c r="G341" s="187" t="s">
        <v>248</v>
      </c>
      <c r="H341" s="188">
        <v>6</v>
      </c>
      <c r="I341" s="189"/>
      <c r="J341" s="190">
        <f>ROUND(I341*H341,2)</f>
        <v>0</v>
      </c>
      <c r="K341" s="186" t="s">
        <v>20</v>
      </c>
      <c r="L341" s="56"/>
      <c r="M341" s="191" t="s">
        <v>20</v>
      </c>
      <c r="N341" s="192" t="s">
        <v>44</v>
      </c>
      <c r="O341" s="37"/>
      <c r="P341" s="193">
        <f>O341*H341</f>
        <v>0</v>
      </c>
      <c r="Q341" s="193">
        <v>0</v>
      </c>
      <c r="R341" s="193">
        <f>Q341*H341</f>
        <v>0</v>
      </c>
      <c r="S341" s="193">
        <v>0</v>
      </c>
      <c r="T341" s="194">
        <f>S341*H341</f>
        <v>0</v>
      </c>
      <c r="AR341" s="19" t="s">
        <v>168</v>
      </c>
      <c r="AT341" s="19" t="s">
        <v>164</v>
      </c>
      <c r="AU341" s="19" t="s">
        <v>168</v>
      </c>
      <c r="AY341" s="19" t="s">
        <v>162</v>
      </c>
      <c r="BE341" s="195">
        <f>IF(N341="základní",J341,0)</f>
        <v>0</v>
      </c>
      <c r="BF341" s="195">
        <f>IF(N341="snížená",J341,0)</f>
        <v>0</v>
      </c>
      <c r="BG341" s="195">
        <f>IF(N341="zákl. přenesená",J341,0)</f>
        <v>0</v>
      </c>
      <c r="BH341" s="195">
        <f>IF(N341="sníž. přenesená",J341,0)</f>
        <v>0</v>
      </c>
      <c r="BI341" s="195">
        <f>IF(N341="nulová",J341,0)</f>
        <v>0</v>
      </c>
      <c r="BJ341" s="19" t="s">
        <v>22</v>
      </c>
      <c r="BK341" s="195">
        <f>ROUND(I341*H341,2)</f>
        <v>0</v>
      </c>
      <c r="BL341" s="19" t="s">
        <v>168</v>
      </c>
      <c r="BM341" s="19" t="s">
        <v>1180</v>
      </c>
    </row>
    <row r="342" spans="2:65" s="1" customFormat="1" ht="22.5" customHeight="1">
      <c r="B342" s="36"/>
      <c r="C342" s="184" t="s">
        <v>1206</v>
      </c>
      <c r="D342" s="184" t="s">
        <v>164</v>
      </c>
      <c r="E342" s="185" t="s">
        <v>3407</v>
      </c>
      <c r="F342" s="186" t="s">
        <v>3408</v>
      </c>
      <c r="G342" s="187" t="s">
        <v>1996</v>
      </c>
      <c r="H342" s="188">
        <v>2</v>
      </c>
      <c r="I342" s="189"/>
      <c r="J342" s="190">
        <f>ROUND(I342*H342,2)</f>
        <v>0</v>
      </c>
      <c r="K342" s="186" t="s">
        <v>20</v>
      </c>
      <c r="L342" s="56"/>
      <c r="M342" s="191" t="s">
        <v>20</v>
      </c>
      <c r="N342" s="192" t="s">
        <v>44</v>
      </c>
      <c r="O342" s="37"/>
      <c r="P342" s="193">
        <f>O342*H342</f>
        <v>0</v>
      </c>
      <c r="Q342" s="193">
        <v>0</v>
      </c>
      <c r="R342" s="193">
        <f>Q342*H342</f>
        <v>0</v>
      </c>
      <c r="S342" s="193">
        <v>0</v>
      </c>
      <c r="T342" s="194">
        <f>S342*H342</f>
        <v>0</v>
      </c>
      <c r="AR342" s="19" t="s">
        <v>168</v>
      </c>
      <c r="AT342" s="19" t="s">
        <v>164</v>
      </c>
      <c r="AU342" s="19" t="s">
        <v>168</v>
      </c>
      <c r="AY342" s="19" t="s">
        <v>162</v>
      </c>
      <c r="BE342" s="195">
        <f>IF(N342="základní",J342,0)</f>
        <v>0</v>
      </c>
      <c r="BF342" s="195">
        <f>IF(N342="snížená",J342,0)</f>
        <v>0</v>
      </c>
      <c r="BG342" s="195">
        <f>IF(N342="zákl. přenesená",J342,0)</f>
        <v>0</v>
      </c>
      <c r="BH342" s="195">
        <f>IF(N342="sníž. přenesená",J342,0)</f>
        <v>0</v>
      </c>
      <c r="BI342" s="195">
        <f>IF(N342="nulová",J342,0)</f>
        <v>0</v>
      </c>
      <c r="BJ342" s="19" t="s">
        <v>22</v>
      </c>
      <c r="BK342" s="195">
        <f>ROUND(I342*H342,2)</f>
        <v>0</v>
      </c>
      <c r="BL342" s="19" t="s">
        <v>168</v>
      </c>
      <c r="BM342" s="19" t="s">
        <v>1206</v>
      </c>
    </row>
    <row r="343" spans="2:65" s="1" customFormat="1" ht="22.5" customHeight="1">
      <c r="B343" s="36"/>
      <c r="C343" s="184" t="s">
        <v>1213</v>
      </c>
      <c r="D343" s="184" t="s">
        <v>164</v>
      </c>
      <c r="E343" s="185" t="s">
        <v>3409</v>
      </c>
      <c r="F343" s="186" t="s">
        <v>3410</v>
      </c>
      <c r="G343" s="187" t="s">
        <v>1996</v>
      </c>
      <c r="H343" s="188">
        <v>2</v>
      </c>
      <c r="I343" s="189"/>
      <c r="J343" s="190">
        <f>ROUND(I343*H343,2)</f>
        <v>0</v>
      </c>
      <c r="K343" s="186" t="s">
        <v>20</v>
      </c>
      <c r="L343" s="56"/>
      <c r="M343" s="191" t="s">
        <v>20</v>
      </c>
      <c r="N343" s="192" t="s">
        <v>44</v>
      </c>
      <c r="O343" s="37"/>
      <c r="P343" s="193">
        <f>O343*H343</f>
        <v>0</v>
      </c>
      <c r="Q343" s="193">
        <v>0</v>
      </c>
      <c r="R343" s="193">
        <f>Q343*H343</f>
        <v>0</v>
      </c>
      <c r="S343" s="193">
        <v>0</v>
      </c>
      <c r="T343" s="194">
        <f>S343*H343</f>
        <v>0</v>
      </c>
      <c r="AR343" s="19" t="s">
        <v>168</v>
      </c>
      <c r="AT343" s="19" t="s">
        <v>164</v>
      </c>
      <c r="AU343" s="19" t="s">
        <v>168</v>
      </c>
      <c r="AY343" s="19" t="s">
        <v>162</v>
      </c>
      <c r="BE343" s="195">
        <f>IF(N343="základní",J343,0)</f>
        <v>0</v>
      </c>
      <c r="BF343" s="195">
        <f>IF(N343="snížená",J343,0)</f>
        <v>0</v>
      </c>
      <c r="BG343" s="195">
        <f>IF(N343="zákl. přenesená",J343,0)</f>
        <v>0</v>
      </c>
      <c r="BH343" s="195">
        <f>IF(N343="sníž. přenesená",J343,0)</f>
        <v>0</v>
      </c>
      <c r="BI343" s="195">
        <f>IF(N343="nulová",J343,0)</f>
        <v>0</v>
      </c>
      <c r="BJ343" s="19" t="s">
        <v>22</v>
      </c>
      <c r="BK343" s="195">
        <f>ROUND(I343*H343,2)</f>
        <v>0</v>
      </c>
      <c r="BL343" s="19" t="s">
        <v>168</v>
      </c>
      <c r="BM343" s="19" t="s">
        <v>1213</v>
      </c>
    </row>
    <row r="344" spans="2:65" s="1" customFormat="1" ht="22.5" customHeight="1">
      <c r="B344" s="36"/>
      <c r="C344" s="184" t="s">
        <v>1217</v>
      </c>
      <c r="D344" s="184" t="s">
        <v>164</v>
      </c>
      <c r="E344" s="185" t="s">
        <v>3411</v>
      </c>
      <c r="F344" s="186" t="s">
        <v>3412</v>
      </c>
      <c r="G344" s="187" t="s">
        <v>1996</v>
      </c>
      <c r="H344" s="188">
        <v>6</v>
      </c>
      <c r="I344" s="189"/>
      <c r="J344" s="190">
        <f>ROUND(I344*H344,2)</f>
        <v>0</v>
      </c>
      <c r="K344" s="186" t="s">
        <v>20</v>
      </c>
      <c r="L344" s="56"/>
      <c r="M344" s="191" t="s">
        <v>20</v>
      </c>
      <c r="N344" s="192" t="s">
        <v>44</v>
      </c>
      <c r="O344" s="37"/>
      <c r="P344" s="193">
        <f>O344*H344</f>
        <v>0</v>
      </c>
      <c r="Q344" s="193">
        <v>0</v>
      </c>
      <c r="R344" s="193">
        <f>Q344*H344</f>
        <v>0</v>
      </c>
      <c r="S344" s="193">
        <v>0</v>
      </c>
      <c r="T344" s="194">
        <f>S344*H344</f>
        <v>0</v>
      </c>
      <c r="AR344" s="19" t="s">
        <v>168</v>
      </c>
      <c r="AT344" s="19" t="s">
        <v>164</v>
      </c>
      <c r="AU344" s="19" t="s">
        <v>168</v>
      </c>
      <c r="AY344" s="19" t="s">
        <v>162</v>
      </c>
      <c r="BE344" s="195">
        <f>IF(N344="základní",J344,0)</f>
        <v>0</v>
      </c>
      <c r="BF344" s="195">
        <f>IF(N344="snížená",J344,0)</f>
        <v>0</v>
      </c>
      <c r="BG344" s="195">
        <f>IF(N344="zákl. přenesená",J344,0)</f>
        <v>0</v>
      </c>
      <c r="BH344" s="195">
        <f>IF(N344="sníž. přenesená",J344,0)</f>
        <v>0</v>
      </c>
      <c r="BI344" s="195">
        <f>IF(N344="nulová",J344,0)</f>
        <v>0</v>
      </c>
      <c r="BJ344" s="19" t="s">
        <v>22</v>
      </c>
      <c r="BK344" s="195">
        <f>ROUND(I344*H344,2)</f>
        <v>0</v>
      </c>
      <c r="BL344" s="19" t="s">
        <v>168</v>
      </c>
      <c r="BM344" s="19" t="s">
        <v>1217</v>
      </c>
    </row>
    <row r="345" spans="2:65" s="1" customFormat="1" ht="22.5" customHeight="1">
      <c r="B345" s="36"/>
      <c r="C345" s="184" t="s">
        <v>1222</v>
      </c>
      <c r="D345" s="184" t="s">
        <v>164</v>
      </c>
      <c r="E345" s="185" t="s">
        <v>3413</v>
      </c>
      <c r="F345" s="186" t="s">
        <v>3414</v>
      </c>
      <c r="G345" s="187" t="s">
        <v>1996</v>
      </c>
      <c r="H345" s="188">
        <v>6</v>
      </c>
      <c r="I345" s="189"/>
      <c r="J345" s="190">
        <f>ROUND(I345*H345,2)</f>
        <v>0</v>
      </c>
      <c r="K345" s="186" t="s">
        <v>20</v>
      </c>
      <c r="L345" s="56"/>
      <c r="M345" s="191" t="s">
        <v>20</v>
      </c>
      <c r="N345" s="192" t="s">
        <v>44</v>
      </c>
      <c r="O345" s="37"/>
      <c r="P345" s="193">
        <f>O345*H345</f>
        <v>0</v>
      </c>
      <c r="Q345" s="193">
        <v>0</v>
      </c>
      <c r="R345" s="193">
        <f>Q345*H345</f>
        <v>0</v>
      </c>
      <c r="S345" s="193">
        <v>0</v>
      </c>
      <c r="T345" s="194">
        <f>S345*H345</f>
        <v>0</v>
      </c>
      <c r="AR345" s="19" t="s">
        <v>168</v>
      </c>
      <c r="AT345" s="19" t="s">
        <v>164</v>
      </c>
      <c r="AU345" s="19" t="s">
        <v>168</v>
      </c>
      <c r="AY345" s="19" t="s">
        <v>162</v>
      </c>
      <c r="BE345" s="195">
        <f>IF(N345="základní",J345,0)</f>
        <v>0</v>
      </c>
      <c r="BF345" s="195">
        <f>IF(N345="snížená",J345,0)</f>
        <v>0</v>
      </c>
      <c r="BG345" s="195">
        <f>IF(N345="zákl. přenesená",J345,0)</f>
        <v>0</v>
      </c>
      <c r="BH345" s="195">
        <f>IF(N345="sníž. přenesená",J345,0)</f>
        <v>0</v>
      </c>
      <c r="BI345" s="195">
        <f>IF(N345="nulová",J345,0)</f>
        <v>0</v>
      </c>
      <c r="BJ345" s="19" t="s">
        <v>22</v>
      </c>
      <c r="BK345" s="195">
        <f>ROUND(I345*H345,2)</f>
        <v>0</v>
      </c>
      <c r="BL345" s="19" t="s">
        <v>168</v>
      </c>
      <c r="BM345" s="19" t="s">
        <v>1222</v>
      </c>
    </row>
    <row r="346" spans="2:63" s="15" customFormat="1" ht="21.6" customHeight="1">
      <c r="B346" s="270"/>
      <c r="C346" s="271"/>
      <c r="D346" s="272" t="s">
        <v>72</v>
      </c>
      <c r="E346" s="272" t="s">
        <v>3415</v>
      </c>
      <c r="F346" s="272" t="s">
        <v>3416</v>
      </c>
      <c r="G346" s="271"/>
      <c r="H346" s="271"/>
      <c r="I346" s="273"/>
      <c r="J346" s="274">
        <f>BK346</f>
        <v>0</v>
      </c>
      <c r="K346" s="271"/>
      <c r="L346" s="275"/>
      <c r="M346" s="276"/>
      <c r="N346" s="277"/>
      <c r="O346" s="277"/>
      <c r="P346" s="278">
        <f>SUM(P347:P350)</f>
        <v>0</v>
      </c>
      <c r="Q346" s="277"/>
      <c r="R346" s="278">
        <f>SUM(R347:R350)</f>
        <v>0</v>
      </c>
      <c r="S346" s="277"/>
      <c r="T346" s="279">
        <f>SUM(T347:T350)</f>
        <v>0</v>
      </c>
      <c r="AR346" s="280" t="s">
        <v>22</v>
      </c>
      <c r="AT346" s="281" t="s">
        <v>72</v>
      </c>
      <c r="AU346" s="281" t="s">
        <v>180</v>
      </c>
      <c r="AY346" s="280" t="s">
        <v>162</v>
      </c>
      <c r="BK346" s="282">
        <f>SUM(BK347:BK350)</f>
        <v>0</v>
      </c>
    </row>
    <row r="347" spans="2:65" s="1" customFormat="1" ht="22.5" customHeight="1">
      <c r="B347" s="36"/>
      <c r="C347" s="184" t="s">
        <v>1229</v>
      </c>
      <c r="D347" s="184" t="s">
        <v>164</v>
      </c>
      <c r="E347" s="185" t="s">
        <v>3417</v>
      </c>
      <c r="F347" s="186" t="s">
        <v>3418</v>
      </c>
      <c r="G347" s="187" t="s">
        <v>1996</v>
      </c>
      <c r="H347" s="188">
        <v>3</v>
      </c>
      <c r="I347" s="189"/>
      <c r="J347" s="190">
        <f>ROUND(I347*H347,2)</f>
        <v>0</v>
      </c>
      <c r="K347" s="186" t="s">
        <v>20</v>
      </c>
      <c r="L347" s="56"/>
      <c r="M347" s="191" t="s">
        <v>20</v>
      </c>
      <c r="N347" s="192" t="s">
        <v>44</v>
      </c>
      <c r="O347" s="37"/>
      <c r="P347" s="193">
        <f>O347*H347</f>
        <v>0</v>
      </c>
      <c r="Q347" s="193">
        <v>0</v>
      </c>
      <c r="R347" s="193">
        <f>Q347*H347</f>
        <v>0</v>
      </c>
      <c r="S347" s="193">
        <v>0</v>
      </c>
      <c r="T347" s="194">
        <f>S347*H347</f>
        <v>0</v>
      </c>
      <c r="AR347" s="19" t="s">
        <v>168</v>
      </c>
      <c r="AT347" s="19" t="s">
        <v>164</v>
      </c>
      <c r="AU347" s="19" t="s">
        <v>168</v>
      </c>
      <c r="AY347" s="19" t="s">
        <v>162</v>
      </c>
      <c r="BE347" s="195">
        <f>IF(N347="základní",J347,0)</f>
        <v>0</v>
      </c>
      <c r="BF347" s="195">
        <f>IF(N347="snížená",J347,0)</f>
        <v>0</v>
      </c>
      <c r="BG347" s="195">
        <f>IF(N347="zákl. přenesená",J347,0)</f>
        <v>0</v>
      </c>
      <c r="BH347" s="195">
        <f>IF(N347="sníž. přenesená",J347,0)</f>
        <v>0</v>
      </c>
      <c r="BI347" s="195">
        <f>IF(N347="nulová",J347,0)</f>
        <v>0</v>
      </c>
      <c r="BJ347" s="19" t="s">
        <v>22</v>
      </c>
      <c r="BK347" s="195">
        <f>ROUND(I347*H347,2)</f>
        <v>0</v>
      </c>
      <c r="BL347" s="19" t="s">
        <v>168</v>
      </c>
      <c r="BM347" s="19" t="s">
        <v>1229</v>
      </c>
    </row>
    <row r="348" spans="2:65" s="1" customFormat="1" ht="22.5" customHeight="1">
      <c r="B348" s="36"/>
      <c r="C348" s="184" t="s">
        <v>1234</v>
      </c>
      <c r="D348" s="184" t="s">
        <v>164</v>
      </c>
      <c r="E348" s="185" t="s">
        <v>3419</v>
      </c>
      <c r="F348" s="186" t="s">
        <v>3420</v>
      </c>
      <c r="G348" s="187" t="s">
        <v>1996</v>
      </c>
      <c r="H348" s="188">
        <v>1</v>
      </c>
      <c r="I348" s="189"/>
      <c r="J348" s="190">
        <f>ROUND(I348*H348,2)</f>
        <v>0</v>
      </c>
      <c r="K348" s="186" t="s">
        <v>20</v>
      </c>
      <c r="L348" s="56"/>
      <c r="M348" s="191" t="s">
        <v>20</v>
      </c>
      <c r="N348" s="192" t="s">
        <v>44</v>
      </c>
      <c r="O348" s="37"/>
      <c r="P348" s="193">
        <f>O348*H348</f>
        <v>0</v>
      </c>
      <c r="Q348" s="193">
        <v>0</v>
      </c>
      <c r="R348" s="193">
        <f>Q348*H348</f>
        <v>0</v>
      </c>
      <c r="S348" s="193">
        <v>0</v>
      </c>
      <c r="T348" s="194">
        <f>S348*H348</f>
        <v>0</v>
      </c>
      <c r="AR348" s="19" t="s">
        <v>168</v>
      </c>
      <c r="AT348" s="19" t="s">
        <v>164</v>
      </c>
      <c r="AU348" s="19" t="s">
        <v>168</v>
      </c>
      <c r="AY348" s="19" t="s">
        <v>162</v>
      </c>
      <c r="BE348" s="195">
        <f>IF(N348="základní",J348,0)</f>
        <v>0</v>
      </c>
      <c r="BF348" s="195">
        <f>IF(N348="snížená",J348,0)</f>
        <v>0</v>
      </c>
      <c r="BG348" s="195">
        <f>IF(N348="zákl. přenesená",J348,0)</f>
        <v>0</v>
      </c>
      <c r="BH348" s="195">
        <f>IF(N348="sníž. přenesená",J348,0)</f>
        <v>0</v>
      </c>
      <c r="BI348" s="195">
        <f>IF(N348="nulová",J348,0)</f>
        <v>0</v>
      </c>
      <c r="BJ348" s="19" t="s">
        <v>22</v>
      </c>
      <c r="BK348" s="195">
        <f>ROUND(I348*H348,2)</f>
        <v>0</v>
      </c>
      <c r="BL348" s="19" t="s">
        <v>168</v>
      </c>
      <c r="BM348" s="19" t="s">
        <v>1234</v>
      </c>
    </row>
    <row r="349" spans="2:65" s="1" customFormat="1" ht="22.5" customHeight="1">
      <c r="B349" s="36"/>
      <c r="C349" s="184" t="s">
        <v>1239</v>
      </c>
      <c r="D349" s="184" t="s">
        <v>164</v>
      </c>
      <c r="E349" s="185" t="s">
        <v>3421</v>
      </c>
      <c r="F349" s="186" t="s">
        <v>3422</v>
      </c>
      <c r="G349" s="187" t="s">
        <v>1996</v>
      </c>
      <c r="H349" s="188">
        <v>1</v>
      </c>
      <c r="I349" s="189"/>
      <c r="J349" s="190">
        <f>ROUND(I349*H349,2)</f>
        <v>0</v>
      </c>
      <c r="K349" s="186" t="s">
        <v>20</v>
      </c>
      <c r="L349" s="56"/>
      <c r="M349" s="191" t="s">
        <v>20</v>
      </c>
      <c r="N349" s="192" t="s">
        <v>44</v>
      </c>
      <c r="O349" s="37"/>
      <c r="P349" s="193">
        <f>O349*H349</f>
        <v>0</v>
      </c>
      <c r="Q349" s="193">
        <v>0</v>
      </c>
      <c r="R349" s="193">
        <f>Q349*H349</f>
        <v>0</v>
      </c>
      <c r="S349" s="193">
        <v>0</v>
      </c>
      <c r="T349" s="194">
        <f>S349*H349</f>
        <v>0</v>
      </c>
      <c r="AR349" s="19" t="s">
        <v>168</v>
      </c>
      <c r="AT349" s="19" t="s">
        <v>164</v>
      </c>
      <c r="AU349" s="19" t="s">
        <v>168</v>
      </c>
      <c r="AY349" s="19" t="s">
        <v>162</v>
      </c>
      <c r="BE349" s="195">
        <f>IF(N349="základní",J349,0)</f>
        <v>0</v>
      </c>
      <c r="BF349" s="195">
        <f>IF(N349="snížená",J349,0)</f>
        <v>0</v>
      </c>
      <c r="BG349" s="195">
        <f>IF(N349="zákl. přenesená",J349,0)</f>
        <v>0</v>
      </c>
      <c r="BH349" s="195">
        <f>IF(N349="sníž. přenesená",J349,0)</f>
        <v>0</v>
      </c>
      <c r="BI349" s="195">
        <f>IF(N349="nulová",J349,0)</f>
        <v>0</v>
      </c>
      <c r="BJ349" s="19" t="s">
        <v>22</v>
      </c>
      <c r="BK349" s="195">
        <f>ROUND(I349*H349,2)</f>
        <v>0</v>
      </c>
      <c r="BL349" s="19" t="s">
        <v>168</v>
      </c>
      <c r="BM349" s="19" t="s">
        <v>1239</v>
      </c>
    </row>
    <row r="350" spans="2:65" s="1" customFormat="1" ht="22.5" customHeight="1">
      <c r="B350" s="36"/>
      <c r="C350" s="184" t="s">
        <v>1244</v>
      </c>
      <c r="D350" s="184" t="s">
        <v>164</v>
      </c>
      <c r="E350" s="185" t="s">
        <v>3423</v>
      </c>
      <c r="F350" s="186" t="s">
        <v>3424</v>
      </c>
      <c r="G350" s="187" t="s">
        <v>1996</v>
      </c>
      <c r="H350" s="188">
        <v>1</v>
      </c>
      <c r="I350" s="189"/>
      <c r="J350" s="190">
        <f>ROUND(I350*H350,2)</f>
        <v>0</v>
      </c>
      <c r="K350" s="186" t="s">
        <v>20</v>
      </c>
      <c r="L350" s="56"/>
      <c r="M350" s="191" t="s">
        <v>20</v>
      </c>
      <c r="N350" s="192" t="s">
        <v>44</v>
      </c>
      <c r="O350" s="37"/>
      <c r="P350" s="193">
        <f>O350*H350</f>
        <v>0</v>
      </c>
      <c r="Q350" s="193">
        <v>0</v>
      </c>
      <c r="R350" s="193">
        <f>Q350*H350</f>
        <v>0</v>
      </c>
      <c r="S350" s="193">
        <v>0</v>
      </c>
      <c r="T350" s="194">
        <f>S350*H350</f>
        <v>0</v>
      </c>
      <c r="AR350" s="19" t="s">
        <v>168</v>
      </c>
      <c r="AT350" s="19" t="s">
        <v>164</v>
      </c>
      <c r="AU350" s="19" t="s">
        <v>168</v>
      </c>
      <c r="AY350" s="19" t="s">
        <v>162</v>
      </c>
      <c r="BE350" s="195">
        <f>IF(N350="základní",J350,0)</f>
        <v>0</v>
      </c>
      <c r="BF350" s="195">
        <f>IF(N350="snížená",J350,0)</f>
        <v>0</v>
      </c>
      <c r="BG350" s="195">
        <f>IF(N350="zákl. přenesená",J350,0)</f>
        <v>0</v>
      </c>
      <c r="BH350" s="195">
        <f>IF(N350="sníž. přenesená",J350,0)</f>
        <v>0</v>
      </c>
      <c r="BI350" s="195">
        <f>IF(N350="nulová",J350,0)</f>
        <v>0</v>
      </c>
      <c r="BJ350" s="19" t="s">
        <v>22</v>
      </c>
      <c r="BK350" s="195">
        <f>ROUND(I350*H350,2)</f>
        <v>0</v>
      </c>
      <c r="BL350" s="19" t="s">
        <v>168</v>
      </c>
      <c r="BM350" s="19" t="s">
        <v>1244</v>
      </c>
    </row>
    <row r="351" spans="2:63" s="15" customFormat="1" ht="21.6" customHeight="1">
      <c r="B351" s="270"/>
      <c r="C351" s="271"/>
      <c r="D351" s="272" t="s">
        <v>72</v>
      </c>
      <c r="E351" s="272" t="s">
        <v>3425</v>
      </c>
      <c r="F351" s="272" t="s">
        <v>3426</v>
      </c>
      <c r="G351" s="271"/>
      <c r="H351" s="271"/>
      <c r="I351" s="273"/>
      <c r="J351" s="274">
        <f>BK351</f>
        <v>0</v>
      </c>
      <c r="K351" s="271"/>
      <c r="L351" s="275"/>
      <c r="M351" s="276"/>
      <c r="N351" s="277"/>
      <c r="O351" s="277"/>
      <c r="P351" s="278">
        <f>SUM(P352:P353)</f>
        <v>0</v>
      </c>
      <c r="Q351" s="277"/>
      <c r="R351" s="278">
        <f>SUM(R352:R353)</f>
        <v>0</v>
      </c>
      <c r="S351" s="277"/>
      <c r="T351" s="279">
        <f>SUM(T352:T353)</f>
        <v>0</v>
      </c>
      <c r="AR351" s="280" t="s">
        <v>22</v>
      </c>
      <c r="AT351" s="281" t="s">
        <v>72</v>
      </c>
      <c r="AU351" s="281" t="s">
        <v>180</v>
      </c>
      <c r="AY351" s="280" t="s">
        <v>162</v>
      </c>
      <c r="BK351" s="282">
        <f>SUM(BK352:BK353)</f>
        <v>0</v>
      </c>
    </row>
    <row r="352" spans="2:65" s="1" customFormat="1" ht="22.5" customHeight="1">
      <c r="B352" s="36"/>
      <c r="C352" s="184" t="s">
        <v>1264</v>
      </c>
      <c r="D352" s="184" t="s">
        <v>164</v>
      </c>
      <c r="E352" s="185" t="s">
        <v>3427</v>
      </c>
      <c r="F352" s="186" t="s">
        <v>3428</v>
      </c>
      <c r="G352" s="187" t="s">
        <v>1996</v>
      </c>
      <c r="H352" s="188">
        <v>1</v>
      </c>
      <c r="I352" s="189"/>
      <c r="J352" s="190">
        <f>ROUND(I352*H352,2)</f>
        <v>0</v>
      </c>
      <c r="K352" s="186" t="s">
        <v>20</v>
      </c>
      <c r="L352" s="56"/>
      <c r="M352" s="191" t="s">
        <v>20</v>
      </c>
      <c r="N352" s="192" t="s">
        <v>44</v>
      </c>
      <c r="O352" s="37"/>
      <c r="P352" s="193">
        <f>O352*H352</f>
        <v>0</v>
      </c>
      <c r="Q352" s="193">
        <v>0</v>
      </c>
      <c r="R352" s="193">
        <f>Q352*H352</f>
        <v>0</v>
      </c>
      <c r="S352" s="193">
        <v>0</v>
      </c>
      <c r="T352" s="194">
        <f>S352*H352</f>
        <v>0</v>
      </c>
      <c r="AR352" s="19" t="s">
        <v>168</v>
      </c>
      <c r="AT352" s="19" t="s">
        <v>164</v>
      </c>
      <c r="AU352" s="19" t="s">
        <v>168</v>
      </c>
      <c r="AY352" s="19" t="s">
        <v>162</v>
      </c>
      <c r="BE352" s="195">
        <f>IF(N352="základní",J352,0)</f>
        <v>0</v>
      </c>
      <c r="BF352" s="195">
        <f>IF(N352="snížená",J352,0)</f>
        <v>0</v>
      </c>
      <c r="BG352" s="195">
        <f>IF(N352="zákl. přenesená",J352,0)</f>
        <v>0</v>
      </c>
      <c r="BH352" s="195">
        <f>IF(N352="sníž. přenesená",J352,0)</f>
        <v>0</v>
      </c>
      <c r="BI352" s="195">
        <f>IF(N352="nulová",J352,0)</f>
        <v>0</v>
      </c>
      <c r="BJ352" s="19" t="s">
        <v>22</v>
      </c>
      <c r="BK352" s="195">
        <f>ROUND(I352*H352,2)</f>
        <v>0</v>
      </c>
      <c r="BL352" s="19" t="s">
        <v>168</v>
      </c>
      <c r="BM352" s="19" t="s">
        <v>1264</v>
      </c>
    </row>
    <row r="353" spans="2:65" s="1" customFormat="1" ht="22.5" customHeight="1">
      <c r="B353" s="36"/>
      <c r="C353" s="184" t="s">
        <v>1273</v>
      </c>
      <c r="D353" s="184" t="s">
        <v>164</v>
      </c>
      <c r="E353" s="185" t="s">
        <v>3429</v>
      </c>
      <c r="F353" s="186" t="s">
        <v>3430</v>
      </c>
      <c r="G353" s="187" t="s">
        <v>1996</v>
      </c>
      <c r="H353" s="188">
        <v>1</v>
      </c>
      <c r="I353" s="189"/>
      <c r="J353" s="190">
        <f>ROUND(I353*H353,2)</f>
        <v>0</v>
      </c>
      <c r="K353" s="186" t="s">
        <v>20</v>
      </c>
      <c r="L353" s="56"/>
      <c r="M353" s="191" t="s">
        <v>20</v>
      </c>
      <c r="N353" s="192" t="s">
        <v>44</v>
      </c>
      <c r="O353" s="37"/>
      <c r="P353" s="193">
        <f>O353*H353</f>
        <v>0</v>
      </c>
      <c r="Q353" s="193">
        <v>0</v>
      </c>
      <c r="R353" s="193">
        <f>Q353*H353</f>
        <v>0</v>
      </c>
      <c r="S353" s="193">
        <v>0</v>
      </c>
      <c r="T353" s="194">
        <f>S353*H353</f>
        <v>0</v>
      </c>
      <c r="AR353" s="19" t="s">
        <v>168</v>
      </c>
      <c r="AT353" s="19" t="s">
        <v>164</v>
      </c>
      <c r="AU353" s="19" t="s">
        <v>168</v>
      </c>
      <c r="AY353" s="19" t="s">
        <v>162</v>
      </c>
      <c r="BE353" s="195">
        <f>IF(N353="základní",J353,0)</f>
        <v>0</v>
      </c>
      <c r="BF353" s="195">
        <f>IF(N353="snížená",J353,0)</f>
        <v>0</v>
      </c>
      <c r="BG353" s="195">
        <f>IF(N353="zákl. přenesená",J353,0)</f>
        <v>0</v>
      </c>
      <c r="BH353" s="195">
        <f>IF(N353="sníž. přenesená",J353,0)</f>
        <v>0</v>
      </c>
      <c r="BI353" s="195">
        <f>IF(N353="nulová",J353,0)</f>
        <v>0</v>
      </c>
      <c r="BJ353" s="19" t="s">
        <v>22</v>
      </c>
      <c r="BK353" s="195">
        <f>ROUND(I353*H353,2)</f>
        <v>0</v>
      </c>
      <c r="BL353" s="19" t="s">
        <v>168</v>
      </c>
      <c r="BM353" s="19" t="s">
        <v>1273</v>
      </c>
    </row>
    <row r="354" spans="2:63" s="15" customFormat="1" ht="21.6" customHeight="1">
      <c r="B354" s="270"/>
      <c r="C354" s="271"/>
      <c r="D354" s="272" t="s">
        <v>72</v>
      </c>
      <c r="E354" s="272" t="s">
        <v>3431</v>
      </c>
      <c r="F354" s="272" t="s">
        <v>3432</v>
      </c>
      <c r="G354" s="271"/>
      <c r="H354" s="271"/>
      <c r="I354" s="273"/>
      <c r="J354" s="274">
        <f>BK354</f>
        <v>0</v>
      </c>
      <c r="K354" s="271"/>
      <c r="L354" s="275"/>
      <c r="M354" s="276"/>
      <c r="N354" s="277"/>
      <c r="O354" s="277"/>
      <c r="P354" s="278">
        <f>SUM(P355:P356)</f>
        <v>0</v>
      </c>
      <c r="Q354" s="277"/>
      <c r="R354" s="278">
        <f>SUM(R355:R356)</f>
        <v>0</v>
      </c>
      <c r="S354" s="277"/>
      <c r="T354" s="279">
        <f>SUM(T355:T356)</f>
        <v>0</v>
      </c>
      <c r="AR354" s="280" t="s">
        <v>22</v>
      </c>
      <c r="AT354" s="281" t="s">
        <v>72</v>
      </c>
      <c r="AU354" s="281" t="s">
        <v>180</v>
      </c>
      <c r="AY354" s="280" t="s">
        <v>162</v>
      </c>
      <c r="BK354" s="282">
        <f>SUM(BK355:BK356)</f>
        <v>0</v>
      </c>
    </row>
    <row r="355" spans="2:65" s="1" customFormat="1" ht="22.5" customHeight="1">
      <c r="B355" s="36"/>
      <c r="C355" s="184" t="s">
        <v>1281</v>
      </c>
      <c r="D355" s="184" t="s">
        <v>164</v>
      </c>
      <c r="E355" s="185" t="s">
        <v>3433</v>
      </c>
      <c r="F355" s="186" t="s">
        <v>3434</v>
      </c>
      <c r="G355" s="187" t="s">
        <v>1996</v>
      </c>
      <c r="H355" s="188">
        <v>15</v>
      </c>
      <c r="I355" s="189"/>
      <c r="J355" s="190">
        <f>ROUND(I355*H355,2)</f>
        <v>0</v>
      </c>
      <c r="K355" s="186" t="s">
        <v>20</v>
      </c>
      <c r="L355" s="56"/>
      <c r="M355" s="191" t="s">
        <v>20</v>
      </c>
      <c r="N355" s="192" t="s">
        <v>44</v>
      </c>
      <c r="O355" s="37"/>
      <c r="P355" s="193">
        <f>O355*H355</f>
        <v>0</v>
      </c>
      <c r="Q355" s="193">
        <v>0</v>
      </c>
      <c r="R355" s="193">
        <f>Q355*H355</f>
        <v>0</v>
      </c>
      <c r="S355" s="193">
        <v>0</v>
      </c>
      <c r="T355" s="194">
        <f>S355*H355</f>
        <v>0</v>
      </c>
      <c r="AR355" s="19" t="s">
        <v>168</v>
      </c>
      <c r="AT355" s="19" t="s">
        <v>164</v>
      </c>
      <c r="AU355" s="19" t="s">
        <v>168</v>
      </c>
      <c r="AY355" s="19" t="s">
        <v>162</v>
      </c>
      <c r="BE355" s="195">
        <f>IF(N355="základní",J355,0)</f>
        <v>0</v>
      </c>
      <c r="BF355" s="195">
        <f>IF(N355="snížená",J355,0)</f>
        <v>0</v>
      </c>
      <c r="BG355" s="195">
        <f>IF(N355="zákl. přenesená",J355,0)</f>
        <v>0</v>
      </c>
      <c r="BH355" s="195">
        <f>IF(N355="sníž. přenesená",J355,0)</f>
        <v>0</v>
      </c>
      <c r="BI355" s="195">
        <f>IF(N355="nulová",J355,0)</f>
        <v>0</v>
      </c>
      <c r="BJ355" s="19" t="s">
        <v>22</v>
      </c>
      <c r="BK355" s="195">
        <f>ROUND(I355*H355,2)</f>
        <v>0</v>
      </c>
      <c r="BL355" s="19" t="s">
        <v>168</v>
      </c>
      <c r="BM355" s="19" t="s">
        <v>1281</v>
      </c>
    </row>
    <row r="356" spans="2:65" s="1" customFormat="1" ht="22.5" customHeight="1">
      <c r="B356" s="36"/>
      <c r="C356" s="184" t="s">
        <v>1287</v>
      </c>
      <c r="D356" s="184" t="s">
        <v>164</v>
      </c>
      <c r="E356" s="185" t="s">
        <v>3435</v>
      </c>
      <c r="F356" s="186" t="s">
        <v>3436</v>
      </c>
      <c r="G356" s="187" t="s">
        <v>1996</v>
      </c>
      <c r="H356" s="188">
        <v>2</v>
      </c>
      <c r="I356" s="189"/>
      <c r="J356" s="190">
        <f>ROUND(I356*H356,2)</f>
        <v>0</v>
      </c>
      <c r="K356" s="186" t="s">
        <v>20</v>
      </c>
      <c r="L356" s="56"/>
      <c r="M356" s="191" t="s">
        <v>20</v>
      </c>
      <c r="N356" s="192" t="s">
        <v>44</v>
      </c>
      <c r="O356" s="37"/>
      <c r="P356" s="193">
        <f>O356*H356</f>
        <v>0</v>
      </c>
      <c r="Q356" s="193">
        <v>0</v>
      </c>
      <c r="R356" s="193">
        <f>Q356*H356</f>
        <v>0</v>
      </c>
      <c r="S356" s="193">
        <v>0</v>
      </c>
      <c r="T356" s="194">
        <f>S356*H356</f>
        <v>0</v>
      </c>
      <c r="AR356" s="19" t="s">
        <v>168</v>
      </c>
      <c r="AT356" s="19" t="s">
        <v>164</v>
      </c>
      <c r="AU356" s="19" t="s">
        <v>168</v>
      </c>
      <c r="AY356" s="19" t="s">
        <v>162</v>
      </c>
      <c r="BE356" s="195">
        <f>IF(N356="základní",J356,0)</f>
        <v>0</v>
      </c>
      <c r="BF356" s="195">
        <f>IF(N356="snížená",J356,0)</f>
        <v>0</v>
      </c>
      <c r="BG356" s="195">
        <f>IF(N356="zákl. přenesená",J356,0)</f>
        <v>0</v>
      </c>
      <c r="BH356" s="195">
        <f>IF(N356="sníž. přenesená",J356,0)</f>
        <v>0</v>
      </c>
      <c r="BI356" s="195">
        <f>IF(N356="nulová",J356,0)</f>
        <v>0</v>
      </c>
      <c r="BJ356" s="19" t="s">
        <v>22</v>
      </c>
      <c r="BK356" s="195">
        <f>ROUND(I356*H356,2)</f>
        <v>0</v>
      </c>
      <c r="BL356" s="19" t="s">
        <v>168</v>
      </c>
      <c r="BM356" s="19" t="s">
        <v>1287</v>
      </c>
    </row>
    <row r="357" spans="2:63" s="15" customFormat="1" ht="21.6" customHeight="1">
      <c r="B357" s="270"/>
      <c r="C357" s="271"/>
      <c r="D357" s="272" t="s">
        <v>72</v>
      </c>
      <c r="E357" s="272" t="s">
        <v>3437</v>
      </c>
      <c r="F357" s="272" t="s">
        <v>3438</v>
      </c>
      <c r="G357" s="271"/>
      <c r="H357" s="271"/>
      <c r="I357" s="273"/>
      <c r="J357" s="274">
        <f>BK357</f>
        <v>0</v>
      </c>
      <c r="K357" s="271"/>
      <c r="L357" s="275"/>
      <c r="M357" s="276"/>
      <c r="N357" s="277"/>
      <c r="O357" s="277"/>
      <c r="P357" s="278">
        <f>P358</f>
        <v>0</v>
      </c>
      <c r="Q357" s="277"/>
      <c r="R357" s="278">
        <f>R358</f>
        <v>0</v>
      </c>
      <c r="S357" s="277"/>
      <c r="T357" s="279">
        <f>T358</f>
        <v>0</v>
      </c>
      <c r="AR357" s="280" t="s">
        <v>22</v>
      </c>
      <c r="AT357" s="281" t="s">
        <v>72</v>
      </c>
      <c r="AU357" s="281" t="s">
        <v>180</v>
      </c>
      <c r="AY357" s="280" t="s">
        <v>162</v>
      </c>
      <c r="BK357" s="282">
        <f>BK358</f>
        <v>0</v>
      </c>
    </row>
    <row r="358" spans="2:65" s="1" customFormat="1" ht="22.5" customHeight="1">
      <c r="B358" s="36"/>
      <c r="C358" s="184" t="s">
        <v>1291</v>
      </c>
      <c r="D358" s="184" t="s">
        <v>164</v>
      </c>
      <c r="E358" s="185" t="s">
        <v>3439</v>
      </c>
      <c r="F358" s="186" t="s">
        <v>3440</v>
      </c>
      <c r="G358" s="187" t="s">
        <v>1996</v>
      </c>
      <c r="H358" s="188">
        <v>2</v>
      </c>
      <c r="I358" s="189"/>
      <c r="J358" s="190">
        <f>ROUND(I358*H358,2)</f>
        <v>0</v>
      </c>
      <c r="K358" s="186" t="s">
        <v>20</v>
      </c>
      <c r="L358" s="56"/>
      <c r="M358" s="191" t="s">
        <v>20</v>
      </c>
      <c r="N358" s="192" t="s">
        <v>44</v>
      </c>
      <c r="O358" s="37"/>
      <c r="P358" s="193">
        <f>O358*H358</f>
        <v>0</v>
      </c>
      <c r="Q358" s="193">
        <v>0</v>
      </c>
      <c r="R358" s="193">
        <f>Q358*H358</f>
        <v>0</v>
      </c>
      <c r="S358" s="193">
        <v>0</v>
      </c>
      <c r="T358" s="194">
        <f>S358*H358</f>
        <v>0</v>
      </c>
      <c r="AR358" s="19" t="s">
        <v>168</v>
      </c>
      <c r="AT358" s="19" t="s">
        <v>164</v>
      </c>
      <c r="AU358" s="19" t="s">
        <v>168</v>
      </c>
      <c r="AY358" s="19" t="s">
        <v>162</v>
      </c>
      <c r="BE358" s="195">
        <f>IF(N358="základní",J358,0)</f>
        <v>0</v>
      </c>
      <c r="BF358" s="195">
        <f>IF(N358="snížená",J358,0)</f>
        <v>0</v>
      </c>
      <c r="BG358" s="195">
        <f>IF(N358="zákl. přenesená",J358,0)</f>
        <v>0</v>
      </c>
      <c r="BH358" s="195">
        <f>IF(N358="sníž. přenesená",J358,0)</f>
        <v>0</v>
      </c>
      <c r="BI358" s="195">
        <f>IF(N358="nulová",J358,0)</f>
        <v>0</v>
      </c>
      <c r="BJ358" s="19" t="s">
        <v>22</v>
      </c>
      <c r="BK358" s="195">
        <f>ROUND(I358*H358,2)</f>
        <v>0</v>
      </c>
      <c r="BL358" s="19" t="s">
        <v>168</v>
      </c>
      <c r="BM358" s="19" t="s">
        <v>1291</v>
      </c>
    </row>
    <row r="359" spans="2:63" s="15" customFormat="1" ht="21.6" customHeight="1">
      <c r="B359" s="270"/>
      <c r="C359" s="271"/>
      <c r="D359" s="272" t="s">
        <v>72</v>
      </c>
      <c r="E359" s="272" t="s">
        <v>3441</v>
      </c>
      <c r="F359" s="272" t="s">
        <v>3442</v>
      </c>
      <c r="G359" s="271"/>
      <c r="H359" s="271"/>
      <c r="I359" s="273"/>
      <c r="J359" s="274">
        <f>BK359</f>
        <v>0</v>
      </c>
      <c r="K359" s="271"/>
      <c r="L359" s="275"/>
      <c r="M359" s="276"/>
      <c r="N359" s="277"/>
      <c r="O359" s="277"/>
      <c r="P359" s="278">
        <f>SUM(P360:P361)</f>
        <v>0</v>
      </c>
      <c r="Q359" s="277"/>
      <c r="R359" s="278">
        <f>SUM(R360:R361)</f>
        <v>0</v>
      </c>
      <c r="S359" s="277"/>
      <c r="T359" s="279">
        <f>SUM(T360:T361)</f>
        <v>0</v>
      </c>
      <c r="AR359" s="280" t="s">
        <v>22</v>
      </c>
      <c r="AT359" s="281" t="s">
        <v>72</v>
      </c>
      <c r="AU359" s="281" t="s">
        <v>180</v>
      </c>
      <c r="AY359" s="280" t="s">
        <v>162</v>
      </c>
      <c r="BK359" s="282">
        <f>SUM(BK360:BK361)</f>
        <v>0</v>
      </c>
    </row>
    <row r="360" spans="2:65" s="1" customFormat="1" ht="22.5" customHeight="1">
      <c r="B360" s="36"/>
      <c r="C360" s="184" t="s">
        <v>1296</v>
      </c>
      <c r="D360" s="184" t="s">
        <v>164</v>
      </c>
      <c r="E360" s="185" t="s">
        <v>3443</v>
      </c>
      <c r="F360" s="186" t="s">
        <v>3444</v>
      </c>
      <c r="G360" s="187" t="s">
        <v>1996</v>
      </c>
      <c r="H360" s="188">
        <v>9</v>
      </c>
      <c r="I360" s="189"/>
      <c r="J360" s="190">
        <f>ROUND(I360*H360,2)</f>
        <v>0</v>
      </c>
      <c r="K360" s="186" t="s">
        <v>20</v>
      </c>
      <c r="L360" s="56"/>
      <c r="M360" s="191" t="s">
        <v>20</v>
      </c>
      <c r="N360" s="192" t="s">
        <v>44</v>
      </c>
      <c r="O360" s="37"/>
      <c r="P360" s="193">
        <f>O360*H360</f>
        <v>0</v>
      </c>
      <c r="Q360" s="193">
        <v>0</v>
      </c>
      <c r="R360" s="193">
        <f>Q360*H360</f>
        <v>0</v>
      </c>
      <c r="S360" s="193">
        <v>0</v>
      </c>
      <c r="T360" s="194">
        <f>S360*H360</f>
        <v>0</v>
      </c>
      <c r="AR360" s="19" t="s">
        <v>168</v>
      </c>
      <c r="AT360" s="19" t="s">
        <v>164</v>
      </c>
      <c r="AU360" s="19" t="s">
        <v>168</v>
      </c>
      <c r="AY360" s="19" t="s">
        <v>162</v>
      </c>
      <c r="BE360" s="195">
        <f>IF(N360="základní",J360,0)</f>
        <v>0</v>
      </c>
      <c r="BF360" s="195">
        <f>IF(N360="snížená",J360,0)</f>
        <v>0</v>
      </c>
      <c r="BG360" s="195">
        <f>IF(N360="zákl. přenesená",J360,0)</f>
        <v>0</v>
      </c>
      <c r="BH360" s="195">
        <f>IF(N360="sníž. přenesená",J360,0)</f>
        <v>0</v>
      </c>
      <c r="BI360" s="195">
        <f>IF(N360="nulová",J360,0)</f>
        <v>0</v>
      </c>
      <c r="BJ360" s="19" t="s">
        <v>22</v>
      </c>
      <c r="BK360" s="195">
        <f>ROUND(I360*H360,2)</f>
        <v>0</v>
      </c>
      <c r="BL360" s="19" t="s">
        <v>168</v>
      </c>
      <c r="BM360" s="19" t="s">
        <v>1296</v>
      </c>
    </row>
    <row r="361" spans="2:65" s="1" customFormat="1" ht="22.5" customHeight="1">
      <c r="B361" s="36"/>
      <c r="C361" s="184" t="s">
        <v>1301</v>
      </c>
      <c r="D361" s="184" t="s">
        <v>164</v>
      </c>
      <c r="E361" s="185" t="s">
        <v>3445</v>
      </c>
      <c r="F361" s="186" t="s">
        <v>3446</v>
      </c>
      <c r="G361" s="187" t="s">
        <v>1996</v>
      </c>
      <c r="H361" s="188">
        <v>1</v>
      </c>
      <c r="I361" s="189"/>
      <c r="J361" s="190">
        <f>ROUND(I361*H361,2)</f>
        <v>0</v>
      </c>
      <c r="K361" s="186" t="s">
        <v>20</v>
      </c>
      <c r="L361" s="56"/>
      <c r="M361" s="191" t="s">
        <v>20</v>
      </c>
      <c r="N361" s="192" t="s">
        <v>44</v>
      </c>
      <c r="O361" s="37"/>
      <c r="P361" s="193">
        <f>O361*H361</f>
        <v>0</v>
      </c>
      <c r="Q361" s="193">
        <v>0</v>
      </c>
      <c r="R361" s="193">
        <f>Q361*H361</f>
        <v>0</v>
      </c>
      <c r="S361" s="193">
        <v>0</v>
      </c>
      <c r="T361" s="194">
        <f>S361*H361</f>
        <v>0</v>
      </c>
      <c r="AR361" s="19" t="s">
        <v>168</v>
      </c>
      <c r="AT361" s="19" t="s">
        <v>164</v>
      </c>
      <c r="AU361" s="19" t="s">
        <v>168</v>
      </c>
      <c r="AY361" s="19" t="s">
        <v>162</v>
      </c>
      <c r="BE361" s="195">
        <f>IF(N361="základní",J361,0)</f>
        <v>0</v>
      </c>
      <c r="BF361" s="195">
        <f>IF(N361="snížená",J361,0)</f>
        <v>0</v>
      </c>
      <c r="BG361" s="195">
        <f>IF(N361="zákl. přenesená",J361,0)</f>
        <v>0</v>
      </c>
      <c r="BH361" s="195">
        <f>IF(N361="sníž. přenesená",J361,0)</f>
        <v>0</v>
      </c>
      <c r="BI361" s="195">
        <f>IF(N361="nulová",J361,0)</f>
        <v>0</v>
      </c>
      <c r="BJ361" s="19" t="s">
        <v>22</v>
      </c>
      <c r="BK361" s="195">
        <f>ROUND(I361*H361,2)</f>
        <v>0</v>
      </c>
      <c r="BL361" s="19" t="s">
        <v>168</v>
      </c>
      <c r="BM361" s="19" t="s">
        <v>1301</v>
      </c>
    </row>
    <row r="362" spans="2:63" s="15" customFormat="1" ht="21.6" customHeight="1">
      <c r="B362" s="270"/>
      <c r="C362" s="271"/>
      <c r="D362" s="272" t="s">
        <v>72</v>
      </c>
      <c r="E362" s="272" t="s">
        <v>3447</v>
      </c>
      <c r="F362" s="272" t="s">
        <v>3448</v>
      </c>
      <c r="G362" s="271"/>
      <c r="H362" s="271"/>
      <c r="I362" s="273"/>
      <c r="J362" s="274">
        <f>BK362</f>
        <v>0</v>
      </c>
      <c r="K362" s="271"/>
      <c r="L362" s="275"/>
      <c r="M362" s="276"/>
      <c r="N362" s="277"/>
      <c r="O362" s="277"/>
      <c r="P362" s="278">
        <f>SUM(P363:P366)</f>
        <v>0</v>
      </c>
      <c r="Q362" s="277"/>
      <c r="R362" s="278">
        <f>SUM(R363:R366)</f>
        <v>0</v>
      </c>
      <c r="S362" s="277"/>
      <c r="T362" s="279">
        <f>SUM(T363:T366)</f>
        <v>0</v>
      </c>
      <c r="AR362" s="280" t="s">
        <v>22</v>
      </c>
      <c r="AT362" s="281" t="s">
        <v>72</v>
      </c>
      <c r="AU362" s="281" t="s">
        <v>180</v>
      </c>
      <c r="AY362" s="280" t="s">
        <v>162</v>
      </c>
      <c r="BK362" s="282">
        <f>SUM(BK363:BK366)</f>
        <v>0</v>
      </c>
    </row>
    <row r="363" spans="2:65" s="1" customFormat="1" ht="22.5" customHeight="1">
      <c r="B363" s="36"/>
      <c r="C363" s="184" t="s">
        <v>1305</v>
      </c>
      <c r="D363" s="184" t="s">
        <v>164</v>
      </c>
      <c r="E363" s="185" t="s">
        <v>3449</v>
      </c>
      <c r="F363" s="186" t="s">
        <v>3450</v>
      </c>
      <c r="G363" s="187" t="s">
        <v>1996</v>
      </c>
      <c r="H363" s="188">
        <v>1</v>
      </c>
      <c r="I363" s="189"/>
      <c r="J363" s="190">
        <f>ROUND(I363*H363,2)</f>
        <v>0</v>
      </c>
      <c r="K363" s="186" t="s">
        <v>20</v>
      </c>
      <c r="L363" s="56"/>
      <c r="M363" s="191" t="s">
        <v>20</v>
      </c>
      <c r="N363" s="192" t="s">
        <v>44</v>
      </c>
      <c r="O363" s="37"/>
      <c r="P363" s="193">
        <f>O363*H363</f>
        <v>0</v>
      </c>
      <c r="Q363" s="193">
        <v>0</v>
      </c>
      <c r="R363" s="193">
        <f>Q363*H363</f>
        <v>0</v>
      </c>
      <c r="S363" s="193">
        <v>0</v>
      </c>
      <c r="T363" s="194">
        <f>S363*H363</f>
        <v>0</v>
      </c>
      <c r="AR363" s="19" t="s">
        <v>168</v>
      </c>
      <c r="AT363" s="19" t="s">
        <v>164</v>
      </c>
      <c r="AU363" s="19" t="s">
        <v>168</v>
      </c>
      <c r="AY363" s="19" t="s">
        <v>162</v>
      </c>
      <c r="BE363" s="195">
        <f>IF(N363="základní",J363,0)</f>
        <v>0</v>
      </c>
      <c r="BF363" s="195">
        <f>IF(N363="snížená",J363,0)</f>
        <v>0</v>
      </c>
      <c r="BG363" s="195">
        <f>IF(N363="zákl. přenesená",J363,0)</f>
        <v>0</v>
      </c>
      <c r="BH363" s="195">
        <f>IF(N363="sníž. přenesená",J363,0)</f>
        <v>0</v>
      </c>
      <c r="BI363" s="195">
        <f>IF(N363="nulová",J363,0)</f>
        <v>0</v>
      </c>
      <c r="BJ363" s="19" t="s">
        <v>22</v>
      </c>
      <c r="BK363" s="195">
        <f>ROUND(I363*H363,2)</f>
        <v>0</v>
      </c>
      <c r="BL363" s="19" t="s">
        <v>168</v>
      </c>
      <c r="BM363" s="19" t="s">
        <v>1305</v>
      </c>
    </row>
    <row r="364" spans="2:65" s="1" customFormat="1" ht="22.5" customHeight="1">
      <c r="B364" s="36"/>
      <c r="C364" s="184" t="s">
        <v>1314</v>
      </c>
      <c r="D364" s="184" t="s">
        <v>164</v>
      </c>
      <c r="E364" s="185" t="s">
        <v>3451</v>
      </c>
      <c r="F364" s="186" t="s">
        <v>3452</v>
      </c>
      <c r="G364" s="187" t="s">
        <v>1996</v>
      </c>
      <c r="H364" s="188">
        <v>2</v>
      </c>
      <c r="I364" s="189"/>
      <c r="J364" s="190">
        <f>ROUND(I364*H364,2)</f>
        <v>0</v>
      </c>
      <c r="K364" s="186" t="s">
        <v>20</v>
      </c>
      <c r="L364" s="56"/>
      <c r="M364" s="191" t="s">
        <v>20</v>
      </c>
      <c r="N364" s="192" t="s">
        <v>44</v>
      </c>
      <c r="O364" s="37"/>
      <c r="P364" s="193">
        <f>O364*H364</f>
        <v>0</v>
      </c>
      <c r="Q364" s="193">
        <v>0</v>
      </c>
      <c r="R364" s="193">
        <f>Q364*H364</f>
        <v>0</v>
      </c>
      <c r="S364" s="193">
        <v>0</v>
      </c>
      <c r="T364" s="194">
        <f>S364*H364</f>
        <v>0</v>
      </c>
      <c r="AR364" s="19" t="s">
        <v>168</v>
      </c>
      <c r="AT364" s="19" t="s">
        <v>164</v>
      </c>
      <c r="AU364" s="19" t="s">
        <v>168</v>
      </c>
      <c r="AY364" s="19" t="s">
        <v>162</v>
      </c>
      <c r="BE364" s="195">
        <f>IF(N364="základní",J364,0)</f>
        <v>0</v>
      </c>
      <c r="BF364" s="195">
        <f>IF(N364="snížená",J364,0)</f>
        <v>0</v>
      </c>
      <c r="BG364" s="195">
        <f>IF(N364="zákl. přenesená",J364,0)</f>
        <v>0</v>
      </c>
      <c r="BH364" s="195">
        <f>IF(N364="sníž. přenesená",J364,0)</f>
        <v>0</v>
      </c>
      <c r="BI364" s="195">
        <f>IF(N364="nulová",J364,0)</f>
        <v>0</v>
      </c>
      <c r="BJ364" s="19" t="s">
        <v>22</v>
      </c>
      <c r="BK364" s="195">
        <f>ROUND(I364*H364,2)</f>
        <v>0</v>
      </c>
      <c r="BL364" s="19" t="s">
        <v>168</v>
      </c>
      <c r="BM364" s="19" t="s">
        <v>1314</v>
      </c>
    </row>
    <row r="365" spans="2:65" s="1" customFormat="1" ht="22.5" customHeight="1">
      <c r="B365" s="36"/>
      <c r="C365" s="184" t="s">
        <v>1321</v>
      </c>
      <c r="D365" s="184" t="s">
        <v>164</v>
      </c>
      <c r="E365" s="185" t="s">
        <v>3453</v>
      </c>
      <c r="F365" s="186" t="s">
        <v>3454</v>
      </c>
      <c r="G365" s="187" t="s">
        <v>1996</v>
      </c>
      <c r="H365" s="188">
        <v>2</v>
      </c>
      <c r="I365" s="189"/>
      <c r="J365" s="190">
        <f>ROUND(I365*H365,2)</f>
        <v>0</v>
      </c>
      <c r="K365" s="186" t="s">
        <v>20</v>
      </c>
      <c r="L365" s="56"/>
      <c r="M365" s="191" t="s">
        <v>20</v>
      </c>
      <c r="N365" s="192" t="s">
        <v>44</v>
      </c>
      <c r="O365" s="37"/>
      <c r="P365" s="193">
        <f>O365*H365</f>
        <v>0</v>
      </c>
      <c r="Q365" s="193">
        <v>0</v>
      </c>
      <c r="R365" s="193">
        <f>Q365*H365</f>
        <v>0</v>
      </c>
      <c r="S365" s="193">
        <v>0</v>
      </c>
      <c r="T365" s="194">
        <f>S365*H365</f>
        <v>0</v>
      </c>
      <c r="AR365" s="19" t="s">
        <v>168</v>
      </c>
      <c r="AT365" s="19" t="s">
        <v>164</v>
      </c>
      <c r="AU365" s="19" t="s">
        <v>168</v>
      </c>
      <c r="AY365" s="19" t="s">
        <v>162</v>
      </c>
      <c r="BE365" s="195">
        <f>IF(N365="základní",J365,0)</f>
        <v>0</v>
      </c>
      <c r="BF365" s="195">
        <f>IF(N365="snížená",J365,0)</f>
        <v>0</v>
      </c>
      <c r="BG365" s="195">
        <f>IF(N365="zákl. přenesená",J365,0)</f>
        <v>0</v>
      </c>
      <c r="BH365" s="195">
        <f>IF(N365="sníž. přenesená",J365,0)</f>
        <v>0</v>
      </c>
      <c r="BI365" s="195">
        <f>IF(N365="nulová",J365,0)</f>
        <v>0</v>
      </c>
      <c r="BJ365" s="19" t="s">
        <v>22</v>
      </c>
      <c r="BK365" s="195">
        <f>ROUND(I365*H365,2)</f>
        <v>0</v>
      </c>
      <c r="BL365" s="19" t="s">
        <v>168</v>
      </c>
      <c r="BM365" s="19" t="s">
        <v>1321</v>
      </c>
    </row>
    <row r="366" spans="2:65" s="1" customFormat="1" ht="22.5" customHeight="1">
      <c r="B366" s="36"/>
      <c r="C366" s="184" t="s">
        <v>1327</v>
      </c>
      <c r="D366" s="184" t="s">
        <v>164</v>
      </c>
      <c r="E366" s="185" t="s">
        <v>3455</v>
      </c>
      <c r="F366" s="186" t="s">
        <v>3456</v>
      </c>
      <c r="G366" s="187" t="s">
        <v>1996</v>
      </c>
      <c r="H366" s="188">
        <v>3</v>
      </c>
      <c r="I366" s="189"/>
      <c r="J366" s="190">
        <f>ROUND(I366*H366,2)</f>
        <v>0</v>
      </c>
      <c r="K366" s="186" t="s">
        <v>20</v>
      </c>
      <c r="L366" s="56"/>
      <c r="M366" s="191" t="s">
        <v>20</v>
      </c>
      <c r="N366" s="192" t="s">
        <v>44</v>
      </c>
      <c r="O366" s="37"/>
      <c r="P366" s="193">
        <f>O366*H366</f>
        <v>0</v>
      </c>
      <c r="Q366" s="193">
        <v>0</v>
      </c>
      <c r="R366" s="193">
        <f>Q366*H366</f>
        <v>0</v>
      </c>
      <c r="S366" s="193">
        <v>0</v>
      </c>
      <c r="T366" s="194">
        <f>S366*H366</f>
        <v>0</v>
      </c>
      <c r="AR366" s="19" t="s">
        <v>168</v>
      </c>
      <c r="AT366" s="19" t="s">
        <v>164</v>
      </c>
      <c r="AU366" s="19" t="s">
        <v>168</v>
      </c>
      <c r="AY366" s="19" t="s">
        <v>162</v>
      </c>
      <c r="BE366" s="195">
        <f>IF(N366="základní",J366,0)</f>
        <v>0</v>
      </c>
      <c r="BF366" s="195">
        <f>IF(N366="snížená",J366,0)</f>
        <v>0</v>
      </c>
      <c r="BG366" s="195">
        <f>IF(N366="zákl. přenesená",J366,0)</f>
        <v>0</v>
      </c>
      <c r="BH366" s="195">
        <f>IF(N366="sníž. přenesená",J366,0)</f>
        <v>0</v>
      </c>
      <c r="BI366" s="195">
        <f>IF(N366="nulová",J366,0)</f>
        <v>0</v>
      </c>
      <c r="BJ366" s="19" t="s">
        <v>22</v>
      </c>
      <c r="BK366" s="195">
        <f>ROUND(I366*H366,2)</f>
        <v>0</v>
      </c>
      <c r="BL366" s="19" t="s">
        <v>168</v>
      </c>
      <c r="BM366" s="19" t="s">
        <v>1327</v>
      </c>
    </row>
    <row r="367" spans="2:63" s="15" customFormat="1" ht="21.6" customHeight="1">
      <c r="B367" s="270"/>
      <c r="C367" s="271"/>
      <c r="D367" s="272" t="s">
        <v>72</v>
      </c>
      <c r="E367" s="272" t="s">
        <v>3457</v>
      </c>
      <c r="F367" s="272" t="s">
        <v>3458</v>
      </c>
      <c r="G367" s="271"/>
      <c r="H367" s="271"/>
      <c r="I367" s="273"/>
      <c r="J367" s="274">
        <f>BK367</f>
        <v>0</v>
      </c>
      <c r="K367" s="271"/>
      <c r="L367" s="275"/>
      <c r="M367" s="276"/>
      <c r="N367" s="277"/>
      <c r="O367" s="277"/>
      <c r="P367" s="278">
        <f>SUM(P368:P381)</f>
        <v>0</v>
      </c>
      <c r="Q367" s="277"/>
      <c r="R367" s="278">
        <f>SUM(R368:R381)</f>
        <v>0</v>
      </c>
      <c r="S367" s="277"/>
      <c r="T367" s="279">
        <f>SUM(T368:T381)</f>
        <v>0</v>
      </c>
      <c r="AR367" s="280" t="s">
        <v>22</v>
      </c>
      <c r="AT367" s="281" t="s">
        <v>72</v>
      </c>
      <c r="AU367" s="281" t="s">
        <v>180</v>
      </c>
      <c r="AY367" s="280" t="s">
        <v>162</v>
      </c>
      <c r="BK367" s="282">
        <f>SUM(BK368:BK381)</f>
        <v>0</v>
      </c>
    </row>
    <row r="368" spans="2:65" s="1" customFormat="1" ht="22.5" customHeight="1">
      <c r="B368" s="36"/>
      <c r="C368" s="184" t="s">
        <v>1332</v>
      </c>
      <c r="D368" s="184" t="s">
        <v>164</v>
      </c>
      <c r="E368" s="185" t="s">
        <v>3459</v>
      </c>
      <c r="F368" s="186" t="s">
        <v>3460</v>
      </c>
      <c r="G368" s="187" t="s">
        <v>248</v>
      </c>
      <c r="H368" s="188">
        <v>505</v>
      </c>
      <c r="I368" s="189"/>
      <c r="J368" s="190">
        <f aca="true" t="shared" si="100" ref="J368:J381">ROUND(I368*H368,2)</f>
        <v>0</v>
      </c>
      <c r="K368" s="186" t="s">
        <v>20</v>
      </c>
      <c r="L368" s="56"/>
      <c r="M368" s="191" t="s">
        <v>20</v>
      </c>
      <c r="N368" s="192" t="s">
        <v>44</v>
      </c>
      <c r="O368" s="37"/>
      <c r="P368" s="193">
        <f aca="true" t="shared" si="101" ref="P368:P381">O368*H368</f>
        <v>0</v>
      </c>
      <c r="Q368" s="193">
        <v>0</v>
      </c>
      <c r="R368" s="193">
        <f aca="true" t="shared" si="102" ref="R368:R381">Q368*H368</f>
        <v>0</v>
      </c>
      <c r="S368" s="193">
        <v>0</v>
      </c>
      <c r="T368" s="194">
        <f aca="true" t="shared" si="103" ref="T368:T381">S368*H368</f>
        <v>0</v>
      </c>
      <c r="AR368" s="19" t="s">
        <v>168</v>
      </c>
      <c r="AT368" s="19" t="s">
        <v>164</v>
      </c>
      <c r="AU368" s="19" t="s">
        <v>168</v>
      </c>
      <c r="AY368" s="19" t="s">
        <v>162</v>
      </c>
      <c r="BE368" s="195">
        <f aca="true" t="shared" si="104" ref="BE368:BE381">IF(N368="základní",J368,0)</f>
        <v>0</v>
      </c>
      <c r="BF368" s="195">
        <f aca="true" t="shared" si="105" ref="BF368:BF381">IF(N368="snížená",J368,0)</f>
        <v>0</v>
      </c>
      <c r="BG368" s="195">
        <f aca="true" t="shared" si="106" ref="BG368:BG381">IF(N368="zákl. přenesená",J368,0)</f>
        <v>0</v>
      </c>
      <c r="BH368" s="195">
        <f aca="true" t="shared" si="107" ref="BH368:BH381">IF(N368="sníž. přenesená",J368,0)</f>
        <v>0</v>
      </c>
      <c r="BI368" s="195">
        <f aca="true" t="shared" si="108" ref="BI368:BI381">IF(N368="nulová",J368,0)</f>
        <v>0</v>
      </c>
      <c r="BJ368" s="19" t="s">
        <v>22</v>
      </c>
      <c r="BK368" s="195">
        <f aca="true" t="shared" si="109" ref="BK368:BK381">ROUND(I368*H368,2)</f>
        <v>0</v>
      </c>
      <c r="BL368" s="19" t="s">
        <v>168</v>
      </c>
      <c r="BM368" s="19" t="s">
        <v>1332</v>
      </c>
    </row>
    <row r="369" spans="2:65" s="1" customFormat="1" ht="22.5" customHeight="1">
      <c r="B369" s="36"/>
      <c r="C369" s="184" t="s">
        <v>1339</v>
      </c>
      <c r="D369" s="184" t="s">
        <v>164</v>
      </c>
      <c r="E369" s="185" t="s">
        <v>3461</v>
      </c>
      <c r="F369" s="186" t="s">
        <v>3462</v>
      </c>
      <c r="G369" s="187" t="s">
        <v>248</v>
      </c>
      <c r="H369" s="188">
        <v>3800</v>
      </c>
      <c r="I369" s="189"/>
      <c r="J369" s="190">
        <f t="shared" si="100"/>
        <v>0</v>
      </c>
      <c r="K369" s="186" t="s">
        <v>20</v>
      </c>
      <c r="L369" s="56"/>
      <c r="M369" s="191" t="s">
        <v>20</v>
      </c>
      <c r="N369" s="192" t="s">
        <v>44</v>
      </c>
      <c r="O369" s="37"/>
      <c r="P369" s="193">
        <f t="shared" si="101"/>
        <v>0</v>
      </c>
      <c r="Q369" s="193">
        <v>0</v>
      </c>
      <c r="R369" s="193">
        <f t="shared" si="102"/>
        <v>0</v>
      </c>
      <c r="S369" s="193">
        <v>0</v>
      </c>
      <c r="T369" s="194">
        <f t="shared" si="103"/>
        <v>0</v>
      </c>
      <c r="AR369" s="19" t="s">
        <v>168</v>
      </c>
      <c r="AT369" s="19" t="s">
        <v>164</v>
      </c>
      <c r="AU369" s="19" t="s">
        <v>168</v>
      </c>
      <c r="AY369" s="19" t="s">
        <v>162</v>
      </c>
      <c r="BE369" s="195">
        <f t="shared" si="104"/>
        <v>0</v>
      </c>
      <c r="BF369" s="195">
        <f t="shared" si="105"/>
        <v>0</v>
      </c>
      <c r="BG369" s="195">
        <f t="shared" si="106"/>
        <v>0</v>
      </c>
      <c r="BH369" s="195">
        <f t="shared" si="107"/>
        <v>0</v>
      </c>
      <c r="BI369" s="195">
        <f t="shared" si="108"/>
        <v>0</v>
      </c>
      <c r="BJ369" s="19" t="s">
        <v>22</v>
      </c>
      <c r="BK369" s="195">
        <f t="shared" si="109"/>
        <v>0</v>
      </c>
      <c r="BL369" s="19" t="s">
        <v>168</v>
      </c>
      <c r="BM369" s="19" t="s">
        <v>1339</v>
      </c>
    </row>
    <row r="370" spans="2:65" s="1" customFormat="1" ht="22.5" customHeight="1">
      <c r="B370" s="36"/>
      <c r="C370" s="184" t="s">
        <v>1344</v>
      </c>
      <c r="D370" s="184" t="s">
        <v>164</v>
      </c>
      <c r="E370" s="185" t="s">
        <v>3463</v>
      </c>
      <c r="F370" s="186" t="s">
        <v>3464</v>
      </c>
      <c r="G370" s="187" t="s">
        <v>248</v>
      </c>
      <c r="H370" s="188">
        <v>640</v>
      </c>
      <c r="I370" s="189"/>
      <c r="J370" s="190">
        <f t="shared" si="100"/>
        <v>0</v>
      </c>
      <c r="K370" s="186" t="s">
        <v>20</v>
      </c>
      <c r="L370" s="56"/>
      <c r="M370" s="191" t="s">
        <v>20</v>
      </c>
      <c r="N370" s="192" t="s">
        <v>44</v>
      </c>
      <c r="O370" s="37"/>
      <c r="P370" s="193">
        <f t="shared" si="101"/>
        <v>0</v>
      </c>
      <c r="Q370" s="193">
        <v>0</v>
      </c>
      <c r="R370" s="193">
        <f t="shared" si="102"/>
        <v>0</v>
      </c>
      <c r="S370" s="193">
        <v>0</v>
      </c>
      <c r="T370" s="194">
        <f t="shared" si="103"/>
        <v>0</v>
      </c>
      <c r="AR370" s="19" t="s">
        <v>168</v>
      </c>
      <c r="AT370" s="19" t="s">
        <v>164</v>
      </c>
      <c r="AU370" s="19" t="s">
        <v>168</v>
      </c>
      <c r="AY370" s="19" t="s">
        <v>162</v>
      </c>
      <c r="BE370" s="195">
        <f t="shared" si="104"/>
        <v>0</v>
      </c>
      <c r="BF370" s="195">
        <f t="shared" si="105"/>
        <v>0</v>
      </c>
      <c r="BG370" s="195">
        <f t="shared" si="106"/>
        <v>0</v>
      </c>
      <c r="BH370" s="195">
        <f t="shared" si="107"/>
        <v>0</v>
      </c>
      <c r="BI370" s="195">
        <f t="shared" si="108"/>
        <v>0</v>
      </c>
      <c r="BJ370" s="19" t="s">
        <v>22</v>
      </c>
      <c r="BK370" s="195">
        <f t="shared" si="109"/>
        <v>0</v>
      </c>
      <c r="BL370" s="19" t="s">
        <v>168</v>
      </c>
      <c r="BM370" s="19" t="s">
        <v>1344</v>
      </c>
    </row>
    <row r="371" spans="2:65" s="1" customFormat="1" ht="22.5" customHeight="1">
      <c r="B371" s="36"/>
      <c r="C371" s="184" t="s">
        <v>1348</v>
      </c>
      <c r="D371" s="184" t="s">
        <v>164</v>
      </c>
      <c r="E371" s="185" t="s">
        <v>3465</v>
      </c>
      <c r="F371" s="186" t="s">
        <v>3466</v>
      </c>
      <c r="G371" s="187" t="s">
        <v>248</v>
      </c>
      <c r="H371" s="188">
        <v>4100</v>
      </c>
      <c r="I371" s="189"/>
      <c r="J371" s="190">
        <f t="shared" si="100"/>
        <v>0</v>
      </c>
      <c r="K371" s="186" t="s">
        <v>20</v>
      </c>
      <c r="L371" s="56"/>
      <c r="M371" s="191" t="s">
        <v>20</v>
      </c>
      <c r="N371" s="192" t="s">
        <v>44</v>
      </c>
      <c r="O371" s="37"/>
      <c r="P371" s="193">
        <f t="shared" si="101"/>
        <v>0</v>
      </c>
      <c r="Q371" s="193">
        <v>0</v>
      </c>
      <c r="R371" s="193">
        <f t="shared" si="102"/>
        <v>0</v>
      </c>
      <c r="S371" s="193">
        <v>0</v>
      </c>
      <c r="T371" s="194">
        <f t="shared" si="103"/>
        <v>0</v>
      </c>
      <c r="AR371" s="19" t="s">
        <v>168</v>
      </c>
      <c r="AT371" s="19" t="s">
        <v>164</v>
      </c>
      <c r="AU371" s="19" t="s">
        <v>168</v>
      </c>
      <c r="AY371" s="19" t="s">
        <v>162</v>
      </c>
      <c r="BE371" s="195">
        <f t="shared" si="104"/>
        <v>0</v>
      </c>
      <c r="BF371" s="195">
        <f t="shared" si="105"/>
        <v>0</v>
      </c>
      <c r="BG371" s="195">
        <f t="shared" si="106"/>
        <v>0</v>
      </c>
      <c r="BH371" s="195">
        <f t="shared" si="107"/>
        <v>0</v>
      </c>
      <c r="BI371" s="195">
        <f t="shared" si="108"/>
        <v>0</v>
      </c>
      <c r="BJ371" s="19" t="s">
        <v>22</v>
      </c>
      <c r="BK371" s="195">
        <f t="shared" si="109"/>
        <v>0</v>
      </c>
      <c r="BL371" s="19" t="s">
        <v>168</v>
      </c>
      <c r="BM371" s="19" t="s">
        <v>1348</v>
      </c>
    </row>
    <row r="372" spans="2:65" s="1" customFormat="1" ht="22.5" customHeight="1">
      <c r="B372" s="36"/>
      <c r="C372" s="184" t="s">
        <v>1352</v>
      </c>
      <c r="D372" s="184" t="s">
        <v>164</v>
      </c>
      <c r="E372" s="185" t="s">
        <v>3467</v>
      </c>
      <c r="F372" s="186" t="s">
        <v>3468</v>
      </c>
      <c r="G372" s="187" t="s">
        <v>248</v>
      </c>
      <c r="H372" s="188">
        <v>540</v>
      </c>
      <c r="I372" s="189"/>
      <c r="J372" s="190">
        <f t="shared" si="100"/>
        <v>0</v>
      </c>
      <c r="K372" s="186" t="s">
        <v>20</v>
      </c>
      <c r="L372" s="56"/>
      <c r="M372" s="191" t="s">
        <v>20</v>
      </c>
      <c r="N372" s="192" t="s">
        <v>44</v>
      </c>
      <c r="O372" s="37"/>
      <c r="P372" s="193">
        <f t="shared" si="101"/>
        <v>0</v>
      </c>
      <c r="Q372" s="193">
        <v>0</v>
      </c>
      <c r="R372" s="193">
        <f t="shared" si="102"/>
        <v>0</v>
      </c>
      <c r="S372" s="193">
        <v>0</v>
      </c>
      <c r="T372" s="194">
        <f t="shared" si="103"/>
        <v>0</v>
      </c>
      <c r="AR372" s="19" t="s">
        <v>168</v>
      </c>
      <c r="AT372" s="19" t="s">
        <v>164</v>
      </c>
      <c r="AU372" s="19" t="s">
        <v>168</v>
      </c>
      <c r="AY372" s="19" t="s">
        <v>162</v>
      </c>
      <c r="BE372" s="195">
        <f t="shared" si="104"/>
        <v>0</v>
      </c>
      <c r="BF372" s="195">
        <f t="shared" si="105"/>
        <v>0</v>
      </c>
      <c r="BG372" s="195">
        <f t="shared" si="106"/>
        <v>0</v>
      </c>
      <c r="BH372" s="195">
        <f t="shared" si="107"/>
        <v>0</v>
      </c>
      <c r="BI372" s="195">
        <f t="shared" si="108"/>
        <v>0</v>
      </c>
      <c r="BJ372" s="19" t="s">
        <v>22</v>
      </c>
      <c r="BK372" s="195">
        <f t="shared" si="109"/>
        <v>0</v>
      </c>
      <c r="BL372" s="19" t="s">
        <v>168</v>
      </c>
      <c r="BM372" s="19" t="s">
        <v>1352</v>
      </c>
    </row>
    <row r="373" spans="2:65" s="1" customFormat="1" ht="22.5" customHeight="1">
      <c r="B373" s="36"/>
      <c r="C373" s="184" t="s">
        <v>1356</v>
      </c>
      <c r="D373" s="184" t="s">
        <v>164</v>
      </c>
      <c r="E373" s="185" t="s">
        <v>3469</v>
      </c>
      <c r="F373" s="186" t="s">
        <v>3470</v>
      </c>
      <c r="G373" s="187" t="s">
        <v>248</v>
      </c>
      <c r="H373" s="188">
        <v>200</v>
      </c>
      <c r="I373" s="189"/>
      <c r="J373" s="190">
        <f t="shared" si="100"/>
        <v>0</v>
      </c>
      <c r="K373" s="186" t="s">
        <v>20</v>
      </c>
      <c r="L373" s="56"/>
      <c r="M373" s="191" t="s">
        <v>20</v>
      </c>
      <c r="N373" s="192" t="s">
        <v>44</v>
      </c>
      <c r="O373" s="37"/>
      <c r="P373" s="193">
        <f t="shared" si="101"/>
        <v>0</v>
      </c>
      <c r="Q373" s="193">
        <v>0</v>
      </c>
      <c r="R373" s="193">
        <f t="shared" si="102"/>
        <v>0</v>
      </c>
      <c r="S373" s="193">
        <v>0</v>
      </c>
      <c r="T373" s="194">
        <f t="shared" si="103"/>
        <v>0</v>
      </c>
      <c r="AR373" s="19" t="s">
        <v>168</v>
      </c>
      <c r="AT373" s="19" t="s">
        <v>164</v>
      </c>
      <c r="AU373" s="19" t="s">
        <v>168</v>
      </c>
      <c r="AY373" s="19" t="s">
        <v>162</v>
      </c>
      <c r="BE373" s="195">
        <f t="shared" si="104"/>
        <v>0</v>
      </c>
      <c r="BF373" s="195">
        <f t="shared" si="105"/>
        <v>0</v>
      </c>
      <c r="BG373" s="195">
        <f t="shared" si="106"/>
        <v>0</v>
      </c>
      <c r="BH373" s="195">
        <f t="shared" si="107"/>
        <v>0</v>
      </c>
      <c r="BI373" s="195">
        <f t="shared" si="108"/>
        <v>0</v>
      </c>
      <c r="BJ373" s="19" t="s">
        <v>22</v>
      </c>
      <c r="BK373" s="195">
        <f t="shared" si="109"/>
        <v>0</v>
      </c>
      <c r="BL373" s="19" t="s">
        <v>168</v>
      </c>
      <c r="BM373" s="19" t="s">
        <v>1356</v>
      </c>
    </row>
    <row r="374" spans="2:65" s="1" customFormat="1" ht="22.5" customHeight="1">
      <c r="B374" s="36"/>
      <c r="C374" s="184" t="s">
        <v>1366</v>
      </c>
      <c r="D374" s="184" t="s">
        <v>164</v>
      </c>
      <c r="E374" s="185" t="s">
        <v>3471</v>
      </c>
      <c r="F374" s="186" t="s">
        <v>3472</v>
      </c>
      <c r="G374" s="187" t="s">
        <v>248</v>
      </c>
      <c r="H374" s="188">
        <v>1800</v>
      </c>
      <c r="I374" s="189"/>
      <c r="J374" s="190">
        <f t="shared" si="100"/>
        <v>0</v>
      </c>
      <c r="K374" s="186" t="s">
        <v>20</v>
      </c>
      <c r="L374" s="56"/>
      <c r="M374" s="191" t="s">
        <v>20</v>
      </c>
      <c r="N374" s="192" t="s">
        <v>44</v>
      </c>
      <c r="O374" s="37"/>
      <c r="P374" s="193">
        <f t="shared" si="101"/>
        <v>0</v>
      </c>
      <c r="Q374" s="193">
        <v>0</v>
      </c>
      <c r="R374" s="193">
        <f t="shared" si="102"/>
        <v>0</v>
      </c>
      <c r="S374" s="193">
        <v>0</v>
      </c>
      <c r="T374" s="194">
        <f t="shared" si="103"/>
        <v>0</v>
      </c>
      <c r="AR374" s="19" t="s">
        <v>168</v>
      </c>
      <c r="AT374" s="19" t="s">
        <v>164</v>
      </c>
      <c r="AU374" s="19" t="s">
        <v>168</v>
      </c>
      <c r="AY374" s="19" t="s">
        <v>162</v>
      </c>
      <c r="BE374" s="195">
        <f t="shared" si="104"/>
        <v>0</v>
      </c>
      <c r="BF374" s="195">
        <f t="shared" si="105"/>
        <v>0</v>
      </c>
      <c r="BG374" s="195">
        <f t="shared" si="106"/>
        <v>0</v>
      </c>
      <c r="BH374" s="195">
        <f t="shared" si="107"/>
        <v>0</v>
      </c>
      <c r="BI374" s="195">
        <f t="shared" si="108"/>
        <v>0</v>
      </c>
      <c r="BJ374" s="19" t="s">
        <v>22</v>
      </c>
      <c r="BK374" s="195">
        <f t="shared" si="109"/>
        <v>0</v>
      </c>
      <c r="BL374" s="19" t="s">
        <v>168</v>
      </c>
      <c r="BM374" s="19" t="s">
        <v>1366</v>
      </c>
    </row>
    <row r="375" spans="2:65" s="1" customFormat="1" ht="22.5" customHeight="1">
      <c r="B375" s="36"/>
      <c r="C375" s="184" t="s">
        <v>1370</v>
      </c>
      <c r="D375" s="184" t="s">
        <v>164</v>
      </c>
      <c r="E375" s="185" t="s">
        <v>3473</v>
      </c>
      <c r="F375" s="186" t="s">
        <v>3474</v>
      </c>
      <c r="G375" s="187" t="s">
        <v>248</v>
      </c>
      <c r="H375" s="188">
        <v>60</v>
      </c>
      <c r="I375" s="189"/>
      <c r="J375" s="190">
        <f t="shared" si="100"/>
        <v>0</v>
      </c>
      <c r="K375" s="186" t="s">
        <v>20</v>
      </c>
      <c r="L375" s="56"/>
      <c r="M375" s="191" t="s">
        <v>20</v>
      </c>
      <c r="N375" s="192" t="s">
        <v>44</v>
      </c>
      <c r="O375" s="37"/>
      <c r="P375" s="193">
        <f t="shared" si="101"/>
        <v>0</v>
      </c>
      <c r="Q375" s="193">
        <v>0</v>
      </c>
      <c r="R375" s="193">
        <f t="shared" si="102"/>
        <v>0</v>
      </c>
      <c r="S375" s="193">
        <v>0</v>
      </c>
      <c r="T375" s="194">
        <f t="shared" si="103"/>
        <v>0</v>
      </c>
      <c r="AR375" s="19" t="s">
        <v>168</v>
      </c>
      <c r="AT375" s="19" t="s">
        <v>164</v>
      </c>
      <c r="AU375" s="19" t="s">
        <v>168</v>
      </c>
      <c r="AY375" s="19" t="s">
        <v>162</v>
      </c>
      <c r="BE375" s="195">
        <f t="shared" si="104"/>
        <v>0</v>
      </c>
      <c r="BF375" s="195">
        <f t="shared" si="105"/>
        <v>0</v>
      </c>
      <c r="BG375" s="195">
        <f t="shared" si="106"/>
        <v>0</v>
      </c>
      <c r="BH375" s="195">
        <f t="shared" si="107"/>
        <v>0</v>
      </c>
      <c r="BI375" s="195">
        <f t="shared" si="108"/>
        <v>0</v>
      </c>
      <c r="BJ375" s="19" t="s">
        <v>22</v>
      </c>
      <c r="BK375" s="195">
        <f t="shared" si="109"/>
        <v>0</v>
      </c>
      <c r="BL375" s="19" t="s">
        <v>168</v>
      </c>
      <c r="BM375" s="19" t="s">
        <v>1370</v>
      </c>
    </row>
    <row r="376" spans="2:65" s="1" customFormat="1" ht="22.5" customHeight="1">
      <c r="B376" s="36"/>
      <c r="C376" s="184" t="s">
        <v>1375</v>
      </c>
      <c r="D376" s="184" t="s">
        <v>164</v>
      </c>
      <c r="E376" s="185" t="s">
        <v>3475</v>
      </c>
      <c r="F376" s="186" t="s">
        <v>3476</v>
      </c>
      <c r="G376" s="187" t="s">
        <v>248</v>
      </c>
      <c r="H376" s="188">
        <v>20</v>
      </c>
      <c r="I376" s="189"/>
      <c r="J376" s="190">
        <f t="shared" si="100"/>
        <v>0</v>
      </c>
      <c r="K376" s="186" t="s">
        <v>20</v>
      </c>
      <c r="L376" s="56"/>
      <c r="M376" s="191" t="s">
        <v>20</v>
      </c>
      <c r="N376" s="192" t="s">
        <v>44</v>
      </c>
      <c r="O376" s="37"/>
      <c r="P376" s="193">
        <f t="shared" si="101"/>
        <v>0</v>
      </c>
      <c r="Q376" s="193">
        <v>0</v>
      </c>
      <c r="R376" s="193">
        <f t="shared" si="102"/>
        <v>0</v>
      </c>
      <c r="S376" s="193">
        <v>0</v>
      </c>
      <c r="T376" s="194">
        <f t="shared" si="103"/>
        <v>0</v>
      </c>
      <c r="AR376" s="19" t="s">
        <v>168</v>
      </c>
      <c r="AT376" s="19" t="s">
        <v>164</v>
      </c>
      <c r="AU376" s="19" t="s">
        <v>168</v>
      </c>
      <c r="AY376" s="19" t="s">
        <v>162</v>
      </c>
      <c r="BE376" s="195">
        <f t="shared" si="104"/>
        <v>0</v>
      </c>
      <c r="BF376" s="195">
        <f t="shared" si="105"/>
        <v>0</v>
      </c>
      <c r="BG376" s="195">
        <f t="shared" si="106"/>
        <v>0</v>
      </c>
      <c r="BH376" s="195">
        <f t="shared" si="107"/>
        <v>0</v>
      </c>
      <c r="BI376" s="195">
        <f t="shared" si="108"/>
        <v>0</v>
      </c>
      <c r="BJ376" s="19" t="s">
        <v>22</v>
      </c>
      <c r="BK376" s="195">
        <f t="shared" si="109"/>
        <v>0</v>
      </c>
      <c r="BL376" s="19" t="s">
        <v>168</v>
      </c>
      <c r="BM376" s="19" t="s">
        <v>1375</v>
      </c>
    </row>
    <row r="377" spans="2:65" s="1" customFormat="1" ht="22.5" customHeight="1">
      <c r="B377" s="36"/>
      <c r="C377" s="184" t="s">
        <v>1388</v>
      </c>
      <c r="D377" s="184" t="s">
        <v>164</v>
      </c>
      <c r="E377" s="185" t="s">
        <v>3477</v>
      </c>
      <c r="F377" s="186" t="s">
        <v>3478</v>
      </c>
      <c r="G377" s="187" t="s">
        <v>248</v>
      </c>
      <c r="H377" s="188">
        <v>190</v>
      </c>
      <c r="I377" s="189"/>
      <c r="J377" s="190">
        <f t="shared" si="100"/>
        <v>0</v>
      </c>
      <c r="K377" s="186" t="s">
        <v>20</v>
      </c>
      <c r="L377" s="56"/>
      <c r="M377" s="191" t="s">
        <v>20</v>
      </c>
      <c r="N377" s="192" t="s">
        <v>44</v>
      </c>
      <c r="O377" s="37"/>
      <c r="P377" s="193">
        <f t="shared" si="101"/>
        <v>0</v>
      </c>
      <c r="Q377" s="193">
        <v>0</v>
      </c>
      <c r="R377" s="193">
        <f t="shared" si="102"/>
        <v>0</v>
      </c>
      <c r="S377" s="193">
        <v>0</v>
      </c>
      <c r="T377" s="194">
        <f t="shared" si="103"/>
        <v>0</v>
      </c>
      <c r="AR377" s="19" t="s">
        <v>168</v>
      </c>
      <c r="AT377" s="19" t="s">
        <v>164</v>
      </c>
      <c r="AU377" s="19" t="s">
        <v>168</v>
      </c>
      <c r="AY377" s="19" t="s">
        <v>162</v>
      </c>
      <c r="BE377" s="195">
        <f t="shared" si="104"/>
        <v>0</v>
      </c>
      <c r="BF377" s="195">
        <f t="shared" si="105"/>
        <v>0</v>
      </c>
      <c r="BG377" s="195">
        <f t="shared" si="106"/>
        <v>0</v>
      </c>
      <c r="BH377" s="195">
        <f t="shared" si="107"/>
        <v>0</v>
      </c>
      <c r="BI377" s="195">
        <f t="shared" si="108"/>
        <v>0</v>
      </c>
      <c r="BJ377" s="19" t="s">
        <v>22</v>
      </c>
      <c r="BK377" s="195">
        <f t="shared" si="109"/>
        <v>0</v>
      </c>
      <c r="BL377" s="19" t="s">
        <v>168</v>
      </c>
      <c r="BM377" s="19" t="s">
        <v>1388</v>
      </c>
    </row>
    <row r="378" spans="2:65" s="1" customFormat="1" ht="22.5" customHeight="1">
      <c r="B378" s="36"/>
      <c r="C378" s="184" t="s">
        <v>1391</v>
      </c>
      <c r="D378" s="184" t="s">
        <v>164</v>
      </c>
      <c r="E378" s="185" t="s">
        <v>3479</v>
      </c>
      <c r="F378" s="186" t="s">
        <v>3480</v>
      </c>
      <c r="G378" s="187" t="s">
        <v>248</v>
      </c>
      <c r="H378" s="188">
        <v>300</v>
      </c>
      <c r="I378" s="189"/>
      <c r="J378" s="190">
        <f t="shared" si="100"/>
        <v>0</v>
      </c>
      <c r="K378" s="186" t="s">
        <v>20</v>
      </c>
      <c r="L378" s="56"/>
      <c r="M378" s="191" t="s">
        <v>20</v>
      </c>
      <c r="N378" s="192" t="s">
        <v>44</v>
      </c>
      <c r="O378" s="37"/>
      <c r="P378" s="193">
        <f t="shared" si="101"/>
        <v>0</v>
      </c>
      <c r="Q378" s="193">
        <v>0</v>
      </c>
      <c r="R378" s="193">
        <f t="shared" si="102"/>
        <v>0</v>
      </c>
      <c r="S378" s="193">
        <v>0</v>
      </c>
      <c r="T378" s="194">
        <f t="shared" si="103"/>
        <v>0</v>
      </c>
      <c r="AR378" s="19" t="s">
        <v>168</v>
      </c>
      <c r="AT378" s="19" t="s">
        <v>164</v>
      </c>
      <c r="AU378" s="19" t="s">
        <v>168</v>
      </c>
      <c r="AY378" s="19" t="s">
        <v>162</v>
      </c>
      <c r="BE378" s="195">
        <f t="shared" si="104"/>
        <v>0</v>
      </c>
      <c r="BF378" s="195">
        <f t="shared" si="105"/>
        <v>0</v>
      </c>
      <c r="BG378" s="195">
        <f t="shared" si="106"/>
        <v>0</v>
      </c>
      <c r="BH378" s="195">
        <f t="shared" si="107"/>
        <v>0</v>
      </c>
      <c r="BI378" s="195">
        <f t="shared" si="108"/>
        <v>0</v>
      </c>
      <c r="BJ378" s="19" t="s">
        <v>22</v>
      </c>
      <c r="BK378" s="195">
        <f t="shared" si="109"/>
        <v>0</v>
      </c>
      <c r="BL378" s="19" t="s">
        <v>168</v>
      </c>
      <c r="BM378" s="19" t="s">
        <v>1391</v>
      </c>
    </row>
    <row r="379" spans="2:65" s="1" customFormat="1" ht="22.5" customHeight="1">
      <c r="B379" s="36"/>
      <c r="C379" s="184" t="s">
        <v>1397</v>
      </c>
      <c r="D379" s="184" t="s">
        <v>164</v>
      </c>
      <c r="E379" s="185" t="s">
        <v>3481</v>
      </c>
      <c r="F379" s="186" t="s">
        <v>3482</v>
      </c>
      <c r="G379" s="187" t="s">
        <v>248</v>
      </c>
      <c r="H379" s="188">
        <v>200</v>
      </c>
      <c r="I379" s="189"/>
      <c r="J379" s="190">
        <f t="shared" si="100"/>
        <v>0</v>
      </c>
      <c r="K379" s="186" t="s">
        <v>20</v>
      </c>
      <c r="L379" s="56"/>
      <c r="M379" s="191" t="s">
        <v>20</v>
      </c>
      <c r="N379" s="192" t="s">
        <v>44</v>
      </c>
      <c r="O379" s="37"/>
      <c r="P379" s="193">
        <f t="shared" si="101"/>
        <v>0</v>
      </c>
      <c r="Q379" s="193">
        <v>0</v>
      </c>
      <c r="R379" s="193">
        <f t="shared" si="102"/>
        <v>0</v>
      </c>
      <c r="S379" s="193">
        <v>0</v>
      </c>
      <c r="T379" s="194">
        <f t="shared" si="103"/>
        <v>0</v>
      </c>
      <c r="AR379" s="19" t="s">
        <v>168</v>
      </c>
      <c r="AT379" s="19" t="s">
        <v>164</v>
      </c>
      <c r="AU379" s="19" t="s">
        <v>168</v>
      </c>
      <c r="AY379" s="19" t="s">
        <v>162</v>
      </c>
      <c r="BE379" s="195">
        <f t="shared" si="104"/>
        <v>0</v>
      </c>
      <c r="BF379" s="195">
        <f t="shared" si="105"/>
        <v>0</v>
      </c>
      <c r="BG379" s="195">
        <f t="shared" si="106"/>
        <v>0</v>
      </c>
      <c r="BH379" s="195">
        <f t="shared" si="107"/>
        <v>0</v>
      </c>
      <c r="BI379" s="195">
        <f t="shared" si="108"/>
        <v>0</v>
      </c>
      <c r="BJ379" s="19" t="s">
        <v>22</v>
      </c>
      <c r="BK379" s="195">
        <f t="shared" si="109"/>
        <v>0</v>
      </c>
      <c r="BL379" s="19" t="s">
        <v>168</v>
      </c>
      <c r="BM379" s="19" t="s">
        <v>1397</v>
      </c>
    </row>
    <row r="380" spans="2:65" s="1" customFormat="1" ht="22.5" customHeight="1">
      <c r="B380" s="36"/>
      <c r="C380" s="184" t="s">
        <v>1402</v>
      </c>
      <c r="D380" s="184" t="s">
        <v>164</v>
      </c>
      <c r="E380" s="185" t="s">
        <v>3483</v>
      </c>
      <c r="F380" s="186" t="s">
        <v>3484</v>
      </c>
      <c r="G380" s="187" t="s">
        <v>248</v>
      </c>
      <c r="H380" s="188">
        <v>100</v>
      </c>
      <c r="I380" s="189"/>
      <c r="J380" s="190">
        <f t="shared" si="100"/>
        <v>0</v>
      </c>
      <c r="K380" s="186" t="s">
        <v>20</v>
      </c>
      <c r="L380" s="56"/>
      <c r="M380" s="191" t="s">
        <v>20</v>
      </c>
      <c r="N380" s="192" t="s">
        <v>44</v>
      </c>
      <c r="O380" s="37"/>
      <c r="P380" s="193">
        <f t="shared" si="101"/>
        <v>0</v>
      </c>
      <c r="Q380" s="193">
        <v>0</v>
      </c>
      <c r="R380" s="193">
        <f t="shared" si="102"/>
        <v>0</v>
      </c>
      <c r="S380" s="193">
        <v>0</v>
      </c>
      <c r="T380" s="194">
        <f t="shared" si="103"/>
        <v>0</v>
      </c>
      <c r="AR380" s="19" t="s">
        <v>168</v>
      </c>
      <c r="AT380" s="19" t="s">
        <v>164</v>
      </c>
      <c r="AU380" s="19" t="s">
        <v>168</v>
      </c>
      <c r="AY380" s="19" t="s">
        <v>162</v>
      </c>
      <c r="BE380" s="195">
        <f t="shared" si="104"/>
        <v>0</v>
      </c>
      <c r="BF380" s="195">
        <f t="shared" si="105"/>
        <v>0</v>
      </c>
      <c r="BG380" s="195">
        <f t="shared" si="106"/>
        <v>0</v>
      </c>
      <c r="BH380" s="195">
        <f t="shared" si="107"/>
        <v>0</v>
      </c>
      <c r="BI380" s="195">
        <f t="shared" si="108"/>
        <v>0</v>
      </c>
      <c r="BJ380" s="19" t="s">
        <v>22</v>
      </c>
      <c r="BK380" s="195">
        <f t="shared" si="109"/>
        <v>0</v>
      </c>
      <c r="BL380" s="19" t="s">
        <v>168</v>
      </c>
      <c r="BM380" s="19" t="s">
        <v>1402</v>
      </c>
    </row>
    <row r="381" spans="2:65" s="1" customFormat="1" ht="22.5" customHeight="1">
      <c r="B381" s="36"/>
      <c r="C381" s="184" t="s">
        <v>1407</v>
      </c>
      <c r="D381" s="184" t="s">
        <v>164</v>
      </c>
      <c r="E381" s="185" t="s">
        <v>3485</v>
      </c>
      <c r="F381" s="186" t="s">
        <v>3486</v>
      </c>
      <c r="G381" s="187" t="s">
        <v>248</v>
      </c>
      <c r="H381" s="188">
        <v>50</v>
      </c>
      <c r="I381" s="189"/>
      <c r="J381" s="190">
        <f t="shared" si="100"/>
        <v>0</v>
      </c>
      <c r="K381" s="186" t="s">
        <v>20</v>
      </c>
      <c r="L381" s="56"/>
      <c r="M381" s="191" t="s">
        <v>20</v>
      </c>
      <c r="N381" s="192" t="s">
        <v>44</v>
      </c>
      <c r="O381" s="37"/>
      <c r="P381" s="193">
        <f t="shared" si="101"/>
        <v>0</v>
      </c>
      <c r="Q381" s="193">
        <v>0</v>
      </c>
      <c r="R381" s="193">
        <f t="shared" si="102"/>
        <v>0</v>
      </c>
      <c r="S381" s="193">
        <v>0</v>
      </c>
      <c r="T381" s="194">
        <f t="shared" si="103"/>
        <v>0</v>
      </c>
      <c r="AR381" s="19" t="s">
        <v>168</v>
      </c>
      <c r="AT381" s="19" t="s">
        <v>164</v>
      </c>
      <c r="AU381" s="19" t="s">
        <v>168</v>
      </c>
      <c r="AY381" s="19" t="s">
        <v>162</v>
      </c>
      <c r="BE381" s="195">
        <f t="shared" si="104"/>
        <v>0</v>
      </c>
      <c r="BF381" s="195">
        <f t="shared" si="105"/>
        <v>0</v>
      </c>
      <c r="BG381" s="195">
        <f t="shared" si="106"/>
        <v>0</v>
      </c>
      <c r="BH381" s="195">
        <f t="shared" si="107"/>
        <v>0</v>
      </c>
      <c r="BI381" s="195">
        <f t="shared" si="108"/>
        <v>0</v>
      </c>
      <c r="BJ381" s="19" t="s">
        <v>22</v>
      </c>
      <c r="BK381" s="195">
        <f t="shared" si="109"/>
        <v>0</v>
      </c>
      <c r="BL381" s="19" t="s">
        <v>168</v>
      </c>
      <c r="BM381" s="19" t="s">
        <v>1407</v>
      </c>
    </row>
    <row r="382" spans="2:63" s="15" customFormat="1" ht="21.6" customHeight="1">
      <c r="B382" s="270"/>
      <c r="C382" s="271"/>
      <c r="D382" s="272" t="s">
        <v>72</v>
      </c>
      <c r="E382" s="272" t="s">
        <v>3487</v>
      </c>
      <c r="F382" s="272" t="s">
        <v>3488</v>
      </c>
      <c r="G382" s="271"/>
      <c r="H382" s="271"/>
      <c r="I382" s="273"/>
      <c r="J382" s="274">
        <f>BK382</f>
        <v>0</v>
      </c>
      <c r="K382" s="271"/>
      <c r="L382" s="275"/>
      <c r="M382" s="276"/>
      <c r="N382" s="277"/>
      <c r="O382" s="277"/>
      <c r="P382" s="278">
        <f>SUM(P383:P384)</f>
        <v>0</v>
      </c>
      <c r="Q382" s="277"/>
      <c r="R382" s="278">
        <f>SUM(R383:R384)</f>
        <v>0</v>
      </c>
      <c r="S382" s="277"/>
      <c r="T382" s="279">
        <f>SUM(T383:T384)</f>
        <v>0</v>
      </c>
      <c r="AR382" s="280" t="s">
        <v>22</v>
      </c>
      <c r="AT382" s="281" t="s">
        <v>72</v>
      </c>
      <c r="AU382" s="281" t="s">
        <v>180</v>
      </c>
      <c r="AY382" s="280" t="s">
        <v>162</v>
      </c>
      <c r="BK382" s="282">
        <f>SUM(BK383:BK384)</f>
        <v>0</v>
      </c>
    </row>
    <row r="383" spans="2:65" s="1" customFormat="1" ht="22.5" customHeight="1">
      <c r="B383" s="36"/>
      <c r="C383" s="184" t="s">
        <v>1412</v>
      </c>
      <c r="D383" s="184" t="s">
        <v>164</v>
      </c>
      <c r="E383" s="185" t="s">
        <v>3489</v>
      </c>
      <c r="F383" s="186" t="s">
        <v>3490</v>
      </c>
      <c r="G383" s="187" t="s">
        <v>248</v>
      </c>
      <c r="H383" s="188">
        <v>600</v>
      </c>
      <c r="I383" s="189"/>
      <c r="J383" s="190">
        <f>ROUND(I383*H383,2)</f>
        <v>0</v>
      </c>
      <c r="K383" s="186" t="s">
        <v>20</v>
      </c>
      <c r="L383" s="56"/>
      <c r="M383" s="191" t="s">
        <v>20</v>
      </c>
      <c r="N383" s="192" t="s">
        <v>44</v>
      </c>
      <c r="O383" s="37"/>
      <c r="P383" s="193">
        <f>O383*H383</f>
        <v>0</v>
      </c>
      <c r="Q383" s="193">
        <v>0</v>
      </c>
      <c r="R383" s="193">
        <f>Q383*H383</f>
        <v>0</v>
      </c>
      <c r="S383" s="193">
        <v>0</v>
      </c>
      <c r="T383" s="194">
        <f>S383*H383</f>
        <v>0</v>
      </c>
      <c r="AR383" s="19" t="s">
        <v>168</v>
      </c>
      <c r="AT383" s="19" t="s">
        <v>164</v>
      </c>
      <c r="AU383" s="19" t="s">
        <v>168</v>
      </c>
      <c r="AY383" s="19" t="s">
        <v>162</v>
      </c>
      <c r="BE383" s="195">
        <f>IF(N383="základní",J383,0)</f>
        <v>0</v>
      </c>
      <c r="BF383" s="195">
        <f>IF(N383="snížená",J383,0)</f>
        <v>0</v>
      </c>
      <c r="BG383" s="195">
        <f>IF(N383="zákl. přenesená",J383,0)</f>
        <v>0</v>
      </c>
      <c r="BH383" s="195">
        <f>IF(N383="sníž. přenesená",J383,0)</f>
        <v>0</v>
      </c>
      <c r="BI383" s="195">
        <f>IF(N383="nulová",J383,0)</f>
        <v>0</v>
      </c>
      <c r="BJ383" s="19" t="s">
        <v>22</v>
      </c>
      <c r="BK383" s="195">
        <f>ROUND(I383*H383,2)</f>
        <v>0</v>
      </c>
      <c r="BL383" s="19" t="s">
        <v>168</v>
      </c>
      <c r="BM383" s="19" t="s">
        <v>1412</v>
      </c>
    </row>
    <row r="384" spans="2:65" s="1" customFormat="1" ht="22.5" customHeight="1">
      <c r="B384" s="36"/>
      <c r="C384" s="184" t="s">
        <v>1417</v>
      </c>
      <c r="D384" s="184" t="s">
        <v>164</v>
      </c>
      <c r="E384" s="185" t="s">
        <v>3491</v>
      </c>
      <c r="F384" s="186" t="s">
        <v>3492</v>
      </c>
      <c r="G384" s="187" t="s">
        <v>248</v>
      </c>
      <c r="H384" s="188">
        <v>30</v>
      </c>
      <c r="I384" s="189"/>
      <c r="J384" s="190">
        <f>ROUND(I384*H384,2)</f>
        <v>0</v>
      </c>
      <c r="K384" s="186" t="s">
        <v>20</v>
      </c>
      <c r="L384" s="56"/>
      <c r="M384" s="191" t="s">
        <v>20</v>
      </c>
      <c r="N384" s="192" t="s">
        <v>44</v>
      </c>
      <c r="O384" s="37"/>
      <c r="P384" s="193">
        <f>O384*H384</f>
        <v>0</v>
      </c>
      <c r="Q384" s="193">
        <v>0</v>
      </c>
      <c r="R384" s="193">
        <f>Q384*H384</f>
        <v>0</v>
      </c>
      <c r="S384" s="193">
        <v>0</v>
      </c>
      <c r="T384" s="194">
        <f>S384*H384</f>
        <v>0</v>
      </c>
      <c r="AR384" s="19" t="s">
        <v>168</v>
      </c>
      <c r="AT384" s="19" t="s">
        <v>164</v>
      </c>
      <c r="AU384" s="19" t="s">
        <v>168</v>
      </c>
      <c r="AY384" s="19" t="s">
        <v>162</v>
      </c>
      <c r="BE384" s="195">
        <f>IF(N384="základní",J384,0)</f>
        <v>0</v>
      </c>
      <c r="BF384" s="195">
        <f>IF(N384="snížená",J384,0)</f>
        <v>0</v>
      </c>
      <c r="BG384" s="195">
        <f>IF(N384="zákl. přenesená",J384,0)</f>
        <v>0</v>
      </c>
      <c r="BH384" s="195">
        <f>IF(N384="sníž. přenesená",J384,0)</f>
        <v>0</v>
      </c>
      <c r="BI384" s="195">
        <f>IF(N384="nulová",J384,0)</f>
        <v>0</v>
      </c>
      <c r="BJ384" s="19" t="s">
        <v>22</v>
      </c>
      <c r="BK384" s="195">
        <f>ROUND(I384*H384,2)</f>
        <v>0</v>
      </c>
      <c r="BL384" s="19" t="s">
        <v>168</v>
      </c>
      <c r="BM384" s="19" t="s">
        <v>1417</v>
      </c>
    </row>
    <row r="385" spans="2:63" s="15" customFormat="1" ht="21.6" customHeight="1">
      <c r="B385" s="270"/>
      <c r="C385" s="271"/>
      <c r="D385" s="272" t="s">
        <v>72</v>
      </c>
      <c r="E385" s="272" t="s">
        <v>3493</v>
      </c>
      <c r="F385" s="272" t="s">
        <v>3494</v>
      </c>
      <c r="G385" s="271"/>
      <c r="H385" s="271"/>
      <c r="I385" s="273"/>
      <c r="J385" s="274">
        <f>BK385</f>
        <v>0</v>
      </c>
      <c r="K385" s="271"/>
      <c r="L385" s="275"/>
      <c r="M385" s="276"/>
      <c r="N385" s="277"/>
      <c r="O385" s="277"/>
      <c r="P385" s="278">
        <f>SUM(P386:P388)</f>
        <v>0</v>
      </c>
      <c r="Q385" s="277"/>
      <c r="R385" s="278">
        <f>SUM(R386:R388)</f>
        <v>0</v>
      </c>
      <c r="S385" s="277"/>
      <c r="T385" s="279">
        <f>SUM(T386:T388)</f>
        <v>0</v>
      </c>
      <c r="AR385" s="280" t="s">
        <v>22</v>
      </c>
      <c r="AT385" s="281" t="s">
        <v>72</v>
      </c>
      <c r="AU385" s="281" t="s">
        <v>180</v>
      </c>
      <c r="AY385" s="280" t="s">
        <v>162</v>
      </c>
      <c r="BK385" s="282">
        <f>SUM(BK386:BK388)</f>
        <v>0</v>
      </c>
    </row>
    <row r="386" spans="2:65" s="1" customFormat="1" ht="22.5" customHeight="1">
      <c r="B386" s="36"/>
      <c r="C386" s="184" t="s">
        <v>1421</v>
      </c>
      <c r="D386" s="184" t="s">
        <v>164</v>
      </c>
      <c r="E386" s="185" t="s">
        <v>3495</v>
      </c>
      <c r="F386" s="186" t="s">
        <v>3496</v>
      </c>
      <c r="G386" s="187" t="s">
        <v>248</v>
      </c>
      <c r="H386" s="188">
        <v>1550</v>
      </c>
      <c r="I386" s="189"/>
      <c r="J386" s="190">
        <f>ROUND(I386*H386,2)</f>
        <v>0</v>
      </c>
      <c r="K386" s="186" t="s">
        <v>20</v>
      </c>
      <c r="L386" s="56"/>
      <c r="M386" s="191" t="s">
        <v>20</v>
      </c>
      <c r="N386" s="192" t="s">
        <v>44</v>
      </c>
      <c r="O386" s="37"/>
      <c r="P386" s="193">
        <f>O386*H386</f>
        <v>0</v>
      </c>
      <c r="Q386" s="193">
        <v>0</v>
      </c>
      <c r="R386" s="193">
        <f>Q386*H386</f>
        <v>0</v>
      </c>
      <c r="S386" s="193">
        <v>0</v>
      </c>
      <c r="T386" s="194">
        <f>S386*H386</f>
        <v>0</v>
      </c>
      <c r="AR386" s="19" t="s">
        <v>168</v>
      </c>
      <c r="AT386" s="19" t="s">
        <v>164</v>
      </c>
      <c r="AU386" s="19" t="s">
        <v>168</v>
      </c>
      <c r="AY386" s="19" t="s">
        <v>162</v>
      </c>
      <c r="BE386" s="195">
        <f>IF(N386="základní",J386,0)</f>
        <v>0</v>
      </c>
      <c r="BF386" s="195">
        <f>IF(N386="snížená",J386,0)</f>
        <v>0</v>
      </c>
      <c r="BG386" s="195">
        <f>IF(N386="zákl. přenesená",J386,0)</f>
        <v>0</v>
      </c>
      <c r="BH386" s="195">
        <f>IF(N386="sníž. přenesená",J386,0)</f>
        <v>0</v>
      </c>
      <c r="BI386" s="195">
        <f>IF(N386="nulová",J386,0)</f>
        <v>0</v>
      </c>
      <c r="BJ386" s="19" t="s">
        <v>22</v>
      </c>
      <c r="BK386" s="195">
        <f>ROUND(I386*H386,2)</f>
        <v>0</v>
      </c>
      <c r="BL386" s="19" t="s">
        <v>168</v>
      </c>
      <c r="BM386" s="19" t="s">
        <v>1421</v>
      </c>
    </row>
    <row r="387" spans="2:65" s="1" customFormat="1" ht="22.5" customHeight="1">
      <c r="B387" s="36"/>
      <c r="C387" s="184" t="s">
        <v>1431</v>
      </c>
      <c r="D387" s="184" t="s">
        <v>164</v>
      </c>
      <c r="E387" s="185" t="s">
        <v>3497</v>
      </c>
      <c r="F387" s="186" t="s">
        <v>3498</v>
      </c>
      <c r="G387" s="187" t="s">
        <v>248</v>
      </c>
      <c r="H387" s="188">
        <v>286</v>
      </c>
      <c r="I387" s="189"/>
      <c r="J387" s="190">
        <f>ROUND(I387*H387,2)</f>
        <v>0</v>
      </c>
      <c r="K387" s="186" t="s">
        <v>20</v>
      </c>
      <c r="L387" s="56"/>
      <c r="M387" s="191" t="s">
        <v>20</v>
      </c>
      <c r="N387" s="192" t="s">
        <v>44</v>
      </c>
      <c r="O387" s="37"/>
      <c r="P387" s="193">
        <f>O387*H387</f>
        <v>0</v>
      </c>
      <c r="Q387" s="193">
        <v>0</v>
      </c>
      <c r="R387" s="193">
        <f>Q387*H387</f>
        <v>0</v>
      </c>
      <c r="S387" s="193">
        <v>0</v>
      </c>
      <c r="T387" s="194">
        <f>S387*H387</f>
        <v>0</v>
      </c>
      <c r="AR387" s="19" t="s">
        <v>168</v>
      </c>
      <c r="AT387" s="19" t="s">
        <v>164</v>
      </c>
      <c r="AU387" s="19" t="s">
        <v>168</v>
      </c>
      <c r="AY387" s="19" t="s">
        <v>162</v>
      </c>
      <c r="BE387" s="195">
        <f>IF(N387="základní",J387,0)</f>
        <v>0</v>
      </c>
      <c r="BF387" s="195">
        <f>IF(N387="snížená",J387,0)</f>
        <v>0</v>
      </c>
      <c r="BG387" s="195">
        <f>IF(N387="zákl. přenesená",J387,0)</f>
        <v>0</v>
      </c>
      <c r="BH387" s="195">
        <f>IF(N387="sníž. přenesená",J387,0)</f>
        <v>0</v>
      </c>
      <c r="BI387" s="195">
        <f>IF(N387="nulová",J387,0)</f>
        <v>0</v>
      </c>
      <c r="BJ387" s="19" t="s">
        <v>22</v>
      </c>
      <c r="BK387" s="195">
        <f>ROUND(I387*H387,2)</f>
        <v>0</v>
      </c>
      <c r="BL387" s="19" t="s">
        <v>168</v>
      </c>
      <c r="BM387" s="19" t="s">
        <v>1431</v>
      </c>
    </row>
    <row r="388" spans="2:65" s="1" customFormat="1" ht="22.5" customHeight="1">
      <c r="B388" s="36"/>
      <c r="C388" s="184" t="s">
        <v>1443</v>
      </c>
      <c r="D388" s="184" t="s">
        <v>164</v>
      </c>
      <c r="E388" s="185" t="s">
        <v>3499</v>
      </c>
      <c r="F388" s="186" t="s">
        <v>3500</v>
      </c>
      <c r="G388" s="187" t="s">
        <v>248</v>
      </c>
      <c r="H388" s="188">
        <v>30</v>
      </c>
      <c r="I388" s="189"/>
      <c r="J388" s="190">
        <f>ROUND(I388*H388,2)</f>
        <v>0</v>
      </c>
      <c r="K388" s="186" t="s">
        <v>20</v>
      </c>
      <c r="L388" s="56"/>
      <c r="M388" s="191" t="s">
        <v>20</v>
      </c>
      <c r="N388" s="192" t="s">
        <v>44</v>
      </c>
      <c r="O388" s="37"/>
      <c r="P388" s="193">
        <f>O388*H388</f>
        <v>0</v>
      </c>
      <c r="Q388" s="193">
        <v>0</v>
      </c>
      <c r="R388" s="193">
        <f>Q388*H388</f>
        <v>0</v>
      </c>
      <c r="S388" s="193">
        <v>0</v>
      </c>
      <c r="T388" s="194">
        <f>S388*H388</f>
        <v>0</v>
      </c>
      <c r="AR388" s="19" t="s">
        <v>168</v>
      </c>
      <c r="AT388" s="19" t="s">
        <v>164</v>
      </c>
      <c r="AU388" s="19" t="s">
        <v>168</v>
      </c>
      <c r="AY388" s="19" t="s">
        <v>162</v>
      </c>
      <c r="BE388" s="195">
        <f>IF(N388="základní",J388,0)</f>
        <v>0</v>
      </c>
      <c r="BF388" s="195">
        <f>IF(N388="snížená",J388,0)</f>
        <v>0</v>
      </c>
      <c r="BG388" s="195">
        <f>IF(N388="zákl. přenesená",J388,0)</f>
        <v>0</v>
      </c>
      <c r="BH388" s="195">
        <f>IF(N388="sníž. přenesená",J388,0)</f>
        <v>0</v>
      </c>
      <c r="BI388" s="195">
        <f>IF(N388="nulová",J388,0)</f>
        <v>0</v>
      </c>
      <c r="BJ388" s="19" t="s">
        <v>22</v>
      </c>
      <c r="BK388" s="195">
        <f>ROUND(I388*H388,2)</f>
        <v>0</v>
      </c>
      <c r="BL388" s="19" t="s">
        <v>168</v>
      </c>
      <c r="BM388" s="19" t="s">
        <v>1443</v>
      </c>
    </row>
    <row r="389" spans="2:63" s="15" customFormat="1" ht="21.6" customHeight="1">
      <c r="B389" s="270"/>
      <c r="C389" s="271"/>
      <c r="D389" s="272" t="s">
        <v>72</v>
      </c>
      <c r="E389" s="272" t="s">
        <v>3501</v>
      </c>
      <c r="F389" s="272" t="s">
        <v>3502</v>
      </c>
      <c r="G389" s="271"/>
      <c r="H389" s="271"/>
      <c r="I389" s="273"/>
      <c r="J389" s="274">
        <f>BK389</f>
        <v>0</v>
      </c>
      <c r="K389" s="271"/>
      <c r="L389" s="275"/>
      <c r="M389" s="276"/>
      <c r="N389" s="277"/>
      <c r="O389" s="277"/>
      <c r="P389" s="278">
        <f>SUM(P390:P391)</f>
        <v>0</v>
      </c>
      <c r="Q389" s="277"/>
      <c r="R389" s="278">
        <f>SUM(R390:R391)</f>
        <v>0</v>
      </c>
      <c r="S389" s="277"/>
      <c r="T389" s="279">
        <f>SUM(T390:T391)</f>
        <v>0</v>
      </c>
      <c r="AR389" s="280" t="s">
        <v>22</v>
      </c>
      <c r="AT389" s="281" t="s">
        <v>72</v>
      </c>
      <c r="AU389" s="281" t="s">
        <v>180</v>
      </c>
      <c r="AY389" s="280" t="s">
        <v>162</v>
      </c>
      <c r="BK389" s="282">
        <f>SUM(BK390:BK391)</f>
        <v>0</v>
      </c>
    </row>
    <row r="390" spans="2:65" s="1" customFormat="1" ht="22.5" customHeight="1">
      <c r="B390" s="36"/>
      <c r="C390" s="184" t="s">
        <v>1449</v>
      </c>
      <c r="D390" s="184" t="s">
        <v>164</v>
      </c>
      <c r="E390" s="185" t="s">
        <v>3503</v>
      </c>
      <c r="F390" s="186" t="s">
        <v>3504</v>
      </c>
      <c r="G390" s="187" t="s">
        <v>248</v>
      </c>
      <c r="H390" s="188">
        <v>150</v>
      </c>
      <c r="I390" s="189"/>
      <c r="J390" s="190">
        <f>ROUND(I390*H390,2)</f>
        <v>0</v>
      </c>
      <c r="K390" s="186" t="s">
        <v>20</v>
      </c>
      <c r="L390" s="56"/>
      <c r="M390" s="191" t="s">
        <v>20</v>
      </c>
      <c r="N390" s="192" t="s">
        <v>44</v>
      </c>
      <c r="O390" s="37"/>
      <c r="P390" s="193">
        <f>O390*H390</f>
        <v>0</v>
      </c>
      <c r="Q390" s="193">
        <v>0</v>
      </c>
      <c r="R390" s="193">
        <f>Q390*H390</f>
        <v>0</v>
      </c>
      <c r="S390" s="193">
        <v>0</v>
      </c>
      <c r="T390" s="194">
        <f>S390*H390</f>
        <v>0</v>
      </c>
      <c r="AR390" s="19" t="s">
        <v>168</v>
      </c>
      <c r="AT390" s="19" t="s">
        <v>164</v>
      </c>
      <c r="AU390" s="19" t="s">
        <v>168</v>
      </c>
      <c r="AY390" s="19" t="s">
        <v>162</v>
      </c>
      <c r="BE390" s="195">
        <f>IF(N390="základní",J390,0)</f>
        <v>0</v>
      </c>
      <c r="BF390" s="195">
        <f>IF(N390="snížená",J390,0)</f>
        <v>0</v>
      </c>
      <c r="BG390" s="195">
        <f>IF(N390="zákl. přenesená",J390,0)</f>
        <v>0</v>
      </c>
      <c r="BH390" s="195">
        <f>IF(N390="sníž. přenesená",J390,0)</f>
        <v>0</v>
      </c>
      <c r="BI390" s="195">
        <f>IF(N390="nulová",J390,0)</f>
        <v>0</v>
      </c>
      <c r="BJ390" s="19" t="s">
        <v>22</v>
      </c>
      <c r="BK390" s="195">
        <f>ROUND(I390*H390,2)</f>
        <v>0</v>
      </c>
      <c r="BL390" s="19" t="s">
        <v>168</v>
      </c>
      <c r="BM390" s="19" t="s">
        <v>1449</v>
      </c>
    </row>
    <row r="391" spans="2:65" s="1" customFormat="1" ht="22.5" customHeight="1">
      <c r="B391" s="36"/>
      <c r="C391" s="184" t="s">
        <v>1453</v>
      </c>
      <c r="D391" s="184" t="s">
        <v>164</v>
      </c>
      <c r="E391" s="185" t="s">
        <v>3505</v>
      </c>
      <c r="F391" s="186" t="s">
        <v>3506</v>
      </c>
      <c r="G391" s="187" t="s">
        <v>248</v>
      </c>
      <c r="H391" s="188">
        <v>8</v>
      </c>
      <c r="I391" s="189"/>
      <c r="J391" s="190">
        <f>ROUND(I391*H391,2)</f>
        <v>0</v>
      </c>
      <c r="K391" s="186" t="s">
        <v>20</v>
      </c>
      <c r="L391" s="56"/>
      <c r="M391" s="191" t="s">
        <v>20</v>
      </c>
      <c r="N391" s="192" t="s">
        <v>44</v>
      </c>
      <c r="O391" s="37"/>
      <c r="P391" s="193">
        <f>O391*H391</f>
        <v>0</v>
      </c>
      <c r="Q391" s="193">
        <v>0</v>
      </c>
      <c r="R391" s="193">
        <f>Q391*H391</f>
        <v>0</v>
      </c>
      <c r="S391" s="193">
        <v>0</v>
      </c>
      <c r="T391" s="194">
        <f>S391*H391</f>
        <v>0</v>
      </c>
      <c r="AR391" s="19" t="s">
        <v>168</v>
      </c>
      <c r="AT391" s="19" t="s">
        <v>164</v>
      </c>
      <c r="AU391" s="19" t="s">
        <v>168</v>
      </c>
      <c r="AY391" s="19" t="s">
        <v>162</v>
      </c>
      <c r="BE391" s="195">
        <f>IF(N391="základní",J391,0)</f>
        <v>0</v>
      </c>
      <c r="BF391" s="195">
        <f>IF(N391="snížená",J391,0)</f>
        <v>0</v>
      </c>
      <c r="BG391" s="195">
        <f>IF(N391="zákl. přenesená",J391,0)</f>
        <v>0</v>
      </c>
      <c r="BH391" s="195">
        <f>IF(N391="sníž. přenesená",J391,0)</f>
        <v>0</v>
      </c>
      <c r="BI391" s="195">
        <f>IF(N391="nulová",J391,0)</f>
        <v>0</v>
      </c>
      <c r="BJ391" s="19" t="s">
        <v>22</v>
      </c>
      <c r="BK391" s="195">
        <f>ROUND(I391*H391,2)</f>
        <v>0</v>
      </c>
      <c r="BL391" s="19" t="s">
        <v>168</v>
      </c>
      <c r="BM391" s="19" t="s">
        <v>1453</v>
      </c>
    </row>
    <row r="392" spans="2:63" s="15" customFormat="1" ht="21.6" customHeight="1">
      <c r="B392" s="270"/>
      <c r="C392" s="271"/>
      <c r="D392" s="272" t="s">
        <v>72</v>
      </c>
      <c r="E392" s="272" t="s">
        <v>3507</v>
      </c>
      <c r="F392" s="272" t="s">
        <v>3508</v>
      </c>
      <c r="G392" s="271"/>
      <c r="H392" s="271"/>
      <c r="I392" s="273"/>
      <c r="J392" s="274">
        <f>BK392</f>
        <v>0</v>
      </c>
      <c r="K392" s="271"/>
      <c r="L392" s="275"/>
      <c r="M392" s="276"/>
      <c r="N392" s="277"/>
      <c r="O392" s="277"/>
      <c r="P392" s="278">
        <f>SUM(P393:P394)</f>
        <v>0</v>
      </c>
      <c r="Q392" s="277"/>
      <c r="R392" s="278">
        <f>SUM(R393:R394)</f>
        <v>0</v>
      </c>
      <c r="S392" s="277"/>
      <c r="T392" s="279">
        <f>SUM(T393:T394)</f>
        <v>0</v>
      </c>
      <c r="AR392" s="280" t="s">
        <v>22</v>
      </c>
      <c r="AT392" s="281" t="s">
        <v>72</v>
      </c>
      <c r="AU392" s="281" t="s">
        <v>180</v>
      </c>
      <c r="AY392" s="280" t="s">
        <v>162</v>
      </c>
      <c r="BK392" s="282">
        <f>SUM(BK393:BK394)</f>
        <v>0</v>
      </c>
    </row>
    <row r="393" spans="2:65" s="1" customFormat="1" ht="22.5" customHeight="1">
      <c r="B393" s="36"/>
      <c r="C393" s="184" t="s">
        <v>1458</v>
      </c>
      <c r="D393" s="184" t="s">
        <v>164</v>
      </c>
      <c r="E393" s="185" t="s">
        <v>3509</v>
      </c>
      <c r="F393" s="186" t="s">
        <v>3510</v>
      </c>
      <c r="G393" s="187" t="s">
        <v>206</v>
      </c>
      <c r="H393" s="188">
        <v>3</v>
      </c>
      <c r="I393" s="189"/>
      <c r="J393" s="190">
        <f>ROUND(I393*H393,2)</f>
        <v>0</v>
      </c>
      <c r="K393" s="186" t="s">
        <v>20</v>
      </c>
      <c r="L393" s="56"/>
      <c r="M393" s="191" t="s">
        <v>20</v>
      </c>
      <c r="N393" s="192" t="s">
        <v>44</v>
      </c>
      <c r="O393" s="37"/>
      <c r="P393" s="193">
        <f>O393*H393</f>
        <v>0</v>
      </c>
      <c r="Q393" s="193">
        <v>0</v>
      </c>
      <c r="R393" s="193">
        <f>Q393*H393</f>
        <v>0</v>
      </c>
      <c r="S393" s="193">
        <v>0</v>
      </c>
      <c r="T393" s="194">
        <f>S393*H393</f>
        <v>0</v>
      </c>
      <c r="AR393" s="19" t="s">
        <v>168</v>
      </c>
      <c r="AT393" s="19" t="s">
        <v>164</v>
      </c>
      <c r="AU393" s="19" t="s">
        <v>168</v>
      </c>
      <c r="AY393" s="19" t="s">
        <v>162</v>
      </c>
      <c r="BE393" s="195">
        <f>IF(N393="základní",J393,0)</f>
        <v>0</v>
      </c>
      <c r="BF393" s="195">
        <f>IF(N393="snížená",J393,0)</f>
        <v>0</v>
      </c>
      <c r="BG393" s="195">
        <f>IF(N393="zákl. přenesená",J393,0)</f>
        <v>0</v>
      </c>
      <c r="BH393" s="195">
        <f>IF(N393="sníž. přenesená",J393,0)</f>
        <v>0</v>
      </c>
      <c r="BI393" s="195">
        <f>IF(N393="nulová",J393,0)</f>
        <v>0</v>
      </c>
      <c r="BJ393" s="19" t="s">
        <v>22</v>
      </c>
      <c r="BK393" s="195">
        <f>ROUND(I393*H393,2)</f>
        <v>0</v>
      </c>
      <c r="BL393" s="19" t="s">
        <v>168</v>
      </c>
      <c r="BM393" s="19" t="s">
        <v>1458</v>
      </c>
    </row>
    <row r="394" spans="2:65" s="1" customFormat="1" ht="22.5" customHeight="1">
      <c r="B394" s="36"/>
      <c r="C394" s="184" t="s">
        <v>1463</v>
      </c>
      <c r="D394" s="184" t="s">
        <v>164</v>
      </c>
      <c r="E394" s="185" t="s">
        <v>3511</v>
      </c>
      <c r="F394" s="186" t="s">
        <v>3512</v>
      </c>
      <c r="G394" s="187" t="s">
        <v>1996</v>
      </c>
      <c r="H394" s="188">
        <v>8</v>
      </c>
      <c r="I394" s="189"/>
      <c r="J394" s="190">
        <f>ROUND(I394*H394,2)</f>
        <v>0</v>
      </c>
      <c r="K394" s="186" t="s">
        <v>20</v>
      </c>
      <c r="L394" s="56"/>
      <c r="M394" s="191" t="s">
        <v>20</v>
      </c>
      <c r="N394" s="192" t="s">
        <v>44</v>
      </c>
      <c r="O394" s="37"/>
      <c r="P394" s="193">
        <f>O394*H394</f>
        <v>0</v>
      </c>
      <c r="Q394" s="193">
        <v>0</v>
      </c>
      <c r="R394" s="193">
        <f>Q394*H394</f>
        <v>0</v>
      </c>
      <c r="S394" s="193">
        <v>0</v>
      </c>
      <c r="T394" s="194">
        <f>S394*H394</f>
        <v>0</v>
      </c>
      <c r="AR394" s="19" t="s">
        <v>168</v>
      </c>
      <c r="AT394" s="19" t="s">
        <v>164</v>
      </c>
      <c r="AU394" s="19" t="s">
        <v>168</v>
      </c>
      <c r="AY394" s="19" t="s">
        <v>162</v>
      </c>
      <c r="BE394" s="195">
        <f>IF(N394="základní",J394,0)</f>
        <v>0</v>
      </c>
      <c r="BF394" s="195">
        <f>IF(N394="snížená",J394,0)</f>
        <v>0</v>
      </c>
      <c r="BG394" s="195">
        <f>IF(N394="zákl. přenesená",J394,0)</f>
        <v>0</v>
      </c>
      <c r="BH394" s="195">
        <f>IF(N394="sníž. přenesená",J394,0)</f>
        <v>0</v>
      </c>
      <c r="BI394" s="195">
        <f>IF(N394="nulová",J394,0)</f>
        <v>0</v>
      </c>
      <c r="BJ394" s="19" t="s">
        <v>22</v>
      </c>
      <c r="BK394" s="195">
        <f>ROUND(I394*H394,2)</f>
        <v>0</v>
      </c>
      <c r="BL394" s="19" t="s">
        <v>168</v>
      </c>
      <c r="BM394" s="19" t="s">
        <v>1463</v>
      </c>
    </row>
    <row r="395" spans="2:63" s="15" customFormat="1" ht="21.6" customHeight="1">
      <c r="B395" s="270"/>
      <c r="C395" s="271"/>
      <c r="D395" s="272" t="s">
        <v>72</v>
      </c>
      <c r="E395" s="272" t="s">
        <v>3513</v>
      </c>
      <c r="F395" s="272" t="s">
        <v>3514</v>
      </c>
      <c r="G395" s="271"/>
      <c r="H395" s="271"/>
      <c r="I395" s="273"/>
      <c r="J395" s="274">
        <f>BK395</f>
        <v>0</v>
      </c>
      <c r="K395" s="271"/>
      <c r="L395" s="275"/>
      <c r="M395" s="276"/>
      <c r="N395" s="277"/>
      <c r="O395" s="277"/>
      <c r="P395" s="278">
        <f>SUM(P396:P399)</f>
        <v>0</v>
      </c>
      <c r="Q395" s="277"/>
      <c r="R395" s="278">
        <f>SUM(R396:R399)</f>
        <v>0</v>
      </c>
      <c r="S395" s="277"/>
      <c r="T395" s="279">
        <f>SUM(T396:T399)</f>
        <v>0</v>
      </c>
      <c r="AR395" s="280" t="s">
        <v>22</v>
      </c>
      <c r="AT395" s="281" t="s">
        <v>72</v>
      </c>
      <c r="AU395" s="281" t="s">
        <v>180</v>
      </c>
      <c r="AY395" s="280" t="s">
        <v>162</v>
      </c>
      <c r="BK395" s="282">
        <f>SUM(BK396:BK399)</f>
        <v>0</v>
      </c>
    </row>
    <row r="396" spans="2:65" s="1" customFormat="1" ht="22.5" customHeight="1">
      <c r="B396" s="36"/>
      <c r="C396" s="184" t="s">
        <v>1467</v>
      </c>
      <c r="D396" s="184" t="s">
        <v>164</v>
      </c>
      <c r="E396" s="185" t="s">
        <v>3515</v>
      </c>
      <c r="F396" s="186" t="s">
        <v>3516</v>
      </c>
      <c r="G396" s="187" t="s">
        <v>1996</v>
      </c>
      <c r="H396" s="188">
        <v>205</v>
      </c>
      <c r="I396" s="189"/>
      <c r="J396" s="190">
        <f>ROUND(I396*H396,2)</f>
        <v>0</v>
      </c>
      <c r="K396" s="186" t="s">
        <v>20</v>
      </c>
      <c r="L396" s="56"/>
      <c r="M396" s="191" t="s">
        <v>20</v>
      </c>
      <c r="N396" s="192" t="s">
        <v>44</v>
      </c>
      <c r="O396" s="37"/>
      <c r="P396" s="193">
        <f>O396*H396</f>
        <v>0</v>
      </c>
      <c r="Q396" s="193">
        <v>0</v>
      </c>
      <c r="R396" s="193">
        <f>Q396*H396</f>
        <v>0</v>
      </c>
      <c r="S396" s="193">
        <v>0</v>
      </c>
      <c r="T396" s="194">
        <f>S396*H396</f>
        <v>0</v>
      </c>
      <c r="AR396" s="19" t="s">
        <v>168</v>
      </c>
      <c r="AT396" s="19" t="s">
        <v>164</v>
      </c>
      <c r="AU396" s="19" t="s">
        <v>168</v>
      </c>
      <c r="AY396" s="19" t="s">
        <v>162</v>
      </c>
      <c r="BE396" s="195">
        <f>IF(N396="základní",J396,0)</f>
        <v>0</v>
      </c>
      <c r="BF396" s="195">
        <f>IF(N396="snížená",J396,0)</f>
        <v>0</v>
      </c>
      <c r="BG396" s="195">
        <f>IF(N396="zákl. přenesená",J396,0)</f>
        <v>0</v>
      </c>
      <c r="BH396" s="195">
        <f>IF(N396="sníž. přenesená",J396,0)</f>
        <v>0</v>
      </c>
      <c r="BI396" s="195">
        <f>IF(N396="nulová",J396,0)</f>
        <v>0</v>
      </c>
      <c r="BJ396" s="19" t="s">
        <v>22</v>
      </c>
      <c r="BK396" s="195">
        <f>ROUND(I396*H396,2)</f>
        <v>0</v>
      </c>
      <c r="BL396" s="19" t="s">
        <v>168</v>
      </c>
      <c r="BM396" s="19" t="s">
        <v>1467</v>
      </c>
    </row>
    <row r="397" spans="2:65" s="1" customFormat="1" ht="22.5" customHeight="1">
      <c r="B397" s="36"/>
      <c r="C397" s="184" t="s">
        <v>1473</v>
      </c>
      <c r="D397" s="184" t="s">
        <v>164</v>
      </c>
      <c r="E397" s="185" t="s">
        <v>3517</v>
      </c>
      <c r="F397" s="186" t="s">
        <v>3518</v>
      </c>
      <c r="G397" s="187" t="s">
        <v>1996</v>
      </c>
      <c r="H397" s="188">
        <v>6</v>
      </c>
      <c r="I397" s="189"/>
      <c r="J397" s="190">
        <f>ROUND(I397*H397,2)</f>
        <v>0</v>
      </c>
      <c r="K397" s="186" t="s">
        <v>20</v>
      </c>
      <c r="L397" s="56"/>
      <c r="M397" s="191" t="s">
        <v>20</v>
      </c>
      <c r="N397" s="192" t="s">
        <v>44</v>
      </c>
      <c r="O397" s="37"/>
      <c r="P397" s="193">
        <f>O397*H397</f>
        <v>0</v>
      </c>
      <c r="Q397" s="193">
        <v>0</v>
      </c>
      <c r="R397" s="193">
        <f>Q397*H397</f>
        <v>0</v>
      </c>
      <c r="S397" s="193">
        <v>0</v>
      </c>
      <c r="T397" s="194">
        <f>S397*H397</f>
        <v>0</v>
      </c>
      <c r="AR397" s="19" t="s">
        <v>168</v>
      </c>
      <c r="AT397" s="19" t="s">
        <v>164</v>
      </c>
      <c r="AU397" s="19" t="s">
        <v>168</v>
      </c>
      <c r="AY397" s="19" t="s">
        <v>162</v>
      </c>
      <c r="BE397" s="195">
        <f>IF(N397="základní",J397,0)</f>
        <v>0</v>
      </c>
      <c r="BF397" s="195">
        <f>IF(N397="snížená",J397,0)</f>
        <v>0</v>
      </c>
      <c r="BG397" s="195">
        <f>IF(N397="zákl. přenesená",J397,0)</f>
        <v>0</v>
      </c>
      <c r="BH397" s="195">
        <f>IF(N397="sníž. přenesená",J397,0)</f>
        <v>0</v>
      </c>
      <c r="BI397" s="195">
        <f>IF(N397="nulová",J397,0)</f>
        <v>0</v>
      </c>
      <c r="BJ397" s="19" t="s">
        <v>22</v>
      </c>
      <c r="BK397" s="195">
        <f>ROUND(I397*H397,2)</f>
        <v>0</v>
      </c>
      <c r="BL397" s="19" t="s">
        <v>168</v>
      </c>
      <c r="BM397" s="19" t="s">
        <v>1473</v>
      </c>
    </row>
    <row r="398" spans="2:65" s="1" customFormat="1" ht="22.5" customHeight="1">
      <c r="B398" s="36"/>
      <c r="C398" s="184" t="s">
        <v>1477</v>
      </c>
      <c r="D398" s="184" t="s">
        <v>164</v>
      </c>
      <c r="E398" s="185" t="s">
        <v>3519</v>
      </c>
      <c r="F398" s="186" t="s">
        <v>3520</v>
      </c>
      <c r="G398" s="187" t="s">
        <v>1996</v>
      </c>
      <c r="H398" s="188">
        <v>8</v>
      </c>
      <c r="I398" s="189"/>
      <c r="J398" s="190">
        <f>ROUND(I398*H398,2)</f>
        <v>0</v>
      </c>
      <c r="K398" s="186" t="s">
        <v>20</v>
      </c>
      <c r="L398" s="56"/>
      <c r="M398" s="191" t="s">
        <v>20</v>
      </c>
      <c r="N398" s="192" t="s">
        <v>44</v>
      </c>
      <c r="O398" s="37"/>
      <c r="P398" s="193">
        <f>O398*H398</f>
        <v>0</v>
      </c>
      <c r="Q398" s="193">
        <v>0</v>
      </c>
      <c r="R398" s="193">
        <f>Q398*H398</f>
        <v>0</v>
      </c>
      <c r="S398" s="193">
        <v>0</v>
      </c>
      <c r="T398" s="194">
        <f>S398*H398</f>
        <v>0</v>
      </c>
      <c r="AR398" s="19" t="s">
        <v>168</v>
      </c>
      <c r="AT398" s="19" t="s">
        <v>164</v>
      </c>
      <c r="AU398" s="19" t="s">
        <v>168</v>
      </c>
      <c r="AY398" s="19" t="s">
        <v>162</v>
      </c>
      <c r="BE398" s="195">
        <f>IF(N398="základní",J398,0)</f>
        <v>0</v>
      </c>
      <c r="BF398" s="195">
        <f>IF(N398="snížená",J398,0)</f>
        <v>0</v>
      </c>
      <c r="BG398" s="195">
        <f>IF(N398="zákl. přenesená",J398,0)</f>
        <v>0</v>
      </c>
      <c r="BH398" s="195">
        <f>IF(N398="sníž. přenesená",J398,0)</f>
        <v>0</v>
      </c>
      <c r="BI398" s="195">
        <f>IF(N398="nulová",J398,0)</f>
        <v>0</v>
      </c>
      <c r="BJ398" s="19" t="s">
        <v>22</v>
      </c>
      <c r="BK398" s="195">
        <f>ROUND(I398*H398,2)</f>
        <v>0</v>
      </c>
      <c r="BL398" s="19" t="s">
        <v>168</v>
      </c>
      <c r="BM398" s="19" t="s">
        <v>1477</v>
      </c>
    </row>
    <row r="399" spans="2:65" s="1" customFormat="1" ht="22.5" customHeight="1">
      <c r="B399" s="36"/>
      <c r="C399" s="184" t="s">
        <v>1481</v>
      </c>
      <c r="D399" s="184" t="s">
        <v>164</v>
      </c>
      <c r="E399" s="185" t="s">
        <v>3521</v>
      </c>
      <c r="F399" s="186" t="s">
        <v>3522</v>
      </c>
      <c r="G399" s="187" t="s">
        <v>1996</v>
      </c>
      <c r="H399" s="188">
        <v>2</v>
      </c>
      <c r="I399" s="189"/>
      <c r="J399" s="190">
        <f>ROUND(I399*H399,2)</f>
        <v>0</v>
      </c>
      <c r="K399" s="186" t="s">
        <v>20</v>
      </c>
      <c r="L399" s="56"/>
      <c r="M399" s="191" t="s">
        <v>20</v>
      </c>
      <c r="N399" s="192" t="s">
        <v>44</v>
      </c>
      <c r="O399" s="37"/>
      <c r="P399" s="193">
        <f>O399*H399</f>
        <v>0</v>
      </c>
      <c r="Q399" s="193">
        <v>0</v>
      </c>
      <c r="R399" s="193">
        <f>Q399*H399</f>
        <v>0</v>
      </c>
      <c r="S399" s="193">
        <v>0</v>
      </c>
      <c r="T399" s="194">
        <f>S399*H399</f>
        <v>0</v>
      </c>
      <c r="AR399" s="19" t="s">
        <v>168</v>
      </c>
      <c r="AT399" s="19" t="s">
        <v>164</v>
      </c>
      <c r="AU399" s="19" t="s">
        <v>168</v>
      </c>
      <c r="AY399" s="19" t="s">
        <v>162</v>
      </c>
      <c r="BE399" s="195">
        <f>IF(N399="základní",J399,0)</f>
        <v>0</v>
      </c>
      <c r="BF399" s="195">
        <f>IF(N399="snížená",J399,0)</f>
        <v>0</v>
      </c>
      <c r="BG399" s="195">
        <f>IF(N399="zákl. přenesená",J399,0)</f>
        <v>0</v>
      </c>
      <c r="BH399" s="195">
        <f>IF(N399="sníž. přenesená",J399,0)</f>
        <v>0</v>
      </c>
      <c r="BI399" s="195">
        <f>IF(N399="nulová",J399,0)</f>
        <v>0</v>
      </c>
      <c r="BJ399" s="19" t="s">
        <v>22</v>
      </c>
      <c r="BK399" s="195">
        <f>ROUND(I399*H399,2)</f>
        <v>0</v>
      </c>
      <c r="BL399" s="19" t="s">
        <v>168</v>
      </c>
      <c r="BM399" s="19" t="s">
        <v>1481</v>
      </c>
    </row>
    <row r="400" spans="2:63" s="15" customFormat="1" ht="21.6" customHeight="1">
      <c r="B400" s="270"/>
      <c r="C400" s="271"/>
      <c r="D400" s="272" t="s">
        <v>72</v>
      </c>
      <c r="E400" s="272" t="s">
        <v>3523</v>
      </c>
      <c r="F400" s="272" t="s">
        <v>3524</v>
      </c>
      <c r="G400" s="271"/>
      <c r="H400" s="271"/>
      <c r="I400" s="273"/>
      <c r="J400" s="274">
        <f>BK400</f>
        <v>0</v>
      </c>
      <c r="K400" s="271"/>
      <c r="L400" s="275"/>
      <c r="M400" s="276"/>
      <c r="N400" s="277"/>
      <c r="O400" s="277"/>
      <c r="P400" s="278">
        <f>P401</f>
        <v>0</v>
      </c>
      <c r="Q400" s="277"/>
      <c r="R400" s="278">
        <f>R401</f>
        <v>0</v>
      </c>
      <c r="S400" s="277"/>
      <c r="T400" s="279">
        <f>T401</f>
        <v>0</v>
      </c>
      <c r="AR400" s="280" t="s">
        <v>22</v>
      </c>
      <c r="AT400" s="281" t="s">
        <v>72</v>
      </c>
      <c r="AU400" s="281" t="s">
        <v>180</v>
      </c>
      <c r="AY400" s="280" t="s">
        <v>162</v>
      </c>
      <c r="BK400" s="282">
        <f>BK401</f>
        <v>0</v>
      </c>
    </row>
    <row r="401" spans="2:65" s="1" customFormat="1" ht="22.5" customHeight="1">
      <c r="B401" s="36"/>
      <c r="C401" s="184" t="s">
        <v>1484</v>
      </c>
      <c r="D401" s="184" t="s">
        <v>164</v>
      </c>
      <c r="E401" s="185" t="s">
        <v>3525</v>
      </c>
      <c r="F401" s="186" t="s">
        <v>3526</v>
      </c>
      <c r="G401" s="187" t="s">
        <v>1996</v>
      </c>
      <c r="H401" s="188">
        <v>24</v>
      </c>
      <c r="I401" s="189"/>
      <c r="J401" s="190">
        <f>ROUND(I401*H401,2)</f>
        <v>0</v>
      </c>
      <c r="K401" s="186" t="s">
        <v>20</v>
      </c>
      <c r="L401" s="56"/>
      <c r="M401" s="191" t="s">
        <v>20</v>
      </c>
      <c r="N401" s="192" t="s">
        <v>44</v>
      </c>
      <c r="O401" s="37"/>
      <c r="P401" s="193">
        <f>O401*H401</f>
        <v>0</v>
      </c>
      <c r="Q401" s="193">
        <v>0</v>
      </c>
      <c r="R401" s="193">
        <f>Q401*H401</f>
        <v>0</v>
      </c>
      <c r="S401" s="193">
        <v>0</v>
      </c>
      <c r="T401" s="194">
        <f>S401*H401</f>
        <v>0</v>
      </c>
      <c r="AR401" s="19" t="s">
        <v>168</v>
      </c>
      <c r="AT401" s="19" t="s">
        <v>164</v>
      </c>
      <c r="AU401" s="19" t="s">
        <v>168</v>
      </c>
      <c r="AY401" s="19" t="s">
        <v>162</v>
      </c>
      <c r="BE401" s="195">
        <f>IF(N401="základní",J401,0)</f>
        <v>0</v>
      </c>
      <c r="BF401" s="195">
        <f>IF(N401="snížená",J401,0)</f>
        <v>0</v>
      </c>
      <c r="BG401" s="195">
        <f>IF(N401="zákl. přenesená",J401,0)</f>
        <v>0</v>
      </c>
      <c r="BH401" s="195">
        <f>IF(N401="sníž. přenesená",J401,0)</f>
        <v>0</v>
      </c>
      <c r="BI401" s="195">
        <f>IF(N401="nulová",J401,0)</f>
        <v>0</v>
      </c>
      <c r="BJ401" s="19" t="s">
        <v>22</v>
      </c>
      <c r="BK401" s="195">
        <f>ROUND(I401*H401,2)</f>
        <v>0</v>
      </c>
      <c r="BL401" s="19" t="s">
        <v>168</v>
      </c>
      <c r="BM401" s="19" t="s">
        <v>1484</v>
      </c>
    </row>
    <row r="402" spans="2:63" s="15" customFormat="1" ht="21.6" customHeight="1">
      <c r="B402" s="270"/>
      <c r="C402" s="271"/>
      <c r="D402" s="272" t="s">
        <v>72</v>
      </c>
      <c r="E402" s="272" t="s">
        <v>3527</v>
      </c>
      <c r="F402" s="272" t="s">
        <v>3528</v>
      </c>
      <c r="G402" s="271"/>
      <c r="H402" s="271"/>
      <c r="I402" s="273"/>
      <c r="J402" s="274">
        <f>BK402</f>
        <v>0</v>
      </c>
      <c r="K402" s="271"/>
      <c r="L402" s="275"/>
      <c r="M402" s="276"/>
      <c r="N402" s="277"/>
      <c r="O402" s="277"/>
      <c r="P402" s="278">
        <f>SUM(P403:P405)</f>
        <v>0</v>
      </c>
      <c r="Q402" s="277"/>
      <c r="R402" s="278">
        <f>SUM(R403:R405)</f>
        <v>0</v>
      </c>
      <c r="S402" s="277"/>
      <c r="T402" s="279">
        <f>SUM(T403:T405)</f>
        <v>0</v>
      </c>
      <c r="AR402" s="280" t="s">
        <v>22</v>
      </c>
      <c r="AT402" s="281" t="s">
        <v>72</v>
      </c>
      <c r="AU402" s="281" t="s">
        <v>180</v>
      </c>
      <c r="AY402" s="280" t="s">
        <v>162</v>
      </c>
      <c r="BK402" s="282">
        <f>SUM(BK403:BK405)</f>
        <v>0</v>
      </c>
    </row>
    <row r="403" spans="2:65" s="1" customFormat="1" ht="22.5" customHeight="1">
      <c r="B403" s="36"/>
      <c r="C403" s="184" t="s">
        <v>1488</v>
      </c>
      <c r="D403" s="184" t="s">
        <v>164</v>
      </c>
      <c r="E403" s="185" t="s">
        <v>3529</v>
      </c>
      <c r="F403" s="186" t="s">
        <v>3530</v>
      </c>
      <c r="G403" s="187" t="s">
        <v>1996</v>
      </c>
      <c r="H403" s="188">
        <v>49</v>
      </c>
      <c r="I403" s="189"/>
      <c r="J403" s="190">
        <f>ROUND(I403*H403,2)</f>
        <v>0</v>
      </c>
      <c r="K403" s="186" t="s">
        <v>20</v>
      </c>
      <c r="L403" s="56"/>
      <c r="M403" s="191" t="s">
        <v>20</v>
      </c>
      <c r="N403" s="192" t="s">
        <v>44</v>
      </c>
      <c r="O403" s="37"/>
      <c r="P403" s="193">
        <f>O403*H403</f>
        <v>0</v>
      </c>
      <c r="Q403" s="193">
        <v>0</v>
      </c>
      <c r="R403" s="193">
        <f>Q403*H403</f>
        <v>0</v>
      </c>
      <c r="S403" s="193">
        <v>0</v>
      </c>
      <c r="T403" s="194">
        <f>S403*H403</f>
        <v>0</v>
      </c>
      <c r="AR403" s="19" t="s">
        <v>168</v>
      </c>
      <c r="AT403" s="19" t="s">
        <v>164</v>
      </c>
      <c r="AU403" s="19" t="s">
        <v>168</v>
      </c>
      <c r="AY403" s="19" t="s">
        <v>162</v>
      </c>
      <c r="BE403" s="195">
        <f>IF(N403="základní",J403,0)</f>
        <v>0</v>
      </c>
      <c r="BF403" s="195">
        <f>IF(N403="snížená",J403,0)</f>
        <v>0</v>
      </c>
      <c r="BG403" s="195">
        <f>IF(N403="zákl. přenesená",J403,0)</f>
        <v>0</v>
      </c>
      <c r="BH403" s="195">
        <f>IF(N403="sníž. přenesená",J403,0)</f>
        <v>0</v>
      </c>
      <c r="BI403" s="195">
        <f>IF(N403="nulová",J403,0)</f>
        <v>0</v>
      </c>
      <c r="BJ403" s="19" t="s">
        <v>22</v>
      </c>
      <c r="BK403" s="195">
        <f>ROUND(I403*H403,2)</f>
        <v>0</v>
      </c>
      <c r="BL403" s="19" t="s">
        <v>168</v>
      </c>
      <c r="BM403" s="19" t="s">
        <v>1488</v>
      </c>
    </row>
    <row r="404" spans="2:65" s="1" customFormat="1" ht="22.5" customHeight="1">
      <c r="B404" s="36"/>
      <c r="C404" s="184" t="s">
        <v>1493</v>
      </c>
      <c r="D404" s="184" t="s">
        <v>164</v>
      </c>
      <c r="E404" s="185" t="s">
        <v>3531</v>
      </c>
      <c r="F404" s="186" t="s">
        <v>3532</v>
      </c>
      <c r="G404" s="187" t="s">
        <v>1996</v>
      </c>
      <c r="H404" s="188">
        <v>12</v>
      </c>
      <c r="I404" s="189"/>
      <c r="J404" s="190">
        <f>ROUND(I404*H404,2)</f>
        <v>0</v>
      </c>
      <c r="K404" s="186" t="s">
        <v>20</v>
      </c>
      <c r="L404" s="56"/>
      <c r="M404" s="191" t="s">
        <v>20</v>
      </c>
      <c r="N404" s="192" t="s">
        <v>44</v>
      </c>
      <c r="O404" s="37"/>
      <c r="P404" s="193">
        <f>O404*H404</f>
        <v>0</v>
      </c>
      <c r="Q404" s="193">
        <v>0</v>
      </c>
      <c r="R404" s="193">
        <f>Q404*H404</f>
        <v>0</v>
      </c>
      <c r="S404" s="193">
        <v>0</v>
      </c>
      <c r="T404" s="194">
        <f>S404*H404</f>
        <v>0</v>
      </c>
      <c r="AR404" s="19" t="s">
        <v>168</v>
      </c>
      <c r="AT404" s="19" t="s">
        <v>164</v>
      </c>
      <c r="AU404" s="19" t="s">
        <v>168</v>
      </c>
      <c r="AY404" s="19" t="s">
        <v>162</v>
      </c>
      <c r="BE404" s="195">
        <f>IF(N404="základní",J404,0)</f>
        <v>0</v>
      </c>
      <c r="BF404" s="195">
        <f>IF(N404="snížená",J404,0)</f>
        <v>0</v>
      </c>
      <c r="BG404" s="195">
        <f>IF(N404="zákl. přenesená",J404,0)</f>
        <v>0</v>
      </c>
      <c r="BH404" s="195">
        <f>IF(N404="sníž. přenesená",J404,0)</f>
        <v>0</v>
      </c>
      <c r="BI404" s="195">
        <f>IF(N404="nulová",J404,0)</f>
        <v>0</v>
      </c>
      <c r="BJ404" s="19" t="s">
        <v>22</v>
      </c>
      <c r="BK404" s="195">
        <f>ROUND(I404*H404,2)</f>
        <v>0</v>
      </c>
      <c r="BL404" s="19" t="s">
        <v>168</v>
      </c>
      <c r="BM404" s="19" t="s">
        <v>1493</v>
      </c>
    </row>
    <row r="405" spans="2:65" s="1" customFormat="1" ht="22.5" customHeight="1">
      <c r="B405" s="36"/>
      <c r="C405" s="184" t="s">
        <v>1502</v>
      </c>
      <c r="D405" s="184" t="s">
        <v>164</v>
      </c>
      <c r="E405" s="185" t="s">
        <v>3533</v>
      </c>
      <c r="F405" s="186" t="s">
        <v>3534</v>
      </c>
      <c r="G405" s="187" t="s">
        <v>1996</v>
      </c>
      <c r="H405" s="188">
        <v>8</v>
      </c>
      <c r="I405" s="189"/>
      <c r="J405" s="190">
        <f>ROUND(I405*H405,2)</f>
        <v>0</v>
      </c>
      <c r="K405" s="186" t="s">
        <v>20</v>
      </c>
      <c r="L405" s="56"/>
      <c r="M405" s="191" t="s">
        <v>20</v>
      </c>
      <c r="N405" s="192" t="s">
        <v>44</v>
      </c>
      <c r="O405" s="37"/>
      <c r="P405" s="193">
        <f>O405*H405</f>
        <v>0</v>
      </c>
      <c r="Q405" s="193">
        <v>0</v>
      </c>
      <c r="R405" s="193">
        <f>Q405*H405</f>
        <v>0</v>
      </c>
      <c r="S405" s="193">
        <v>0</v>
      </c>
      <c r="T405" s="194">
        <f>S405*H405</f>
        <v>0</v>
      </c>
      <c r="AR405" s="19" t="s">
        <v>168</v>
      </c>
      <c r="AT405" s="19" t="s">
        <v>164</v>
      </c>
      <c r="AU405" s="19" t="s">
        <v>168</v>
      </c>
      <c r="AY405" s="19" t="s">
        <v>162</v>
      </c>
      <c r="BE405" s="195">
        <f>IF(N405="základní",J405,0)</f>
        <v>0</v>
      </c>
      <c r="BF405" s="195">
        <f>IF(N405="snížená",J405,0)</f>
        <v>0</v>
      </c>
      <c r="BG405" s="195">
        <f>IF(N405="zákl. přenesená",J405,0)</f>
        <v>0</v>
      </c>
      <c r="BH405" s="195">
        <f>IF(N405="sníž. přenesená",J405,0)</f>
        <v>0</v>
      </c>
      <c r="BI405" s="195">
        <f>IF(N405="nulová",J405,0)</f>
        <v>0</v>
      </c>
      <c r="BJ405" s="19" t="s">
        <v>22</v>
      </c>
      <c r="BK405" s="195">
        <f>ROUND(I405*H405,2)</f>
        <v>0</v>
      </c>
      <c r="BL405" s="19" t="s">
        <v>168</v>
      </c>
      <c r="BM405" s="19" t="s">
        <v>1502</v>
      </c>
    </row>
    <row r="406" spans="2:63" s="15" customFormat="1" ht="21.6" customHeight="1">
      <c r="B406" s="270"/>
      <c r="C406" s="271"/>
      <c r="D406" s="272" t="s">
        <v>72</v>
      </c>
      <c r="E406" s="272" t="s">
        <v>3535</v>
      </c>
      <c r="F406" s="272" t="s">
        <v>3536</v>
      </c>
      <c r="G406" s="271"/>
      <c r="H406" s="271"/>
      <c r="I406" s="273"/>
      <c r="J406" s="274">
        <f>BK406</f>
        <v>0</v>
      </c>
      <c r="K406" s="271"/>
      <c r="L406" s="275"/>
      <c r="M406" s="276"/>
      <c r="N406" s="277"/>
      <c r="O406" s="277"/>
      <c r="P406" s="278">
        <f>SUM(P407:P409)</f>
        <v>0</v>
      </c>
      <c r="Q406" s="277"/>
      <c r="R406" s="278">
        <f>SUM(R407:R409)</f>
        <v>0</v>
      </c>
      <c r="S406" s="277"/>
      <c r="T406" s="279">
        <f>SUM(T407:T409)</f>
        <v>0</v>
      </c>
      <c r="AR406" s="280" t="s">
        <v>22</v>
      </c>
      <c r="AT406" s="281" t="s">
        <v>72</v>
      </c>
      <c r="AU406" s="281" t="s">
        <v>180</v>
      </c>
      <c r="AY406" s="280" t="s">
        <v>162</v>
      </c>
      <c r="BK406" s="282">
        <f>SUM(BK407:BK409)</f>
        <v>0</v>
      </c>
    </row>
    <row r="407" spans="2:65" s="1" customFormat="1" ht="22.5" customHeight="1">
      <c r="B407" s="36"/>
      <c r="C407" s="184" t="s">
        <v>1508</v>
      </c>
      <c r="D407" s="184" t="s">
        <v>164</v>
      </c>
      <c r="E407" s="185" t="s">
        <v>3537</v>
      </c>
      <c r="F407" s="186" t="s">
        <v>3538</v>
      </c>
      <c r="G407" s="187" t="s">
        <v>1996</v>
      </c>
      <c r="H407" s="188">
        <v>120</v>
      </c>
      <c r="I407" s="189"/>
      <c r="J407" s="190">
        <f>ROUND(I407*H407,2)</f>
        <v>0</v>
      </c>
      <c r="K407" s="186" t="s">
        <v>20</v>
      </c>
      <c r="L407" s="56"/>
      <c r="M407" s="191" t="s">
        <v>20</v>
      </c>
      <c r="N407" s="192" t="s">
        <v>44</v>
      </c>
      <c r="O407" s="37"/>
      <c r="P407" s="193">
        <f>O407*H407</f>
        <v>0</v>
      </c>
      <c r="Q407" s="193">
        <v>0</v>
      </c>
      <c r="R407" s="193">
        <f>Q407*H407</f>
        <v>0</v>
      </c>
      <c r="S407" s="193">
        <v>0</v>
      </c>
      <c r="T407" s="194">
        <f>S407*H407</f>
        <v>0</v>
      </c>
      <c r="AR407" s="19" t="s">
        <v>168</v>
      </c>
      <c r="AT407" s="19" t="s">
        <v>164</v>
      </c>
      <c r="AU407" s="19" t="s">
        <v>168</v>
      </c>
      <c r="AY407" s="19" t="s">
        <v>162</v>
      </c>
      <c r="BE407" s="195">
        <f>IF(N407="základní",J407,0)</f>
        <v>0</v>
      </c>
      <c r="BF407" s="195">
        <f>IF(N407="snížená",J407,0)</f>
        <v>0</v>
      </c>
      <c r="BG407" s="195">
        <f>IF(N407="zákl. přenesená",J407,0)</f>
        <v>0</v>
      </c>
      <c r="BH407" s="195">
        <f>IF(N407="sníž. přenesená",J407,0)</f>
        <v>0</v>
      </c>
      <c r="BI407" s="195">
        <f>IF(N407="nulová",J407,0)</f>
        <v>0</v>
      </c>
      <c r="BJ407" s="19" t="s">
        <v>22</v>
      </c>
      <c r="BK407" s="195">
        <f>ROUND(I407*H407,2)</f>
        <v>0</v>
      </c>
      <c r="BL407" s="19" t="s">
        <v>168</v>
      </c>
      <c r="BM407" s="19" t="s">
        <v>1508</v>
      </c>
    </row>
    <row r="408" spans="2:65" s="1" customFormat="1" ht="22.5" customHeight="1">
      <c r="B408" s="36"/>
      <c r="C408" s="184" t="s">
        <v>1513</v>
      </c>
      <c r="D408" s="184" t="s">
        <v>164</v>
      </c>
      <c r="E408" s="185" t="s">
        <v>3539</v>
      </c>
      <c r="F408" s="186" t="s">
        <v>3540</v>
      </c>
      <c r="G408" s="187" t="s">
        <v>1996</v>
      </c>
      <c r="H408" s="188">
        <v>110</v>
      </c>
      <c r="I408" s="189"/>
      <c r="J408" s="190">
        <f>ROUND(I408*H408,2)</f>
        <v>0</v>
      </c>
      <c r="K408" s="186" t="s">
        <v>20</v>
      </c>
      <c r="L408" s="56"/>
      <c r="M408" s="191" t="s">
        <v>20</v>
      </c>
      <c r="N408" s="192" t="s">
        <v>44</v>
      </c>
      <c r="O408" s="37"/>
      <c r="P408" s="193">
        <f>O408*H408</f>
        <v>0</v>
      </c>
      <c r="Q408" s="193">
        <v>0</v>
      </c>
      <c r="R408" s="193">
        <f>Q408*H408</f>
        <v>0</v>
      </c>
      <c r="S408" s="193">
        <v>0</v>
      </c>
      <c r="T408" s="194">
        <f>S408*H408</f>
        <v>0</v>
      </c>
      <c r="AR408" s="19" t="s">
        <v>168</v>
      </c>
      <c r="AT408" s="19" t="s">
        <v>164</v>
      </c>
      <c r="AU408" s="19" t="s">
        <v>168</v>
      </c>
      <c r="AY408" s="19" t="s">
        <v>162</v>
      </c>
      <c r="BE408" s="195">
        <f>IF(N408="základní",J408,0)</f>
        <v>0</v>
      </c>
      <c r="BF408" s="195">
        <f>IF(N408="snížená",J408,0)</f>
        <v>0</v>
      </c>
      <c r="BG408" s="195">
        <f>IF(N408="zákl. přenesená",J408,0)</f>
        <v>0</v>
      </c>
      <c r="BH408" s="195">
        <f>IF(N408="sníž. přenesená",J408,0)</f>
        <v>0</v>
      </c>
      <c r="BI408" s="195">
        <f>IF(N408="nulová",J408,0)</f>
        <v>0</v>
      </c>
      <c r="BJ408" s="19" t="s">
        <v>22</v>
      </c>
      <c r="BK408" s="195">
        <f>ROUND(I408*H408,2)</f>
        <v>0</v>
      </c>
      <c r="BL408" s="19" t="s">
        <v>168</v>
      </c>
      <c r="BM408" s="19" t="s">
        <v>1513</v>
      </c>
    </row>
    <row r="409" spans="2:65" s="1" customFormat="1" ht="22.5" customHeight="1">
      <c r="B409" s="36"/>
      <c r="C409" s="184" t="s">
        <v>1516</v>
      </c>
      <c r="D409" s="184" t="s">
        <v>164</v>
      </c>
      <c r="E409" s="185" t="s">
        <v>3541</v>
      </c>
      <c r="F409" s="186" t="s">
        <v>3542</v>
      </c>
      <c r="G409" s="187" t="s">
        <v>1996</v>
      </c>
      <c r="H409" s="188">
        <v>55</v>
      </c>
      <c r="I409" s="189"/>
      <c r="J409" s="190">
        <f>ROUND(I409*H409,2)</f>
        <v>0</v>
      </c>
      <c r="K409" s="186" t="s">
        <v>20</v>
      </c>
      <c r="L409" s="56"/>
      <c r="M409" s="191" t="s">
        <v>20</v>
      </c>
      <c r="N409" s="192" t="s">
        <v>44</v>
      </c>
      <c r="O409" s="37"/>
      <c r="P409" s="193">
        <f>O409*H409</f>
        <v>0</v>
      </c>
      <c r="Q409" s="193">
        <v>0</v>
      </c>
      <c r="R409" s="193">
        <f>Q409*H409</f>
        <v>0</v>
      </c>
      <c r="S409" s="193">
        <v>0</v>
      </c>
      <c r="T409" s="194">
        <f>S409*H409</f>
        <v>0</v>
      </c>
      <c r="AR409" s="19" t="s">
        <v>168</v>
      </c>
      <c r="AT409" s="19" t="s">
        <v>164</v>
      </c>
      <c r="AU409" s="19" t="s">
        <v>168</v>
      </c>
      <c r="AY409" s="19" t="s">
        <v>162</v>
      </c>
      <c r="BE409" s="195">
        <f>IF(N409="základní",J409,0)</f>
        <v>0</v>
      </c>
      <c r="BF409" s="195">
        <f>IF(N409="snížená",J409,0)</f>
        <v>0</v>
      </c>
      <c r="BG409" s="195">
        <f>IF(N409="zákl. přenesená",J409,0)</f>
        <v>0</v>
      </c>
      <c r="BH409" s="195">
        <f>IF(N409="sníž. přenesená",J409,0)</f>
        <v>0</v>
      </c>
      <c r="BI409" s="195">
        <f>IF(N409="nulová",J409,0)</f>
        <v>0</v>
      </c>
      <c r="BJ409" s="19" t="s">
        <v>22</v>
      </c>
      <c r="BK409" s="195">
        <f>ROUND(I409*H409,2)</f>
        <v>0</v>
      </c>
      <c r="BL409" s="19" t="s">
        <v>168</v>
      </c>
      <c r="BM409" s="19" t="s">
        <v>1516</v>
      </c>
    </row>
    <row r="410" spans="2:63" s="15" customFormat="1" ht="21.6" customHeight="1">
      <c r="B410" s="270"/>
      <c r="C410" s="271"/>
      <c r="D410" s="272" t="s">
        <v>72</v>
      </c>
      <c r="E410" s="272" t="s">
        <v>3543</v>
      </c>
      <c r="F410" s="272" t="s">
        <v>3544</v>
      </c>
      <c r="G410" s="271"/>
      <c r="H410" s="271"/>
      <c r="I410" s="273"/>
      <c r="J410" s="274">
        <f>BK410</f>
        <v>0</v>
      </c>
      <c r="K410" s="271"/>
      <c r="L410" s="275"/>
      <c r="M410" s="276"/>
      <c r="N410" s="277"/>
      <c r="O410" s="277"/>
      <c r="P410" s="278">
        <f>SUM(P411:P415)</f>
        <v>0</v>
      </c>
      <c r="Q410" s="277"/>
      <c r="R410" s="278">
        <f>SUM(R411:R415)</f>
        <v>0</v>
      </c>
      <c r="S410" s="277"/>
      <c r="T410" s="279">
        <f>SUM(T411:T415)</f>
        <v>0</v>
      </c>
      <c r="AR410" s="280" t="s">
        <v>22</v>
      </c>
      <c r="AT410" s="281" t="s">
        <v>72</v>
      </c>
      <c r="AU410" s="281" t="s">
        <v>180</v>
      </c>
      <c r="AY410" s="280" t="s">
        <v>162</v>
      </c>
      <c r="BK410" s="282">
        <f>SUM(BK411:BK415)</f>
        <v>0</v>
      </c>
    </row>
    <row r="411" spans="2:65" s="1" customFormat="1" ht="22.5" customHeight="1">
      <c r="B411" s="36"/>
      <c r="C411" s="184" t="s">
        <v>1519</v>
      </c>
      <c r="D411" s="184" t="s">
        <v>164</v>
      </c>
      <c r="E411" s="185" t="s">
        <v>3545</v>
      </c>
      <c r="F411" s="186" t="s">
        <v>3546</v>
      </c>
      <c r="G411" s="187" t="s">
        <v>1996</v>
      </c>
      <c r="H411" s="188">
        <v>1</v>
      </c>
      <c r="I411" s="189"/>
      <c r="J411" s="190">
        <f>ROUND(I411*H411,2)</f>
        <v>0</v>
      </c>
      <c r="K411" s="186" t="s">
        <v>20</v>
      </c>
      <c r="L411" s="56"/>
      <c r="M411" s="191" t="s">
        <v>20</v>
      </c>
      <c r="N411" s="192" t="s">
        <v>44</v>
      </c>
      <c r="O411" s="37"/>
      <c r="P411" s="193">
        <f>O411*H411</f>
        <v>0</v>
      </c>
      <c r="Q411" s="193">
        <v>0</v>
      </c>
      <c r="R411" s="193">
        <f>Q411*H411</f>
        <v>0</v>
      </c>
      <c r="S411" s="193">
        <v>0</v>
      </c>
      <c r="T411" s="194">
        <f>S411*H411</f>
        <v>0</v>
      </c>
      <c r="AR411" s="19" t="s">
        <v>168</v>
      </c>
      <c r="AT411" s="19" t="s">
        <v>164</v>
      </c>
      <c r="AU411" s="19" t="s">
        <v>168</v>
      </c>
      <c r="AY411" s="19" t="s">
        <v>162</v>
      </c>
      <c r="BE411" s="195">
        <f>IF(N411="základní",J411,0)</f>
        <v>0</v>
      </c>
      <c r="BF411" s="195">
        <f>IF(N411="snížená",J411,0)</f>
        <v>0</v>
      </c>
      <c r="BG411" s="195">
        <f>IF(N411="zákl. přenesená",J411,0)</f>
        <v>0</v>
      </c>
      <c r="BH411" s="195">
        <f>IF(N411="sníž. přenesená",J411,0)</f>
        <v>0</v>
      </c>
      <c r="BI411" s="195">
        <f>IF(N411="nulová",J411,0)</f>
        <v>0</v>
      </c>
      <c r="BJ411" s="19" t="s">
        <v>22</v>
      </c>
      <c r="BK411" s="195">
        <f>ROUND(I411*H411,2)</f>
        <v>0</v>
      </c>
      <c r="BL411" s="19" t="s">
        <v>168</v>
      </c>
      <c r="BM411" s="19" t="s">
        <v>1519</v>
      </c>
    </row>
    <row r="412" spans="2:65" s="1" customFormat="1" ht="22.5" customHeight="1">
      <c r="B412" s="36"/>
      <c r="C412" s="184" t="s">
        <v>1522</v>
      </c>
      <c r="D412" s="184" t="s">
        <v>164</v>
      </c>
      <c r="E412" s="185" t="s">
        <v>3547</v>
      </c>
      <c r="F412" s="186" t="s">
        <v>3548</v>
      </c>
      <c r="G412" s="187" t="s">
        <v>1996</v>
      </c>
      <c r="H412" s="188">
        <v>1</v>
      </c>
      <c r="I412" s="189"/>
      <c r="J412" s="190">
        <f>ROUND(I412*H412,2)</f>
        <v>0</v>
      </c>
      <c r="K412" s="186" t="s">
        <v>20</v>
      </c>
      <c r="L412" s="56"/>
      <c r="M412" s="191" t="s">
        <v>20</v>
      </c>
      <c r="N412" s="192" t="s">
        <v>44</v>
      </c>
      <c r="O412" s="37"/>
      <c r="P412" s="193">
        <f>O412*H412</f>
        <v>0</v>
      </c>
      <c r="Q412" s="193">
        <v>0</v>
      </c>
      <c r="R412" s="193">
        <f>Q412*H412</f>
        <v>0</v>
      </c>
      <c r="S412" s="193">
        <v>0</v>
      </c>
      <c r="T412" s="194">
        <f>S412*H412</f>
        <v>0</v>
      </c>
      <c r="AR412" s="19" t="s">
        <v>168</v>
      </c>
      <c r="AT412" s="19" t="s">
        <v>164</v>
      </c>
      <c r="AU412" s="19" t="s">
        <v>168</v>
      </c>
      <c r="AY412" s="19" t="s">
        <v>162</v>
      </c>
      <c r="BE412" s="195">
        <f>IF(N412="základní",J412,0)</f>
        <v>0</v>
      </c>
      <c r="BF412" s="195">
        <f>IF(N412="snížená",J412,0)</f>
        <v>0</v>
      </c>
      <c r="BG412" s="195">
        <f>IF(N412="zákl. přenesená",J412,0)</f>
        <v>0</v>
      </c>
      <c r="BH412" s="195">
        <f>IF(N412="sníž. přenesená",J412,0)</f>
        <v>0</v>
      </c>
      <c r="BI412" s="195">
        <f>IF(N412="nulová",J412,0)</f>
        <v>0</v>
      </c>
      <c r="BJ412" s="19" t="s">
        <v>22</v>
      </c>
      <c r="BK412" s="195">
        <f>ROUND(I412*H412,2)</f>
        <v>0</v>
      </c>
      <c r="BL412" s="19" t="s">
        <v>168</v>
      </c>
      <c r="BM412" s="19" t="s">
        <v>1522</v>
      </c>
    </row>
    <row r="413" spans="2:65" s="1" customFormat="1" ht="22.5" customHeight="1">
      <c r="B413" s="36"/>
      <c r="C413" s="184" t="s">
        <v>1530</v>
      </c>
      <c r="D413" s="184" t="s">
        <v>164</v>
      </c>
      <c r="E413" s="185" t="s">
        <v>3549</v>
      </c>
      <c r="F413" s="186" t="s">
        <v>3550</v>
      </c>
      <c r="G413" s="187" t="s">
        <v>1996</v>
      </c>
      <c r="H413" s="188">
        <v>1</v>
      </c>
      <c r="I413" s="189"/>
      <c r="J413" s="190">
        <f>ROUND(I413*H413,2)</f>
        <v>0</v>
      </c>
      <c r="K413" s="186" t="s">
        <v>20</v>
      </c>
      <c r="L413" s="56"/>
      <c r="M413" s="191" t="s">
        <v>20</v>
      </c>
      <c r="N413" s="192" t="s">
        <v>44</v>
      </c>
      <c r="O413" s="37"/>
      <c r="P413" s="193">
        <f>O413*H413</f>
        <v>0</v>
      </c>
      <c r="Q413" s="193">
        <v>0</v>
      </c>
      <c r="R413" s="193">
        <f>Q413*H413</f>
        <v>0</v>
      </c>
      <c r="S413" s="193">
        <v>0</v>
      </c>
      <c r="T413" s="194">
        <f>S413*H413</f>
        <v>0</v>
      </c>
      <c r="AR413" s="19" t="s">
        <v>168</v>
      </c>
      <c r="AT413" s="19" t="s">
        <v>164</v>
      </c>
      <c r="AU413" s="19" t="s">
        <v>168</v>
      </c>
      <c r="AY413" s="19" t="s">
        <v>162</v>
      </c>
      <c r="BE413" s="195">
        <f>IF(N413="základní",J413,0)</f>
        <v>0</v>
      </c>
      <c r="BF413" s="195">
        <f>IF(N413="snížená",J413,0)</f>
        <v>0</v>
      </c>
      <c r="BG413" s="195">
        <f>IF(N413="zákl. přenesená",J413,0)</f>
        <v>0</v>
      </c>
      <c r="BH413" s="195">
        <f>IF(N413="sníž. přenesená",J413,0)</f>
        <v>0</v>
      </c>
      <c r="BI413" s="195">
        <f>IF(N413="nulová",J413,0)</f>
        <v>0</v>
      </c>
      <c r="BJ413" s="19" t="s">
        <v>22</v>
      </c>
      <c r="BK413" s="195">
        <f>ROUND(I413*H413,2)</f>
        <v>0</v>
      </c>
      <c r="BL413" s="19" t="s">
        <v>168</v>
      </c>
      <c r="BM413" s="19" t="s">
        <v>1530</v>
      </c>
    </row>
    <row r="414" spans="2:65" s="1" customFormat="1" ht="22.5" customHeight="1">
      <c r="B414" s="36"/>
      <c r="C414" s="184" t="s">
        <v>1534</v>
      </c>
      <c r="D414" s="184" t="s">
        <v>164</v>
      </c>
      <c r="E414" s="185" t="s">
        <v>3551</v>
      </c>
      <c r="F414" s="186" t="s">
        <v>3552</v>
      </c>
      <c r="G414" s="187" t="s">
        <v>1996</v>
      </c>
      <c r="H414" s="188">
        <v>1</v>
      </c>
      <c r="I414" s="189"/>
      <c r="J414" s="190">
        <f>ROUND(I414*H414,2)</f>
        <v>0</v>
      </c>
      <c r="K414" s="186" t="s">
        <v>20</v>
      </c>
      <c r="L414" s="56"/>
      <c r="M414" s="191" t="s">
        <v>20</v>
      </c>
      <c r="N414" s="192" t="s">
        <v>44</v>
      </c>
      <c r="O414" s="37"/>
      <c r="P414" s="193">
        <f>O414*H414</f>
        <v>0</v>
      </c>
      <c r="Q414" s="193">
        <v>0</v>
      </c>
      <c r="R414" s="193">
        <f>Q414*H414</f>
        <v>0</v>
      </c>
      <c r="S414" s="193">
        <v>0</v>
      </c>
      <c r="T414" s="194">
        <f>S414*H414</f>
        <v>0</v>
      </c>
      <c r="AR414" s="19" t="s">
        <v>168</v>
      </c>
      <c r="AT414" s="19" t="s">
        <v>164</v>
      </c>
      <c r="AU414" s="19" t="s">
        <v>168</v>
      </c>
      <c r="AY414" s="19" t="s">
        <v>162</v>
      </c>
      <c r="BE414" s="195">
        <f>IF(N414="základní",J414,0)</f>
        <v>0</v>
      </c>
      <c r="BF414" s="195">
        <f>IF(N414="snížená",J414,0)</f>
        <v>0</v>
      </c>
      <c r="BG414" s="195">
        <f>IF(N414="zákl. přenesená",J414,0)</f>
        <v>0</v>
      </c>
      <c r="BH414" s="195">
        <f>IF(N414="sníž. přenesená",J414,0)</f>
        <v>0</v>
      </c>
      <c r="BI414" s="195">
        <f>IF(N414="nulová",J414,0)</f>
        <v>0</v>
      </c>
      <c r="BJ414" s="19" t="s">
        <v>22</v>
      </c>
      <c r="BK414" s="195">
        <f>ROUND(I414*H414,2)</f>
        <v>0</v>
      </c>
      <c r="BL414" s="19" t="s">
        <v>168</v>
      </c>
      <c r="BM414" s="19" t="s">
        <v>1534</v>
      </c>
    </row>
    <row r="415" spans="2:65" s="1" customFormat="1" ht="22.5" customHeight="1">
      <c r="B415" s="36"/>
      <c r="C415" s="184" t="s">
        <v>1538</v>
      </c>
      <c r="D415" s="184" t="s">
        <v>164</v>
      </c>
      <c r="E415" s="185" t="s">
        <v>3553</v>
      </c>
      <c r="F415" s="186" t="s">
        <v>3554</v>
      </c>
      <c r="G415" s="187" t="s">
        <v>1996</v>
      </c>
      <c r="H415" s="188">
        <v>4</v>
      </c>
      <c r="I415" s="189"/>
      <c r="J415" s="190">
        <f>ROUND(I415*H415,2)</f>
        <v>0</v>
      </c>
      <c r="K415" s="186" t="s">
        <v>20</v>
      </c>
      <c r="L415" s="56"/>
      <c r="M415" s="191" t="s">
        <v>20</v>
      </c>
      <c r="N415" s="192" t="s">
        <v>44</v>
      </c>
      <c r="O415" s="37"/>
      <c r="P415" s="193">
        <f>O415*H415</f>
        <v>0</v>
      </c>
      <c r="Q415" s="193">
        <v>0</v>
      </c>
      <c r="R415" s="193">
        <f>Q415*H415</f>
        <v>0</v>
      </c>
      <c r="S415" s="193">
        <v>0</v>
      </c>
      <c r="T415" s="194">
        <f>S415*H415</f>
        <v>0</v>
      </c>
      <c r="AR415" s="19" t="s">
        <v>168</v>
      </c>
      <c r="AT415" s="19" t="s">
        <v>164</v>
      </c>
      <c r="AU415" s="19" t="s">
        <v>168</v>
      </c>
      <c r="AY415" s="19" t="s">
        <v>162</v>
      </c>
      <c r="BE415" s="195">
        <f>IF(N415="základní",J415,0)</f>
        <v>0</v>
      </c>
      <c r="BF415" s="195">
        <f>IF(N415="snížená",J415,0)</f>
        <v>0</v>
      </c>
      <c r="BG415" s="195">
        <f>IF(N415="zákl. přenesená",J415,0)</f>
        <v>0</v>
      </c>
      <c r="BH415" s="195">
        <f>IF(N415="sníž. přenesená",J415,0)</f>
        <v>0</v>
      </c>
      <c r="BI415" s="195">
        <f>IF(N415="nulová",J415,0)</f>
        <v>0</v>
      </c>
      <c r="BJ415" s="19" t="s">
        <v>22</v>
      </c>
      <c r="BK415" s="195">
        <f>ROUND(I415*H415,2)</f>
        <v>0</v>
      </c>
      <c r="BL415" s="19" t="s">
        <v>168</v>
      </c>
      <c r="BM415" s="19" t="s">
        <v>1538</v>
      </c>
    </row>
    <row r="416" spans="2:63" s="15" customFormat="1" ht="21.6" customHeight="1">
      <c r="B416" s="270"/>
      <c r="C416" s="271"/>
      <c r="D416" s="272" t="s">
        <v>72</v>
      </c>
      <c r="E416" s="272" t="s">
        <v>3555</v>
      </c>
      <c r="F416" s="272" t="s">
        <v>3556</v>
      </c>
      <c r="G416" s="271"/>
      <c r="H416" s="271"/>
      <c r="I416" s="273"/>
      <c r="J416" s="274">
        <f>BK416</f>
        <v>0</v>
      </c>
      <c r="K416" s="271"/>
      <c r="L416" s="275"/>
      <c r="M416" s="276"/>
      <c r="N416" s="277"/>
      <c r="O416" s="277"/>
      <c r="P416" s="278">
        <f>P417</f>
        <v>0</v>
      </c>
      <c r="Q416" s="277"/>
      <c r="R416" s="278">
        <f>R417</f>
        <v>0</v>
      </c>
      <c r="S416" s="277"/>
      <c r="T416" s="279">
        <f>T417</f>
        <v>0</v>
      </c>
      <c r="AR416" s="280" t="s">
        <v>22</v>
      </c>
      <c r="AT416" s="281" t="s">
        <v>72</v>
      </c>
      <c r="AU416" s="281" t="s">
        <v>180</v>
      </c>
      <c r="AY416" s="280" t="s">
        <v>162</v>
      </c>
      <c r="BK416" s="282">
        <f>BK417</f>
        <v>0</v>
      </c>
    </row>
    <row r="417" spans="2:65" s="1" customFormat="1" ht="22.5" customHeight="1">
      <c r="B417" s="36"/>
      <c r="C417" s="184" t="s">
        <v>1542</v>
      </c>
      <c r="D417" s="184" t="s">
        <v>164</v>
      </c>
      <c r="E417" s="185" t="s">
        <v>3557</v>
      </c>
      <c r="F417" s="186" t="s">
        <v>3558</v>
      </c>
      <c r="G417" s="187" t="s">
        <v>1996</v>
      </c>
      <c r="H417" s="188">
        <v>54</v>
      </c>
      <c r="I417" s="189"/>
      <c r="J417" s="190">
        <f>ROUND(I417*H417,2)</f>
        <v>0</v>
      </c>
      <c r="K417" s="186" t="s">
        <v>20</v>
      </c>
      <c r="L417" s="56"/>
      <c r="M417" s="191" t="s">
        <v>20</v>
      </c>
      <c r="N417" s="192" t="s">
        <v>44</v>
      </c>
      <c r="O417" s="37"/>
      <c r="P417" s="193">
        <f>O417*H417</f>
        <v>0</v>
      </c>
      <c r="Q417" s="193">
        <v>0</v>
      </c>
      <c r="R417" s="193">
        <f>Q417*H417</f>
        <v>0</v>
      </c>
      <c r="S417" s="193">
        <v>0</v>
      </c>
      <c r="T417" s="194">
        <f>S417*H417</f>
        <v>0</v>
      </c>
      <c r="AR417" s="19" t="s">
        <v>168</v>
      </c>
      <c r="AT417" s="19" t="s">
        <v>164</v>
      </c>
      <c r="AU417" s="19" t="s">
        <v>168</v>
      </c>
      <c r="AY417" s="19" t="s">
        <v>162</v>
      </c>
      <c r="BE417" s="195">
        <f>IF(N417="základní",J417,0)</f>
        <v>0</v>
      </c>
      <c r="BF417" s="195">
        <f>IF(N417="snížená",J417,0)</f>
        <v>0</v>
      </c>
      <c r="BG417" s="195">
        <f>IF(N417="zákl. přenesená",J417,0)</f>
        <v>0</v>
      </c>
      <c r="BH417" s="195">
        <f>IF(N417="sníž. přenesená",J417,0)</f>
        <v>0</v>
      </c>
      <c r="BI417" s="195">
        <f>IF(N417="nulová",J417,0)</f>
        <v>0</v>
      </c>
      <c r="BJ417" s="19" t="s">
        <v>22</v>
      </c>
      <c r="BK417" s="195">
        <f>ROUND(I417*H417,2)</f>
        <v>0</v>
      </c>
      <c r="BL417" s="19" t="s">
        <v>168</v>
      </c>
      <c r="BM417" s="19" t="s">
        <v>1542</v>
      </c>
    </row>
    <row r="418" spans="2:63" s="15" customFormat="1" ht="21.6" customHeight="1">
      <c r="B418" s="270"/>
      <c r="C418" s="271"/>
      <c r="D418" s="283" t="s">
        <v>72</v>
      </c>
      <c r="E418" s="283" t="s">
        <v>3559</v>
      </c>
      <c r="F418" s="283" t="s">
        <v>3560</v>
      </c>
      <c r="G418" s="271"/>
      <c r="H418" s="271"/>
      <c r="I418" s="273"/>
      <c r="J418" s="284">
        <f>BK418</f>
        <v>0</v>
      </c>
      <c r="K418" s="271"/>
      <c r="L418" s="275"/>
      <c r="M418" s="276"/>
      <c r="N418" s="277"/>
      <c r="O418" s="277"/>
      <c r="P418" s="278">
        <v>0</v>
      </c>
      <c r="Q418" s="277"/>
      <c r="R418" s="278">
        <v>0</v>
      </c>
      <c r="S418" s="277"/>
      <c r="T418" s="279">
        <v>0</v>
      </c>
      <c r="AR418" s="280" t="s">
        <v>22</v>
      </c>
      <c r="AT418" s="281" t="s">
        <v>72</v>
      </c>
      <c r="AU418" s="281" t="s">
        <v>180</v>
      </c>
      <c r="AY418" s="280" t="s">
        <v>162</v>
      </c>
      <c r="BK418" s="282">
        <v>0</v>
      </c>
    </row>
    <row r="419" spans="2:63" s="15" customFormat="1" ht="14.45" customHeight="1">
      <c r="B419" s="270"/>
      <c r="C419" s="271"/>
      <c r="D419" s="272" t="s">
        <v>72</v>
      </c>
      <c r="E419" s="272" t="s">
        <v>3561</v>
      </c>
      <c r="F419" s="272" t="s">
        <v>3562</v>
      </c>
      <c r="G419" s="271"/>
      <c r="H419" s="271"/>
      <c r="I419" s="273"/>
      <c r="J419" s="274">
        <f>BK419</f>
        <v>0</v>
      </c>
      <c r="K419" s="271"/>
      <c r="L419" s="275"/>
      <c r="M419" s="276"/>
      <c r="N419" s="277"/>
      <c r="O419" s="277"/>
      <c r="P419" s="278">
        <f>SUM(P420:P425)</f>
        <v>0</v>
      </c>
      <c r="Q419" s="277"/>
      <c r="R419" s="278">
        <f>SUM(R420:R425)</f>
        <v>0</v>
      </c>
      <c r="S419" s="277"/>
      <c r="T419" s="279">
        <f>SUM(T420:T425)</f>
        <v>0</v>
      </c>
      <c r="AR419" s="280" t="s">
        <v>22</v>
      </c>
      <c r="AT419" s="281" t="s">
        <v>72</v>
      </c>
      <c r="AU419" s="281" t="s">
        <v>180</v>
      </c>
      <c r="AY419" s="280" t="s">
        <v>162</v>
      </c>
      <c r="BK419" s="282">
        <f>SUM(BK420:BK425)</f>
        <v>0</v>
      </c>
    </row>
    <row r="420" spans="2:65" s="1" customFormat="1" ht="22.5" customHeight="1">
      <c r="B420" s="36"/>
      <c r="C420" s="184" t="s">
        <v>1545</v>
      </c>
      <c r="D420" s="184" t="s">
        <v>164</v>
      </c>
      <c r="E420" s="185" t="s">
        <v>3563</v>
      </c>
      <c r="F420" s="186" t="s">
        <v>3564</v>
      </c>
      <c r="G420" s="187" t="s">
        <v>1996</v>
      </c>
      <c r="H420" s="188">
        <v>2</v>
      </c>
      <c r="I420" s="189"/>
      <c r="J420" s="190">
        <f aca="true" t="shared" si="110" ref="J420:J425">ROUND(I420*H420,2)</f>
        <v>0</v>
      </c>
      <c r="K420" s="186" t="s">
        <v>20</v>
      </c>
      <c r="L420" s="56"/>
      <c r="M420" s="191" t="s">
        <v>20</v>
      </c>
      <c r="N420" s="192" t="s">
        <v>44</v>
      </c>
      <c r="O420" s="37"/>
      <c r="P420" s="193">
        <f aca="true" t="shared" si="111" ref="P420:P425">O420*H420</f>
        <v>0</v>
      </c>
      <c r="Q420" s="193">
        <v>0</v>
      </c>
      <c r="R420" s="193">
        <f aca="true" t="shared" si="112" ref="R420:R425">Q420*H420</f>
        <v>0</v>
      </c>
      <c r="S420" s="193">
        <v>0</v>
      </c>
      <c r="T420" s="194">
        <f aca="true" t="shared" si="113" ref="T420:T425">S420*H420</f>
        <v>0</v>
      </c>
      <c r="AR420" s="19" t="s">
        <v>168</v>
      </c>
      <c r="AT420" s="19" t="s">
        <v>164</v>
      </c>
      <c r="AU420" s="19" t="s">
        <v>168</v>
      </c>
      <c r="AY420" s="19" t="s">
        <v>162</v>
      </c>
      <c r="BE420" s="195">
        <f aca="true" t="shared" si="114" ref="BE420:BE425">IF(N420="základní",J420,0)</f>
        <v>0</v>
      </c>
      <c r="BF420" s="195">
        <f aca="true" t="shared" si="115" ref="BF420:BF425">IF(N420="snížená",J420,0)</f>
        <v>0</v>
      </c>
      <c r="BG420" s="195">
        <f aca="true" t="shared" si="116" ref="BG420:BG425">IF(N420="zákl. přenesená",J420,0)</f>
        <v>0</v>
      </c>
      <c r="BH420" s="195">
        <f aca="true" t="shared" si="117" ref="BH420:BH425">IF(N420="sníž. přenesená",J420,0)</f>
        <v>0</v>
      </c>
      <c r="BI420" s="195">
        <f aca="true" t="shared" si="118" ref="BI420:BI425">IF(N420="nulová",J420,0)</f>
        <v>0</v>
      </c>
      <c r="BJ420" s="19" t="s">
        <v>22</v>
      </c>
      <c r="BK420" s="195">
        <f aca="true" t="shared" si="119" ref="BK420:BK425">ROUND(I420*H420,2)</f>
        <v>0</v>
      </c>
      <c r="BL420" s="19" t="s">
        <v>168</v>
      </c>
      <c r="BM420" s="19" t="s">
        <v>1545</v>
      </c>
    </row>
    <row r="421" spans="2:65" s="1" customFormat="1" ht="22.5" customHeight="1">
      <c r="B421" s="36"/>
      <c r="C421" s="184" t="s">
        <v>1548</v>
      </c>
      <c r="D421" s="184" t="s">
        <v>164</v>
      </c>
      <c r="E421" s="185" t="s">
        <v>3565</v>
      </c>
      <c r="F421" s="186" t="s">
        <v>3566</v>
      </c>
      <c r="G421" s="187" t="s">
        <v>1996</v>
      </c>
      <c r="H421" s="188">
        <v>8</v>
      </c>
      <c r="I421" s="189"/>
      <c r="J421" s="190">
        <f t="shared" si="110"/>
        <v>0</v>
      </c>
      <c r="K421" s="186" t="s">
        <v>20</v>
      </c>
      <c r="L421" s="56"/>
      <c r="M421" s="191" t="s">
        <v>20</v>
      </c>
      <c r="N421" s="192" t="s">
        <v>44</v>
      </c>
      <c r="O421" s="37"/>
      <c r="P421" s="193">
        <f t="shared" si="111"/>
        <v>0</v>
      </c>
      <c r="Q421" s="193">
        <v>0</v>
      </c>
      <c r="R421" s="193">
        <f t="shared" si="112"/>
        <v>0</v>
      </c>
      <c r="S421" s="193">
        <v>0</v>
      </c>
      <c r="T421" s="194">
        <f t="shared" si="113"/>
        <v>0</v>
      </c>
      <c r="AR421" s="19" t="s">
        <v>168</v>
      </c>
      <c r="AT421" s="19" t="s">
        <v>164</v>
      </c>
      <c r="AU421" s="19" t="s">
        <v>168</v>
      </c>
      <c r="AY421" s="19" t="s">
        <v>162</v>
      </c>
      <c r="BE421" s="195">
        <f t="shared" si="114"/>
        <v>0</v>
      </c>
      <c r="BF421" s="195">
        <f t="shared" si="115"/>
        <v>0</v>
      </c>
      <c r="BG421" s="195">
        <f t="shared" si="116"/>
        <v>0</v>
      </c>
      <c r="BH421" s="195">
        <f t="shared" si="117"/>
        <v>0</v>
      </c>
      <c r="BI421" s="195">
        <f t="shared" si="118"/>
        <v>0</v>
      </c>
      <c r="BJ421" s="19" t="s">
        <v>22</v>
      </c>
      <c r="BK421" s="195">
        <f t="shared" si="119"/>
        <v>0</v>
      </c>
      <c r="BL421" s="19" t="s">
        <v>168</v>
      </c>
      <c r="BM421" s="19" t="s">
        <v>1548</v>
      </c>
    </row>
    <row r="422" spans="2:65" s="1" customFormat="1" ht="22.5" customHeight="1">
      <c r="B422" s="36"/>
      <c r="C422" s="184" t="s">
        <v>1551</v>
      </c>
      <c r="D422" s="184" t="s">
        <v>164</v>
      </c>
      <c r="E422" s="185" t="s">
        <v>3567</v>
      </c>
      <c r="F422" s="186" t="s">
        <v>3568</v>
      </c>
      <c r="G422" s="187" t="s">
        <v>1996</v>
      </c>
      <c r="H422" s="188">
        <v>2</v>
      </c>
      <c r="I422" s="189"/>
      <c r="J422" s="190">
        <f t="shared" si="110"/>
        <v>0</v>
      </c>
      <c r="K422" s="186" t="s">
        <v>20</v>
      </c>
      <c r="L422" s="56"/>
      <c r="M422" s="191" t="s">
        <v>20</v>
      </c>
      <c r="N422" s="192" t="s">
        <v>44</v>
      </c>
      <c r="O422" s="37"/>
      <c r="P422" s="193">
        <f t="shared" si="111"/>
        <v>0</v>
      </c>
      <c r="Q422" s="193">
        <v>0</v>
      </c>
      <c r="R422" s="193">
        <f t="shared" si="112"/>
        <v>0</v>
      </c>
      <c r="S422" s="193">
        <v>0</v>
      </c>
      <c r="T422" s="194">
        <f t="shared" si="113"/>
        <v>0</v>
      </c>
      <c r="AR422" s="19" t="s">
        <v>168</v>
      </c>
      <c r="AT422" s="19" t="s">
        <v>164</v>
      </c>
      <c r="AU422" s="19" t="s">
        <v>168</v>
      </c>
      <c r="AY422" s="19" t="s">
        <v>162</v>
      </c>
      <c r="BE422" s="195">
        <f t="shared" si="114"/>
        <v>0</v>
      </c>
      <c r="BF422" s="195">
        <f t="shared" si="115"/>
        <v>0</v>
      </c>
      <c r="BG422" s="195">
        <f t="shared" si="116"/>
        <v>0</v>
      </c>
      <c r="BH422" s="195">
        <f t="shared" si="117"/>
        <v>0</v>
      </c>
      <c r="BI422" s="195">
        <f t="shared" si="118"/>
        <v>0</v>
      </c>
      <c r="BJ422" s="19" t="s">
        <v>22</v>
      </c>
      <c r="BK422" s="195">
        <f t="shared" si="119"/>
        <v>0</v>
      </c>
      <c r="BL422" s="19" t="s">
        <v>168</v>
      </c>
      <c r="BM422" s="19" t="s">
        <v>1551</v>
      </c>
    </row>
    <row r="423" spans="2:65" s="1" customFormat="1" ht="22.5" customHeight="1">
      <c r="B423" s="36"/>
      <c r="C423" s="184" t="s">
        <v>1554</v>
      </c>
      <c r="D423" s="184" t="s">
        <v>164</v>
      </c>
      <c r="E423" s="185" t="s">
        <v>3569</v>
      </c>
      <c r="F423" s="186" t="s">
        <v>3570</v>
      </c>
      <c r="G423" s="187" t="s">
        <v>1996</v>
      </c>
      <c r="H423" s="188">
        <v>2</v>
      </c>
      <c r="I423" s="189"/>
      <c r="J423" s="190">
        <f t="shared" si="110"/>
        <v>0</v>
      </c>
      <c r="K423" s="186" t="s">
        <v>20</v>
      </c>
      <c r="L423" s="56"/>
      <c r="M423" s="191" t="s">
        <v>20</v>
      </c>
      <c r="N423" s="192" t="s">
        <v>44</v>
      </c>
      <c r="O423" s="37"/>
      <c r="P423" s="193">
        <f t="shared" si="111"/>
        <v>0</v>
      </c>
      <c r="Q423" s="193">
        <v>0</v>
      </c>
      <c r="R423" s="193">
        <f t="shared" si="112"/>
        <v>0</v>
      </c>
      <c r="S423" s="193">
        <v>0</v>
      </c>
      <c r="T423" s="194">
        <f t="shared" si="113"/>
        <v>0</v>
      </c>
      <c r="AR423" s="19" t="s">
        <v>168</v>
      </c>
      <c r="AT423" s="19" t="s">
        <v>164</v>
      </c>
      <c r="AU423" s="19" t="s">
        <v>168</v>
      </c>
      <c r="AY423" s="19" t="s">
        <v>162</v>
      </c>
      <c r="BE423" s="195">
        <f t="shared" si="114"/>
        <v>0</v>
      </c>
      <c r="BF423" s="195">
        <f t="shared" si="115"/>
        <v>0</v>
      </c>
      <c r="BG423" s="195">
        <f t="shared" si="116"/>
        <v>0</v>
      </c>
      <c r="BH423" s="195">
        <f t="shared" si="117"/>
        <v>0</v>
      </c>
      <c r="BI423" s="195">
        <f t="shared" si="118"/>
        <v>0</v>
      </c>
      <c r="BJ423" s="19" t="s">
        <v>22</v>
      </c>
      <c r="BK423" s="195">
        <f t="shared" si="119"/>
        <v>0</v>
      </c>
      <c r="BL423" s="19" t="s">
        <v>168</v>
      </c>
      <c r="BM423" s="19" t="s">
        <v>1554</v>
      </c>
    </row>
    <row r="424" spans="2:65" s="1" customFormat="1" ht="22.5" customHeight="1">
      <c r="B424" s="36"/>
      <c r="C424" s="184" t="s">
        <v>1563</v>
      </c>
      <c r="D424" s="184" t="s">
        <v>164</v>
      </c>
      <c r="E424" s="185" t="s">
        <v>3571</v>
      </c>
      <c r="F424" s="186" t="s">
        <v>3572</v>
      </c>
      <c r="G424" s="187" t="s">
        <v>1996</v>
      </c>
      <c r="H424" s="188">
        <v>8</v>
      </c>
      <c r="I424" s="189"/>
      <c r="J424" s="190">
        <f t="shared" si="110"/>
        <v>0</v>
      </c>
      <c r="K424" s="186" t="s">
        <v>20</v>
      </c>
      <c r="L424" s="56"/>
      <c r="M424" s="191" t="s">
        <v>20</v>
      </c>
      <c r="N424" s="192" t="s">
        <v>44</v>
      </c>
      <c r="O424" s="37"/>
      <c r="P424" s="193">
        <f t="shared" si="111"/>
        <v>0</v>
      </c>
      <c r="Q424" s="193">
        <v>0</v>
      </c>
      <c r="R424" s="193">
        <f t="shared" si="112"/>
        <v>0</v>
      </c>
      <c r="S424" s="193">
        <v>0</v>
      </c>
      <c r="T424" s="194">
        <f t="shared" si="113"/>
        <v>0</v>
      </c>
      <c r="AR424" s="19" t="s">
        <v>168</v>
      </c>
      <c r="AT424" s="19" t="s">
        <v>164</v>
      </c>
      <c r="AU424" s="19" t="s">
        <v>168</v>
      </c>
      <c r="AY424" s="19" t="s">
        <v>162</v>
      </c>
      <c r="BE424" s="195">
        <f t="shared" si="114"/>
        <v>0</v>
      </c>
      <c r="BF424" s="195">
        <f t="shared" si="115"/>
        <v>0</v>
      </c>
      <c r="BG424" s="195">
        <f t="shared" si="116"/>
        <v>0</v>
      </c>
      <c r="BH424" s="195">
        <f t="shared" si="117"/>
        <v>0</v>
      </c>
      <c r="BI424" s="195">
        <f t="shared" si="118"/>
        <v>0</v>
      </c>
      <c r="BJ424" s="19" t="s">
        <v>22</v>
      </c>
      <c r="BK424" s="195">
        <f t="shared" si="119"/>
        <v>0</v>
      </c>
      <c r="BL424" s="19" t="s">
        <v>168</v>
      </c>
      <c r="BM424" s="19" t="s">
        <v>1563</v>
      </c>
    </row>
    <row r="425" spans="2:65" s="1" customFormat="1" ht="22.5" customHeight="1">
      <c r="B425" s="36"/>
      <c r="C425" s="184" t="s">
        <v>1575</v>
      </c>
      <c r="D425" s="184" t="s">
        <v>164</v>
      </c>
      <c r="E425" s="185" t="s">
        <v>3573</v>
      </c>
      <c r="F425" s="186" t="s">
        <v>3574</v>
      </c>
      <c r="G425" s="187" t="s">
        <v>1996</v>
      </c>
      <c r="H425" s="188">
        <v>2</v>
      </c>
      <c r="I425" s="189"/>
      <c r="J425" s="190">
        <f t="shared" si="110"/>
        <v>0</v>
      </c>
      <c r="K425" s="186" t="s">
        <v>20</v>
      </c>
      <c r="L425" s="56"/>
      <c r="M425" s="191" t="s">
        <v>20</v>
      </c>
      <c r="N425" s="192" t="s">
        <v>44</v>
      </c>
      <c r="O425" s="37"/>
      <c r="P425" s="193">
        <f t="shared" si="111"/>
        <v>0</v>
      </c>
      <c r="Q425" s="193">
        <v>0</v>
      </c>
      <c r="R425" s="193">
        <f t="shared" si="112"/>
        <v>0</v>
      </c>
      <c r="S425" s="193">
        <v>0</v>
      </c>
      <c r="T425" s="194">
        <f t="shared" si="113"/>
        <v>0</v>
      </c>
      <c r="AR425" s="19" t="s">
        <v>168</v>
      </c>
      <c r="AT425" s="19" t="s">
        <v>164</v>
      </c>
      <c r="AU425" s="19" t="s">
        <v>168</v>
      </c>
      <c r="AY425" s="19" t="s">
        <v>162</v>
      </c>
      <c r="BE425" s="195">
        <f t="shared" si="114"/>
        <v>0</v>
      </c>
      <c r="BF425" s="195">
        <f t="shared" si="115"/>
        <v>0</v>
      </c>
      <c r="BG425" s="195">
        <f t="shared" si="116"/>
        <v>0</v>
      </c>
      <c r="BH425" s="195">
        <f t="shared" si="117"/>
        <v>0</v>
      </c>
      <c r="BI425" s="195">
        <f t="shared" si="118"/>
        <v>0</v>
      </c>
      <c r="BJ425" s="19" t="s">
        <v>22</v>
      </c>
      <c r="BK425" s="195">
        <f t="shared" si="119"/>
        <v>0</v>
      </c>
      <c r="BL425" s="19" t="s">
        <v>168</v>
      </c>
      <c r="BM425" s="19" t="s">
        <v>1575</v>
      </c>
    </row>
    <row r="426" spans="2:63" s="15" customFormat="1" ht="21.6" customHeight="1">
      <c r="B426" s="270"/>
      <c r="C426" s="271"/>
      <c r="D426" s="272" t="s">
        <v>72</v>
      </c>
      <c r="E426" s="272" t="s">
        <v>3575</v>
      </c>
      <c r="F426" s="272" t="s">
        <v>3576</v>
      </c>
      <c r="G426" s="271"/>
      <c r="H426" s="271"/>
      <c r="I426" s="273"/>
      <c r="J426" s="274">
        <f>BK426</f>
        <v>0</v>
      </c>
      <c r="K426" s="271"/>
      <c r="L426" s="275"/>
      <c r="M426" s="276"/>
      <c r="N426" s="277"/>
      <c r="O426" s="277"/>
      <c r="P426" s="278">
        <f>P427</f>
        <v>0</v>
      </c>
      <c r="Q426" s="277"/>
      <c r="R426" s="278">
        <f>R427</f>
        <v>0</v>
      </c>
      <c r="S426" s="277"/>
      <c r="T426" s="279">
        <f>T427</f>
        <v>0</v>
      </c>
      <c r="AR426" s="280" t="s">
        <v>22</v>
      </c>
      <c r="AT426" s="281" t="s">
        <v>72</v>
      </c>
      <c r="AU426" s="281" t="s">
        <v>180</v>
      </c>
      <c r="AY426" s="280" t="s">
        <v>162</v>
      </c>
      <c r="BK426" s="282">
        <f>BK427</f>
        <v>0</v>
      </c>
    </row>
    <row r="427" spans="2:65" s="1" customFormat="1" ht="22.5" customHeight="1">
      <c r="B427" s="36"/>
      <c r="C427" s="184" t="s">
        <v>1595</v>
      </c>
      <c r="D427" s="184" t="s">
        <v>164</v>
      </c>
      <c r="E427" s="185" t="s">
        <v>3577</v>
      </c>
      <c r="F427" s="186" t="s">
        <v>3578</v>
      </c>
      <c r="G427" s="187" t="s">
        <v>1996</v>
      </c>
      <c r="H427" s="188">
        <v>1</v>
      </c>
      <c r="I427" s="189"/>
      <c r="J427" s="190">
        <f>ROUND(I427*H427,2)</f>
        <v>0</v>
      </c>
      <c r="K427" s="186" t="s">
        <v>20</v>
      </c>
      <c r="L427" s="56"/>
      <c r="M427" s="191" t="s">
        <v>20</v>
      </c>
      <c r="N427" s="192" t="s">
        <v>44</v>
      </c>
      <c r="O427" s="37"/>
      <c r="P427" s="193">
        <f>O427*H427</f>
        <v>0</v>
      </c>
      <c r="Q427" s="193">
        <v>0</v>
      </c>
      <c r="R427" s="193">
        <f>Q427*H427</f>
        <v>0</v>
      </c>
      <c r="S427" s="193">
        <v>0</v>
      </c>
      <c r="T427" s="194">
        <f>S427*H427</f>
        <v>0</v>
      </c>
      <c r="AR427" s="19" t="s">
        <v>168</v>
      </c>
      <c r="AT427" s="19" t="s">
        <v>164</v>
      </c>
      <c r="AU427" s="19" t="s">
        <v>168</v>
      </c>
      <c r="AY427" s="19" t="s">
        <v>162</v>
      </c>
      <c r="BE427" s="195">
        <f>IF(N427="základní",J427,0)</f>
        <v>0</v>
      </c>
      <c r="BF427" s="195">
        <f>IF(N427="snížená",J427,0)</f>
        <v>0</v>
      </c>
      <c r="BG427" s="195">
        <f>IF(N427="zákl. přenesená",J427,0)</f>
        <v>0</v>
      </c>
      <c r="BH427" s="195">
        <f>IF(N427="sníž. přenesená",J427,0)</f>
        <v>0</v>
      </c>
      <c r="BI427" s="195">
        <f>IF(N427="nulová",J427,0)</f>
        <v>0</v>
      </c>
      <c r="BJ427" s="19" t="s">
        <v>22</v>
      </c>
      <c r="BK427" s="195">
        <f>ROUND(I427*H427,2)</f>
        <v>0</v>
      </c>
      <c r="BL427" s="19" t="s">
        <v>168</v>
      </c>
      <c r="BM427" s="19" t="s">
        <v>1595</v>
      </c>
    </row>
    <row r="428" spans="2:63" s="15" customFormat="1" ht="21.6" customHeight="1">
      <c r="B428" s="270"/>
      <c r="C428" s="271"/>
      <c r="D428" s="272" t="s">
        <v>72</v>
      </c>
      <c r="E428" s="272" t="s">
        <v>3579</v>
      </c>
      <c r="F428" s="272" t="s">
        <v>3580</v>
      </c>
      <c r="G428" s="271"/>
      <c r="H428" s="271"/>
      <c r="I428" s="273"/>
      <c r="J428" s="274">
        <f>BK428</f>
        <v>0</v>
      </c>
      <c r="K428" s="271"/>
      <c r="L428" s="275"/>
      <c r="M428" s="276"/>
      <c r="N428" s="277"/>
      <c r="O428" s="277"/>
      <c r="P428" s="278">
        <f>SUM(P429:P431)</f>
        <v>0</v>
      </c>
      <c r="Q428" s="277"/>
      <c r="R428" s="278">
        <f>SUM(R429:R431)</f>
        <v>0</v>
      </c>
      <c r="S428" s="277"/>
      <c r="T428" s="279">
        <f>SUM(T429:T431)</f>
        <v>0</v>
      </c>
      <c r="AR428" s="280" t="s">
        <v>22</v>
      </c>
      <c r="AT428" s="281" t="s">
        <v>72</v>
      </c>
      <c r="AU428" s="281" t="s">
        <v>180</v>
      </c>
      <c r="AY428" s="280" t="s">
        <v>162</v>
      </c>
      <c r="BK428" s="282">
        <f>SUM(BK429:BK431)</f>
        <v>0</v>
      </c>
    </row>
    <row r="429" spans="2:65" s="1" customFormat="1" ht="22.5" customHeight="1">
      <c r="B429" s="36"/>
      <c r="C429" s="184" t="s">
        <v>1612</v>
      </c>
      <c r="D429" s="184" t="s">
        <v>164</v>
      </c>
      <c r="E429" s="185" t="s">
        <v>3581</v>
      </c>
      <c r="F429" s="186" t="s">
        <v>3582</v>
      </c>
      <c r="G429" s="187" t="s">
        <v>1996</v>
      </c>
      <c r="H429" s="188">
        <v>8</v>
      </c>
      <c r="I429" s="189"/>
      <c r="J429" s="190">
        <f>ROUND(I429*H429,2)</f>
        <v>0</v>
      </c>
      <c r="K429" s="186" t="s">
        <v>20</v>
      </c>
      <c r="L429" s="56"/>
      <c r="M429" s="191" t="s">
        <v>20</v>
      </c>
      <c r="N429" s="192" t="s">
        <v>44</v>
      </c>
      <c r="O429" s="37"/>
      <c r="P429" s="193">
        <f>O429*H429</f>
        <v>0</v>
      </c>
      <c r="Q429" s="193">
        <v>0</v>
      </c>
      <c r="R429" s="193">
        <f>Q429*H429</f>
        <v>0</v>
      </c>
      <c r="S429" s="193">
        <v>0</v>
      </c>
      <c r="T429" s="194">
        <f>S429*H429</f>
        <v>0</v>
      </c>
      <c r="AR429" s="19" t="s">
        <v>168</v>
      </c>
      <c r="AT429" s="19" t="s">
        <v>164</v>
      </c>
      <c r="AU429" s="19" t="s">
        <v>168</v>
      </c>
      <c r="AY429" s="19" t="s">
        <v>162</v>
      </c>
      <c r="BE429" s="195">
        <f>IF(N429="základní",J429,0)</f>
        <v>0</v>
      </c>
      <c r="BF429" s="195">
        <f>IF(N429="snížená",J429,0)</f>
        <v>0</v>
      </c>
      <c r="BG429" s="195">
        <f>IF(N429="zákl. přenesená",J429,0)</f>
        <v>0</v>
      </c>
      <c r="BH429" s="195">
        <f>IF(N429="sníž. přenesená",J429,0)</f>
        <v>0</v>
      </c>
      <c r="BI429" s="195">
        <f>IF(N429="nulová",J429,0)</f>
        <v>0</v>
      </c>
      <c r="BJ429" s="19" t="s">
        <v>22</v>
      </c>
      <c r="BK429" s="195">
        <f>ROUND(I429*H429,2)</f>
        <v>0</v>
      </c>
      <c r="BL429" s="19" t="s">
        <v>168</v>
      </c>
      <c r="BM429" s="19" t="s">
        <v>1612</v>
      </c>
    </row>
    <row r="430" spans="2:65" s="1" customFormat="1" ht="22.5" customHeight="1">
      <c r="B430" s="36"/>
      <c r="C430" s="184" t="s">
        <v>1620</v>
      </c>
      <c r="D430" s="184" t="s">
        <v>164</v>
      </c>
      <c r="E430" s="185" t="s">
        <v>3583</v>
      </c>
      <c r="F430" s="186" t="s">
        <v>3584</v>
      </c>
      <c r="G430" s="187" t="s">
        <v>1996</v>
      </c>
      <c r="H430" s="188">
        <v>320</v>
      </c>
      <c r="I430" s="189"/>
      <c r="J430" s="190">
        <f>ROUND(I430*H430,2)</f>
        <v>0</v>
      </c>
      <c r="K430" s="186" t="s">
        <v>20</v>
      </c>
      <c r="L430" s="56"/>
      <c r="M430" s="191" t="s">
        <v>20</v>
      </c>
      <c r="N430" s="192" t="s">
        <v>44</v>
      </c>
      <c r="O430" s="37"/>
      <c r="P430" s="193">
        <f>O430*H430</f>
        <v>0</v>
      </c>
      <c r="Q430" s="193">
        <v>0</v>
      </c>
      <c r="R430" s="193">
        <f>Q430*H430</f>
        <v>0</v>
      </c>
      <c r="S430" s="193">
        <v>0</v>
      </c>
      <c r="T430" s="194">
        <f>S430*H430</f>
        <v>0</v>
      </c>
      <c r="AR430" s="19" t="s">
        <v>168</v>
      </c>
      <c r="AT430" s="19" t="s">
        <v>164</v>
      </c>
      <c r="AU430" s="19" t="s">
        <v>168</v>
      </c>
      <c r="AY430" s="19" t="s">
        <v>162</v>
      </c>
      <c r="BE430" s="195">
        <f>IF(N430="základní",J430,0)</f>
        <v>0</v>
      </c>
      <c r="BF430" s="195">
        <f>IF(N430="snížená",J430,0)</f>
        <v>0</v>
      </c>
      <c r="BG430" s="195">
        <f>IF(N430="zákl. přenesená",J430,0)</f>
        <v>0</v>
      </c>
      <c r="BH430" s="195">
        <f>IF(N430="sníž. přenesená",J430,0)</f>
        <v>0</v>
      </c>
      <c r="BI430" s="195">
        <f>IF(N430="nulová",J430,0)</f>
        <v>0</v>
      </c>
      <c r="BJ430" s="19" t="s">
        <v>22</v>
      </c>
      <c r="BK430" s="195">
        <f>ROUND(I430*H430,2)</f>
        <v>0</v>
      </c>
      <c r="BL430" s="19" t="s">
        <v>168</v>
      </c>
      <c r="BM430" s="19" t="s">
        <v>1620</v>
      </c>
    </row>
    <row r="431" spans="2:65" s="1" customFormat="1" ht="22.5" customHeight="1">
      <c r="B431" s="36"/>
      <c r="C431" s="184" t="s">
        <v>1646</v>
      </c>
      <c r="D431" s="184" t="s">
        <v>164</v>
      </c>
      <c r="E431" s="185" t="s">
        <v>3585</v>
      </c>
      <c r="F431" s="186" t="s">
        <v>3586</v>
      </c>
      <c r="G431" s="187" t="s">
        <v>1996</v>
      </c>
      <c r="H431" s="188">
        <v>1</v>
      </c>
      <c r="I431" s="189"/>
      <c r="J431" s="190">
        <f>ROUND(I431*H431,2)</f>
        <v>0</v>
      </c>
      <c r="K431" s="186" t="s">
        <v>20</v>
      </c>
      <c r="L431" s="56"/>
      <c r="M431" s="191" t="s">
        <v>20</v>
      </c>
      <c r="N431" s="192" t="s">
        <v>44</v>
      </c>
      <c r="O431" s="37"/>
      <c r="P431" s="193">
        <f>O431*H431</f>
        <v>0</v>
      </c>
      <c r="Q431" s="193">
        <v>0</v>
      </c>
      <c r="R431" s="193">
        <f>Q431*H431</f>
        <v>0</v>
      </c>
      <c r="S431" s="193">
        <v>0</v>
      </c>
      <c r="T431" s="194">
        <f>S431*H431</f>
        <v>0</v>
      </c>
      <c r="AR431" s="19" t="s">
        <v>168</v>
      </c>
      <c r="AT431" s="19" t="s">
        <v>164</v>
      </c>
      <c r="AU431" s="19" t="s">
        <v>168</v>
      </c>
      <c r="AY431" s="19" t="s">
        <v>162</v>
      </c>
      <c r="BE431" s="195">
        <f>IF(N431="základní",J431,0)</f>
        <v>0</v>
      </c>
      <c r="BF431" s="195">
        <f>IF(N431="snížená",J431,0)</f>
        <v>0</v>
      </c>
      <c r="BG431" s="195">
        <f>IF(N431="zákl. přenesená",J431,0)</f>
        <v>0</v>
      </c>
      <c r="BH431" s="195">
        <f>IF(N431="sníž. přenesená",J431,0)</f>
        <v>0</v>
      </c>
      <c r="BI431" s="195">
        <f>IF(N431="nulová",J431,0)</f>
        <v>0</v>
      </c>
      <c r="BJ431" s="19" t="s">
        <v>22</v>
      </c>
      <c r="BK431" s="195">
        <f>ROUND(I431*H431,2)</f>
        <v>0</v>
      </c>
      <c r="BL431" s="19" t="s">
        <v>168</v>
      </c>
      <c r="BM431" s="19" t="s">
        <v>1646</v>
      </c>
    </row>
    <row r="432" spans="2:63" s="15" customFormat="1" ht="21.6" customHeight="1">
      <c r="B432" s="270"/>
      <c r="C432" s="271"/>
      <c r="D432" s="272" t="s">
        <v>72</v>
      </c>
      <c r="E432" s="272" t="s">
        <v>3587</v>
      </c>
      <c r="F432" s="272" t="s">
        <v>3588</v>
      </c>
      <c r="G432" s="271"/>
      <c r="H432" s="271"/>
      <c r="I432" s="273"/>
      <c r="J432" s="274">
        <f>BK432</f>
        <v>0</v>
      </c>
      <c r="K432" s="271"/>
      <c r="L432" s="275"/>
      <c r="M432" s="276"/>
      <c r="N432" s="277"/>
      <c r="O432" s="277"/>
      <c r="P432" s="278">
        <f>SUM(P433:P444)</f>
        <v>0</v>
      </c>
      <c r="Q432" s="277"/>
      <c r="R432" s="278">
        <f>SUM(R433:R444)</f>
        <v>0</v>
      </c>
      <c r="S432" s="277"/>
      <c r="T432" s="279">
        <f>SUM(T433:T444)</f>
        <v>0</v>
      </c>
      <c r="AR432" s="280" t="s">
        <v>22</v>
      </c>
      <c r="AT432" s="281" t="s">
        <v>72</v>
      </c>
      <c r="AU432" s="281" t="s">
        <v>180</v>
      </c>
      <c r="AY432" s="280" t="s">
        <v>162</v>
      </c>
      <c r="BK432" s="282">
        <f>SUM(BK433:BK444)</f>
        <v>0</v>
      </c>
    </row>
    <row r="433" spans="2:65" s="1" customFormat="1" ht="22.5" customHeight="1">
      <c r="B433" s="36"/>
      <c r="C433" s="184" t="s">
        <v>1655</v>
      </c>
      <c r="D433" s="184" t="s">
        <v>164</v>
      </c>
      <c r="E433" s="185" t="s">
        <v>3589</v>
      </c>
      <c r="F433" s="186" t="s">
        <v>3590</v>
      </c>
      <c r="G433" s="187" t="s">
        <v>1996</v>
      </c>
      <c r="H433" s="188">
        <v>2</v>
      </c>
      <c r="I433" s="189"/>
      <c r="J433" s="190">
        <f aca="true" t="shared" si="120" ref="J433:J444">ROUND(I433*H433,2)</f>
        <v>0</v>
      </c>
      <c r="K433" s="186" t="s">
        <v>20</v>
      </c>
      <c r="L433" s="56"/>
      <c r="M433" s="191" t="s">
        <v>20</v>
      </c>
      <c r="N433" s="192" t="s">
        <v>44</v>
      </c>
      <c r="O433" s="37"/>
      <c r="P433" s="193">
        <f aca="true" t="shared" si="121" ref="P433:P444">O433*H433</f>
        <v>0</v>
      </c>
      <c r="Q433" s="193">
        <v>0</v>
      </c>
      <c r="R433" s="193">
        <f aca="true" t="shared" si="122" ref="R433:R444">Q433*H433</f>
        <v>0</v>
      </c>
      <c r="S433" s="193">
        <v>0</v>
      </c>
      <c r="T433" s="194">
        <f aca="true" t="shared" si="123" ref="T433:T444">S433*H433</f>
        <v>0</v>
      </c>
      <c r="AR433" s="19" t="s">
        <v>168</v>
      </c>
      <c r="AT433" s="19" t="s">
        <v>164</v>
      </c>
      <c r="AU433" s="19" t="s">
        <v>168</v>
      </c>
      <c r="AY433" s="19" t="s">
        <v>162</v>
      </c>
      <c r="BE433" s="195">
        <f aca="true" t="shared" si="124" ref="BE433:BE444">IF(N433="základní",J433,0)</f>
        <v>0</v>
      </c>
      <c r="BF433" s="195">
        <f aca="true" t="shared" si="125" ref="BF433:BF444">IF(N433="snížená",J433,0)</f>
        <v>0</v>
      </c>
      <c r="BG433" s="195">
        <f aca="true" t="shared" si="126" ref="BG433:BG444">IF(N433="zákl. přenesená",J433,0)</f>
        <v>0</v>
      </c>
      <c r="BH433" s="195">
        <f aca="true" t="shared" si="127" ref="BH433:BH444">IF(N433="sníž. přenesená",J433,0)</f>
        <v>0</v>
      </c>
      <c r="BI433" s="195">
        <f aca="true" t="shared" si="128" ref="BI433:BI444">IF(N433="nulová",J433,0)</f>
        <v>0</v>
      </c>
      <c r="BJ433" s="19" t="s">
        <v>22</v>
      </c>
      <c r="BK433" s="195">
        <f aca="true" t="shared" si="129" ref="BK433:BK444">ROUND(I433*H433,2)</f>
        <v>0</v>
      </c>
      <c r="BL433" s="19" t="s">
        <v>168</v>
      </c>
      <c r="BM433" s="19" t="s">
        <v>1655</v>
      </c>
    </row>
    <row r="434" spans="2:65" s="1" customFormat="1" ht="22.5" customHeight="1">
      <c r="B434" s="36"/>
      <c r="C434" s="184" t="s">
        <v>1659</v>
      </c>
      <c r="D434" s="184" t="s">
        <v>164</v>
      </c>
      <c r="E434" s="185" t="s">
        <v>3591</v>
      </c>
      <c r="F434" s="186" t="s">
        <v>3592</v>
      </c>
      <c r="G434" s="187" t="s">
        <v>1996</v>
      </c>
      <c r="H434" s="188">
        <v>2</v>
      </c>
      <c r="I434" s="189"/>
      <c r="J434" s="190">
        <f t="shared" si="120"/>
        <v>0</v>
      </c>
      <c r="K434" s="186" t="s">
        <v>20</v>
      </c>
      <c r="L434" s="56"/>
      <c r="M434" s="191" t="s">
        <v>20</v>
      </c>
      <c r="N434" s="192" t="s">
        <v>44</v>
      </c>
      <c r="O434" s="37"/>
      <c r="P434" s="193">
        <f t="shared" si="121"/>
        <v>0</v>
      </c>
      <c r="Q434" s="193">
        <v>0</v>
      </c>
      <c r="R434" s="193">
        <f t="shared" si="122"/>
        <v>0</v>
      </c>
      <c r="S434" s="193">
        <v>0</v>
      </c>
      <c r="T434" s="194">
        <f t="shared" si="123"/>
        <v>0</v>
      </c>
      <c r="AR434" s="19" t="s">
        <v>168</v>
      </c>
      <c r="AT434" s="19" t="s">
        <v>164</v>
      </c>
      <c r="AU434" s="19" t="s">
        <v>168</v>
      </c>
      <c r="AY434" s="19" t="s">
        <v>162</v>
      </c>
      <c r="BE434" s="195">
        <f t="shared" si="124"/>
        <v>0</v>
      </c>
      <c r="BF434" s="195">
        <f t="shared" si="125"/>
        <v>0</v>
      </c>
      <c r="BG434" s="195">
        <f t="shared" si="126"/>
        <v>0</v>
      </c>
      <c r="BH434" s="195">
        <f t="shared" si="127"/>
        <v>0</v>
      </c>
      <c r="BI434" s="195">
        <f t="shared" si="128"/>
        <v>0</v>
      </c>
      <c r="BJ434" s="19" t="s">
        <v>22</v>
      </c>
      <c r="BK434" s="195">
        <f t="shared" si="129"/>
        <v>0</v>
      </c>
      <c r="BL434" s="19" t="s">
        <v>168</v>
      </c>
      <c r="BM434" s="19" t="s">
        <v>1659</v>
      </c>
    </row>
    <row r="435" spans="2:65" s="1" customFormat="1" ht="22.5" customHeight="1">
      <c r="B435" s="36"/>
      <c r="C435" s="184" t="s">
        <v>1662</v>
      </c>
      <c r="D435" s="184" t="s">
        <v>164</v>
      </c>
      <c r="E435" s="185" t="s">
        <v>3593</v>
      </c>
      <c r="F435" s="186" t="s">
        <v>3594</v>
      </c>
      <c r="G435" s="187" t="s">
        <v>1996</v>
      </c>
      <c r="H435" s="188">
        <v>4</v>
      </c>
      <c r="I435" s="189"/>
      <c r="J435" s="190">
        <f t="shared" si="120"/>
        <v>0</v>
      </c>
      <c r="K435" s="186" t="s">
        <v>20</v>
      </c>
      <c r="L435" s="56"/>
      <c r="M435" s="191" t="s">
        <v>20</v>
      </c>
      <c r="N435" s="192" t="s">
        <v>44</v>
      </c>
      <c r="O435" s="37"/>
      <c r="P435" s="193">
        <f t="shared" si="121"/>
        <v>0</v>
      </c>
      <c r="Q435" s="193">
        <v>0</v>
      </c>
      <c r="R435" s="193">
        <f t="shared" si="122"/>
        <v>0</v>
      </c>
      <c r="S435" s="193">
        <v>0</v>
      </c>
      <c r="T435" s="194">
        <f t="shared" si="123"/>
        <v>0</v>
      </c>
      <c r="AR435" s="19" t="s">
        <v>168</v>
      </c>
      <c r="AT435" s="19" t="s">
        <v>164</v>
      </c>
      <c r="AU435" s="19" t="s">
        <v>168</v>
      </c>
      <c r="AY435" s="19" t="s">
        <v>162</v>
      </c>
      <c r="BE435" s="195">
        <f t="shared" si="124"/>
        <v>0</v>
      </c>
      <c r="BF435" s="195">
        <f t="shared" si="125"/>
        <v>0</v>
      </c>
      <c r="BG435" s="195">
        <f t="shared" si="126"/>
        <v>0</v>
      </c>
      <c r="BH435" s="195">
        <f t="shared" si="127"/>
        <v>0</v>
      </c>
      <c r="BI435" s="195">
        <f t="shared" si="128"/>
        <v>0</v>
      </c>
      <c r="BJ435" s="19" t="s">
        <v>22</v>
      </c>
      <c r="BK435" s="195">
        <f t="shared" si="129"/>
        <v>0</v>
      </c>
      <c r="BL435" s="19" t="s">
        <v>168</v>
      </c>
      <c r="BM435" s="19" t="s">
        <v>1662</v>
      </c>
    </row>
    <row r="436" spans="2:65" s="1" customFormat="1" ht="22.5" customHeight="1">
      <c r="B436" s="36"/>
      <c r="C436" s="184" t="s">
        <v>1667</v>
      </c>
      <c r="D436" s="184" t="s">
        <v>164</v>
      </c>
      <c r="E436" s="185" t="s">
        <v>3595</v>
      </c>
      <c r="F436" s="186" t="s">
        <v>3596</v>
      </c>
      <c r="G436" s="187" t="s">
        <v>1996</v>
      </c>
      <c r="H436" s="188">
        <v>8</v>
      </c>
      <c r="I436" s="189"/>
      <c r="J436" s="190">
        <f t="shared" si="120"/>
        <v>0</v>
      </c>
      <c r="K436" s="186" t="s">
        <v>20</v>
      </c>
      <c r="L436" s="56"/>
      <c r="M436" s="191" t="s">
        <v>20</v>
      </c>
      <c r="N436" s="192" t="s">
        <v>44</v>
      </c>
      <c r="O436" s="37"/>
      <c r="P436" s="193">
        <f t="shared" si="121"/>
        <v>0</v>
      </c>
      <c r="Q436" s="193">
        <v>0</v>
      </c>
      <c r="R436" s="193">
        <f t="shared" si="122"/>
        <v>0</v>
      </c>
      <c r="S436" s="193">
        <v>0</v>
      </c>
      <c r="T436" s="194">
        <f t="shared" si="123"/>
        <v>0</v>
      </c>
      <c r="AR436" s="19" t="s">
        <v>168</v>
      </c>
      <c r="AT436" s="19" t="s">
        <v>164</v>
      </c>
      <c r="AU436" s="19" t="s">
        <v>168</v>
      </c>
      <c r="AY436" s="19" t="s">
        <v>162</v>
      </c>
      <c r="BE436" s="195">
        <f t="shared" si="124"/>
        <v>0</v>
      </c>
      <c r="BF436" s="195">
        <f t="shared" si="125"/>
        <v>0</v>
      </c>
      <c r="BG436" s="195">
        <f t="shared" si="126"/>
        <v>0</v>
      </c>
      <c r="BH436" s="195">
        <f t="shared" si="127"/>
        <v>0</v>
      </c>
      <c r="BI436" s="195">
        <f t="shared" si="128"/>
        <v>0</v>
      </c>
      <c r="BJ436" s="19" t="s">
        <v>22</v>
      </c>
      <c r="BK436" s="195">
        <f t="shared" si="129"/>
        <v>0</v>
      </c>
      <c r="BL436" s="19" t="s">
        <v>168</v>
      </c>
      <c r="BM436" s="19" t="s">
        <v>1667</v>
      </c>
    </row>
    <row r="437" spans="2:65" s="1" customFormat="1" ht="22.5" customHeight="1">
      <c r="B437" s="36"/>
      <c r="C437" s="184" t="s">
        <v>1672</v>
      </c>
      <c r="D437" s="184" t="s">
        <v>164</v>
      </c>
      <c r="E437" s="185" t="s">
        <v>3597</v>
      </c>
      <c r="F437" s="186" t="s">
        <v>3598</v>
      </c>
      <c r="G437" s="187" t="s">
        <v>1996</v>
      </c>
      <c r="H437" s="188">
        <v>241</v>
      </c>
      <c r="I437" s="189"/>
      <c r="J437" s="190">
        <f t="shared" si="120"/>
        <v>0</v>
      </c>
      <c r="K437" s="186" t="s">
        <v>20</v>
      </c>
      <c r="L437" s="56"/>
      <c r="M437" s="191" t="s">
        <v>20</v>
      </c>
      <c r="N437" s="192" t="s">
        <v>44</v>
      </c>
      <c r="O437" s="37"/>
      <c r="P437" s="193">
        <f t="shared" si="121"/>
        <v>0</v>
      </c>
      <c r="Q437" s="193">
        <v>0</v>
      </c>
      <c r="R437" s="193">
        <f t="shared" si="122"/>
        <v>0</v>
      </c>
      <c r="S437" s="193">
        <v>0</v>
      </c>
      <c r="T437" s="194">
        <f t="shared" si="123"/>
        <v>0</v>
      </c>
      <c r="AR437" s="19" t="s">
        <v>168</v>
      </c>
      <c r="AT437" s="19" t="s">
        <v>164</v>
      </c>
      <c r="AU437" s="19" t="s">
        <v>168</v>
      </c>
      <c r="AY437" s="19" t="s">
        <v>162</v>
      </c>
      <c r="BE437" s="195">
        <f t="shared" si="124"/>
        <v>0</v>
      </c>
      <c r="BF437" s="195">
        <f t="shared" si="125"/>
        <v>0</v>
      </c>
      <c r="BG437" s="195">
        <f t="shared" si="126"/>
        <v>0</v>
      </c>
      <c r="BH437" s="195">
        <f t="shared" si="127"/>
        <v>0</v>
      </c>
      <c r="BI437" s="195">
        <f t="shared" si="128"/>
        <v>0</v>
      </c>
      <c r="BJ437" s="19" t="s">
        <v>22</v>
      </c>
      <c r="BK437" s="195">
        <f t="shared" si="129"/>
        <v>0</v>
      </c>
      <c r="BL437" s="19" t="s">
        <v>168</v>
      </c>
      <c r="BM437" s="19" t="s">
        <v>1672</v>
      </c>
    </row>
    <row r="438" spans="2:65" s="1" customFormat="1" ht="22.5" customHeight="1">
      <c r="B438" s="36"/>
      <c r="C438" s="184" t="s">
        <v>1675</v>
      </c>
      <c r="D438" s="184" t="s">
        <v>164</v>
      </c>
      <c r="E438" s="185" t="s">
        <v>3599</v>
      </c>
      <c r="F438" s="186" t="s">
        <v>3600</v>
      </c>
      <c r="G438" s="187" t="s">
        <v>1996</v>
      </c>
      <c r="H438" s="188">
        <v>15</v>
      </c>
      <c r="I438" s="189"/>
      <c r="J438" s="190">
        <f t="shared" si="120"/>
        <v>0</v>
      </c>
      <c r="K438" s="186" t="s">
        <v>20</v>
      </c>
      <c r="L438" s="56"/>
      <c r="M438" s="191" t="s">
        <v>20</v>
      </c>
      <c r="N438" s="192" t="s">
        <v>44</v>
      </c>
      <c r="O438" s="37"/>
      <c r="P438" s="193">
        <f t="shared" si="121"/>
        <v>0</v>
      </c>
      <c r="Q438" s="193">
        <v>0</v>
      </c>
      <c r="R438" s="193">
        <f t="shared" si="122"/>
        <v>0</v>
      </c>
      <c r="S438" s="193">
        <v>0</v>
      </c>
      <c r="T438" s="194">
        <f t="shared" si="123"/>
        <v>0</v>
      </c>
      <c r="AR438" s="19" t="s">
        <v>168</v>
      </c>
      <c r="AT438" s="19" t="s">
        <v>164</v>
      </c>
      <c r="AU438" s="19" t="s">
        <v>168</v>
      </c>
      <c r="AY438" s="19" t="s">
        <v>162</v>
      </c>
      <c r="BE438" s="195">
        <f t="shared" si="124"/>
        <v>0</v>
      </c>
      <c r="BF438" s="195">
        <f t="shared" si="125"/>
        <v>0</v>
      </c>
      <c r="BG438" s="195">
        <f t="shared" si="126"/>
        <v>0</v>
      </c>
      <c r="BH438" s="195">
        <f t="shared" si="127"/>
        <v>0</v>
      </c>
      <c r="BI438" s="195">
        <f t="shared" si="128"/>
        <v>0</v>
      </c>
      <c r="BJ438" s="19" t="s">
        <v>22</v>
      </c>
      <c r="BK438" s="195">
        <f t="shared" si="129"/>
        <v>0</v>
      </c>
      <c r="BL438" s="19" t="s">
        <v>168</v>
      </c>
      <c r="BM438" s="19" t="s">
        <v>1675</v>
      </c>
    </row>
    <row r="439" spans="2:65" s="1" customFormat="1" ht="22.5" customHeight="1">
      <c r="B439" s="36"/>
      <c r="C439" s="184" t="s">
        <v>1678</v>
      </c>
      <c r="D439" s="184" t="s">
        <v>164</v>
      </c>
      <c r="E439" s="185" t="s">
        <v>3601</v>
      </c>
      <c r="F439" s="186" t="s">
        <v>3602</v>
      </c>
      <c r="G439" s="187" t="s">
        <v>1996</v>
      </c>
      <c r="H439" s="188">
        <v>9</v>
      </c>
      <c r="I439" s="189"/>
      <c r="J439" s="190">
        <f t="shared" si="120"/>
        <v>0</v>
      </c>
      <c r="K439" s="186" t="s">
        <v>20</v>
      </c>
      <c r="L439" s="56"/>
      <c r="M439" s="191" t="s">
        <v>20</v>
      </c>
      <c r="N439" s="192" t="s">
        <v>44</v>
      </c>
      <c r="O439" s="37"/>
      <c r="P439" s="193">
        <f t="shared" si="121"/>
        <v>0</v>
      </c>
      <c r="Q439" s="193">
        <v>0</v>
      </c>
      <c r="R439" s="193">
        <f t="shared" si="122"/>
        <v>0</v>
      </c>
      <c r="S439" s="193">
        <v>0</v>
      </c>
      <c r="T439" s="194">
        <f t="shared" si="123"/>
        <v>0</v>
      </c>
      <c r="AR439" s="19" t="s">
        <v>168</v>
      </c>
      <c r="AT439" s="19" t="s">
        <v>164</v>
      </c>
      <c r="AU439" s="19" t="s">
        <v>168</v>
      </c>
      <c r="AY439" s="19" t="s">
        <v>162</v>
      </c>
      <c r="BE439" s="195">
        <f t="shared" si="124"/>
        <v>0</v>
      </c>
      <c r="BF439" s="195">
        <f t="shared" si="125"/>
        <v>0</v>
      </c>
      <c r="BG439" s="195">
        <f t="shared" si="126"/>
        <v>0</v>
      </c>
      <c r="BH439" s="195">
        <f t="shared" si="127"/>
        <v>0</v>
      </c>
      <c r="BI439" s="195">
        <f t="shared" si="128"/>
        <v>0</v>
      </c>
      <c r="BJ439" s="19" t="s">
        <v>22</v>
      </c>
      <c r="BK439" s="195">
        <f t="shared" si="129"/>
        <v>0</v>
      </c>
      <c r="BL439" s="19" t="s">
        <v>168</v>
      </c>
      <c r="BM439" s="19" t="s">
        <v>1678</v>
      </c>
    </row>
    <row r="440" spans="2:65" s="1" customFormat="1" ht="22.5" customHeight="1">
      <c r="B440" s="36"/>
      <c r="C440" s="184" t="s">
        <v>1682</v>
      </c>
      <c r="D440" s="184" t="s">
        <v>164</v>
      </c>
      <c r="E440" s="185" t="s">
        <v>3603</v>
      </c>
      <c r="F440" s="186" t="s">
        <v>3604</v>
      </c>
      <c r="G440" s="187" t="s">
        <v>1996</v>
      </c>
      <c r="H440" s="188">
        <v>14</v>
      </c>
      <c r="I440" s="189"/>
      <c r="J440" s="190">
        <f t="shared" si="120"/>
        <v>0</v>
      </c>
      <c r="K440" s="186" t="s">
        <v>20</v>
      </c>
      <c r="L440" s="56"/>
      <c r="M440" s="191" t="s">
        <v>20</v>
      </c>
      <c r="N440" s="192" t="s">
        <v>44</v>
      </c>
      <c r="O440" s="37"/>
      <c r="P440" s="193">
        <f t="shared" si="121"/>
        <v>0</v>
      </c>
      <c r="Q440" s="193">
        <v>0</v>
      </c>
      <c r="R440" s="193">
        <f t="shared" si="122"/>
        <v>0</v>
      </c>
      <c r="S440" s="193">
        <v>0</v>
      </c>
      <c r="T440" s="194">
        <f t="shared" si="123"/>
        <v>0</v>
      </c>
      <c r="AR440" s="19" t="s">
        <v>168</v>
      </c>
      <c r="AT440" s="19" t="s">
        <v>164</v>
      </c>
      <c r="AU440" s="19" t="s">
        <v>168</v>
      </c>
      <c r="AY440" s="19" t="s">
        <v>162</v>
      </c>
      <c r="BE440" s="195">
        <f t="shared" si="124"/>
        <v>0</v>
      </c>
      <c r="BF440" s="195">
        <f t="shared" si="125"/>
        <v>0</v>
      </c>
      <c r="BG440" s="195">
        <f t="shared" si="126"/>
        <v>0</v>
      </c>
      <c r="BH440" s="195">
        <f t="shared" si="127"/>
        <v>0</v>
      </c>
      <c r="BI440" s="195">
        <f t="shared" si="128"/>
        <v>0</v>
      </c>
      <c r="BJ440" s="19" t="s">
        <v>22</v>
      </c>
      <c r="BK440" s="195">
        <f t="shared" si="129"/>
        <v>0</v>
      </c>
      <c r="BL440" s="19" t="s">
        <v>168</v>
      </c>
      <c r="BM440" s="19" t="s">
        <v>1682</v>
      </c>
    </row>
    <row r="441" spans="2:65" s="1" customFormat="1" ht="22.5" customHeight="1">
      <c r="B441" s="36"/>
      <c r="C441" s="184" t="s">
        <v>1686</v>
      </c>
      <c r="D441" s="184" t="s">
        <v>164</v>
      </c>
      <c r="E441" s="185" t="s">
        <v>3605</v>
      </c>
      <c r="F441" s="186" t="s">
        <v>3606</v>
      </c>
      <c r="G441" s="187" t="s">
        <v>1996</v>
      </c>
      <c r="H441" s="188">
        <v>43</v>
      </c>
      <c r="I441" s="189"/>
      <c r="J441" s="190">
        <f t="shared" si="120"/>
        <v>0</v>
      </c>
      <c r="K441" s="186" t="s">
        <v>20</v>
      </c>
      <c r="L441" s="56"/>
      <c r="M441" s="191" t="s">
        <v>20</v>
      </c>
      <c r="N441" s="192" t="s">
        <v>44</v>
      </c>
      <c r="O441" s="37"/>
      <c r="P441" s="193">
        <f t="shared" si="121"/>
        <v>0</v>
      </c>
      <c r="Q441" s="193">
        <v>0</v>
      </c>
      <c r="R441" s="193">
        <f t="shared" si="122"/>
        <v>0</v>
      </c>
      <c r="S441" s="193">
        <v>0</v>
      </c>
      <c r="T441" s="194">
        <f t="shared" si="123"/>
        <v>0</v>
      </c>
      <c r="AR441" s="19" t="s">
        <v>168</v>
      </c>
      <c r="AT441" s="19" t="s">
        <v>164</v>
      </c>
      <c r="AU441" s="19" t="s">
        <v>168</v>
      </c>
      <c r="AY441" s="19" t="s">
        <v>162</v>
      </c>
      <c r="BE441" s="195">
        <f t="shared" si="124"/>
        <v>0</v>
      </c>
      <c r="BF441" s="195">
        <f t="shared" si="125"/>
        <v>0</v>
      </c>
      <c r="BG441" s="195">
        <f t="shared" si="126"/>
        <v>0</v>
      </c>
      <c r="BH441" s="195">
        <f t="shared" si="127"/>
        <v>0</v>
      </c>
      <c r="BI441" s="195">
        <f t="shared" si="128"/>
        <v>0</v>
      </c>
      <c r="BJ441" s="19" t="s">
        <v>22</v>
      </c>
      <c r="BK441" s="195">
        <f t="shared" si="129"/>
        <v>0</v>
      </c>
      <c r="BL441" s="19" t="s">
        <v>168</v>
      </c>
      <c r="BM441" s="19" t="s">
        <v>1686</v>
      </c>
    </row>
    <row r="442" spans="2:65" s="1" customFormat="1" ht="22.5" customHeight="1">
      <c r="B442" s="36"/>
      <c r="C442" s="184" t="s">
        <v>1691</v>
      </c>
      <c r="D442" s="184" t="s">
        <v>164</v>
      </c>
      <c r="E442" s="185" t="s">
        <v>3607</v>
      </c>
      <c r="F442" s="186" t="s">
        <v>3608</v>
      </c>
      <c r="G442" s="187" t="s">
        <v>1996</v>
      </c>
      <c r="H442" s="188">
        <v>18</v>
      </c>
      <c r="I442" s="189"/>
      <c r="J442" s="190">
        <f t="shared" si="120"/>
        <v>0</v>
      </c>
      <c r="K442" s="186" t="s">
        <v>20</v>
      </c>
      <c r="L442" s="56"/>
      <c r="M442" s="191" t="s">
        <v>20</v>
      </c>
      <c r="N442" s="192" t="s">
        <v>44</v>
      </c>
      <c r="O442" s="37"/>
      <c r="P442" s="193">
        <f t="shared" si="121"/>
        <v>0</v>
      </c>
      <c r="Q442" s="193">
        <v>0</v>
      </c>
      <c r="R442" s="193">
        <f t="shared" si="122"/>
        <v>0</v>
      </c>
      <c r="S442" s="193">
        <v>0</v>
      </c>
      <c r="T442" s="194">
        <f t="shared" si="123"/>
        <v>0</v>
      </c>
      <c r="AR442" s="19" t="s">
        <v>168</v>
      </c>
      <c r="AT442" s="19" t="s">
        <v>164</v>
      </c>
      <c r="AU442" s="19" t="s">
        <v>168</v>
      </c>
      <c r="AY442" s="19" t="s">
        <v>162</v>
      </c>
      <c r="BE442" s="195">
        <f t="shared" si="124"/>
        <v>0</v>
      </c>
      <c r="BF442" s="195">
        <f t="shared" si="125"/>
        <v>0</v>
      </c>
      <c r="BG442" s="195">
        <f t="shared" si="126"/>
        <v>0</v>
      </c>
      <c r="BH442" s="195">
        <f t="shared" si="127"/>
        <v>0</v>
      </c>
      <c r="BI442" s="195">
        <f t="shared" si="128"/>
        <v>0</v>
      </c>
      <c r="BJ442" s="19" t="s">
        <v>22</v>
      </c>
      <c r="BK442" s="195">
        <f t="shared" si="129"/>
        <v>0</v>
      </c>
      <c r="BL442" s="19" t="s">
        <v>168</v>
      </c>
      <c r="BM442" s="19" t="s">
        <v>1691</v>
      </c>
    </row>
    <row r="443" spans="2:65" s="1" customFormat="1" ht="22.5" customHeight="1">
      <c r="B443" s="36"/>
      <c r="C443" s="184" t="s">
        <v>1696</v>
      </c>
      <c r="D443" s="184" t="s">
        <v>164</v>
      </c>
      <c r="E443" s="185" t="s">
        <v>3609</v>
      </c>
      <c r="F443" s="186" t="s">
        <v>3610</v>
      </c>
      <c r="G443" s="187" t="s">
        <v>1996</v>
      </c>
      <c r="H443" s="188">
        <v>9</v>
      </c>
      <c r="I443" s="189"/>
      <c r="J443" s="190">
        <f t="shared" si="120"/>
        <v>0</v>
      </c>
      <c r="K443" s="186" t="s">
        <v>20</v>
      </c>
      <c r="L443" s="56"/>
      <c r="M443" s="191" t="s">
        <v>20</v>
      </c>
      <c r="N443" s="192" t="s">
        <v>44</v>
      </c>
      <c r="O443" s="37"/>
      <c r="P443" s="193">
        <f t="shared" si="121"/>
        <v>0</v>
      </c>
      <c r="Q443" s="193">
        <v>0</v>
      </c>
      <c r="R443" s="193">
        <f t="shared" si="122"/>
        <v>0</v>
      </c>
      <c r="S443" s="193">
        <v>0</v>
      </c>
      <c r="T443" s="194">
        <f t="shared" si="123"/>
        <v>0</v>
      </c>
      <c r="AR443" s="19" t="s">
        <v>168</v>
      </c>
      <c r="AT443" s="19" t="s">
        <v>164</v>
      </c>
      <c r="AU443" s="19" t="s">
        <v>168</v>
      </c>
      <c r="AY443" s="19" t="s">
        <v>162</v>
      </c>
      <c r="BE443" s="195">
        <f t="shared" si="124"/>
        <v>0</v>
      </c>
      <c r="BF443" s="195">
        <f t="shared" si="125"/>
        <v>0</v>
      </c>
      <c r="BG443" s="195">
        <f t="shared" si="126"/>
        <v>0</v>
      </c>
      <c r="BH443" s="195">
        <f t="shared" si="127"/>
        <v>0</v>
      </c>
      <c r="BI443" s="195">
        <f t="shared" si="128"/>
        <v>0</v>
      </c>
      <c r="BJ443" s="19" t="s">
        <v>22</v>
      </c>
      <c r="BK443" s="195">
        <f t="shared" si="129"/>
        <v>0</v>
      </c>
      <c r="BL443" s="19" t="s">
        <v>168</v>
      </c>
      <c r="BM443" s="19" t="s">
        <v>1696</v>
      </c>
    </row>
    <row r="444" spans="2:65" s="1" customFormat="1" ht="22.5" customHeight="1">
      <c r="B444" s="36"/>
      <c r="C444" s="184" t="s">
        <v>1701</v>
      </c>
      <c r="D444" s="184" t="s">
        <v>164</v>
      </c>
      <c r="E444" s="185" t="s">
        <v>3611</v>
      </c>
      <c r="F444" s="186" t="s">
        <v>3612</v>
      </c>
      <c r="G444" s="187" t="s">
        <v>1996</v>
      </c>
      <c r="H444" s="188">
        <v>95</v>
      </c>
      <c r="I444" s="189"/>
      <c r="J444" s="190">
        <f t="shared" si="120"/>
        <v>0</v>
      </c>
      <c r="K444" s="186" t="s">
        <v>20</v>
      </c>
      <c r="L444" s="56"/>
      <c r="M444" s="191" t="s">
        <v>20</v>
      </c>
      <c r="N444" s="192" t="s">
        <v>44</v>
      </c>
      <c r="O444" s="37"/>
      <c r="P444" s="193">
        <f t="shared" si="121"/>
        <v>0</v>
      </c>
      <c r="Q444" s="193">
        <v>0</v>
      </c>
      <c r="R444" s="193">
        <f t="shared" si="122"/>
        <v>0</v>
      </c>
      <c r="S444" s="193">
        <v>0</v>
      </c>
      <c r="T444" s="194">
        <f t="shared" si="123"/>
        <v>0</v>
      </c>
      <c r="AR444" s="19" t="s">
        <v>168</v>
      </c>
      <c r="AT444" s="19" t="s">
        <v>164</v>
      </c>
      <c r="AU444" s="19" t="s">
        <v>168</v>
      </c>
      <c r="AY444" s="19" t="s">
        <v>162</v>
      </c>
      <c r="BE444" s="195">
        <f t="shared" si="124"/>
        <v>0</v>
      </c>
      <c r="BF444" s="195">
        <f t="shared" si="125"/>
        <v>0</v>
      </c>
      <c r="BG444" s="195">
        <f t="shared" si="126"/>
        <v>0</v>
      </c>
      <c r="BH444" s="195">
        <f t="shared" si="127"/>
        <v>0</v>
      </c>
      <c r="BI444" s="195">
        <f t="shared" si="128"/>
        <v>0</v>
      </c>
      <c r="BJ444" s="19" t="s">
        <v>22</v>
      </c>
      <c r="BK444" s="195">
        <f t="shared" si="129"/>
        <v>0</v>
      </c>
      <c r="BL444" s="19" t="s">
        <v>168</v>
      </c>
      <c r="BM444" s="19" t="s">
        <v>1701</v>
      </c>
    </row>
    <row r="445" spans="2:63" s="15" customFormat="1" ht="21.6" customHeight="1">
      <c r="B445" s="270"/>
      <c r="C445" s="271"/>
      <c r="D445" s="272" t="s">
        <v>72</v>
      </c>
      <c r="E445" s="272" t="s">
        <v>3613</v>
      </c>
      <c r="F445" s="272" t="s">
        <v>3614</v>
      </c>
      <c r="G445" s="271"/>
      <c r="H445" s="271"/>
      <c r="I445" s="273"/>
      <c r="J445" s="274">
        <f>BK445</f>
        <v>0</v>
      </c>
      <c r="K445" s="271"/>
      <c r="L445" s="275"/>
      <c r="M445" s="276"/>
      <c r="N445" s="277"/>
      <c r="O445" s="277"/>
      <c r="P445" s="278">
        <f>SUM(P446:P452)</f>
        <v>0</v>
      </c>
      <c r="Q445" s="277"/>
      <c r="R445" s="278">
        <f>SUM(R446:R452)</f>
        <v>0</v>
      </c>
      <c r="S445" s="277"/>
      <c r="T445" s="279">
        <f>SUM(T446:T452)</f>
        <v>0</v>
      </c>
      <c r="AR445" s="280" t="s">
        <v>22</v>
      </c>
      <c r="AT445" s="281" t="s">
        <v>72</v>
      </c>
      <c r="AU445" s="281" t="s">
        <v>180</v>
      </c>
      <c r="AY445" s="280" t="s">
        <v>162</v>
      </c>
      <c r="BK445" s="282">
        <f>SUM(BK446:BK452)</f>
        <v>0</v>
      </c>
    </row>
    <row r="446" spans="2:65" s="1" customFormat="1" ht="22.5" customHeight="1">
      <c r="B446" s="36"/>
      <c r="C446" s="184" t="s">
        <v>1706</v>
      </c>
      <c r="D446" s="184" t="s">
        <v>164</v>
      </c>
      <c r="E446" s="185" t="s">
        <v>3615</v>
      </c>
      <c r="F446" s="186" t="s">
        <v>3616</v>
      </c>
      <c r="G446" s="187" t="s">
        <v>1996</v>
      </c>
      <c r="H446" s="188">
        <v>20</v>
      </c>
      <c r="I446" s="189"/>
      <c r="J446" s="190">
        <f aca="true" t="shared" si="130" ref="J446:J452">ROUND(I446*H446,2)</f>
        <v>0</v>
      </c>
      <c r="K446" s="186" t="s">
        <v>20</v>
      </c>
      <c r="L446" s="56"/>
      <c r="M446" s="191" t="s">
        <v>20</v>
      </c>
      <c r="N446" s="192" t="s">
        <v>44</v>
      </c>
      <c r="O446" s="37"/>
      <c r="P446" s="193">
        <f aca="true" t="shared" si="131" ref="P446:P452">O446*H446</f>
        <v>0</v>
      </c>
      <c r="Q446" s="193">
        <v>0</v>
      </c>
      <c r="R446" s="193">
        <f aca="true" t="shared" si="132" ref="R446:R452">Q446*H446</f>
        <v>0</v>
      </c>
      <c r="S446" s="193">
        <v>0</v>
      </c>
      <c r="T446" s="194">
        <f aca="true" t="shared" si="133" ref="T446:T452">S446*H446</f>
        <v>0</v>
      </c>
      <c r="AR446" s="19" t="s">
        <v>168</v>
      </c>
      <c r="AT446" s="19" t="s">
        <v>164</v>
      </c>
      <c r="AU446" s="19" t="s">
        <v>168</v>
      </c>
      <c r="AY446" s="19" t="s">
        <v>162</v>
      </c>
      <c r="BE446" s="195">
        <f aca="true" t="shared" si="134" ref="BE446:BE452">IF(N446="základní",J446,0)</f>
        <v>0</v>
      </c>
      <c r="BF446" s="195">
        <f aca="true" t="shared" si="135" ref="BF446:BF452">IF(N446="snížená",J446,0)</f>
        <v>0</v>
      </c>
      <c r="BG446" s="195">
        <f aca="true" t="shared" si="136" ref="BG446:BG452">IF(N446="zákl. přenesená",J446,0)</f>
        <v>0</v>
      </c>
      <c r="BH446" s="195">
        <f aca="true" t="shared" si="137" ref="BH446:BH452">IF(N446="sníž. přenesená",J446,0)</f>
        <v>0</v>
      </c>
      <c r="BI446" s="195">
        <f aca="true" t="shared" si="138" ref="BI446:BI452">IF(N446="nulová",J446,0)</f>
        <v>0</v>
      </c>
      <c r="BJ446" s="19" t="s">
        <v>22</v>
      </c>
      <c r="BK446" s="195">
        <f aca="true" t="shared" si="139" ref="BK446:BK452">ROUND(I446*H446,2)</f>
        <v>0</v>
      </c>
      <c r="BL446" s="19" t="s">
        <v>168</v>
      </c>
      <c r="BM446" s="19" t="s">
        <v>1706</v>
      </c>
    </row>
    <row r="447" spans="2:65" s="1" customFormat="1" ht="22.5" customHeight="1">
      <c r="B447" s="36"/>
      <c r="C447" s="184" t="s">
        <v>1710</v>
      </c>
      <c r="D447" s="184" t="s">
        <v>164</v>
      </c>
      <c r="E447" s="185" t="s">
        <v>3617</v>
      </c>
      <c r="F447" s="186" t="s">
        <v>3618</v>
      </c>
      <c r="G447" s="187" t="s">
        <v>1996</v>
      </c>
      <c r="H447" s="188">
        <v>45</v>
      </c>
      <c r="I447" s="189"/>
      <c r="J447" s="190">
        <f t="shared" si="130"/>
        <v>0</v>
      </c>
      <c r="K447" s="186" t="s">
        <v>20</v>
      </c>
      <c r="L447" s="56"/>
      <c r="M447" s="191" t="s">
        <v>20</v>
      </c>
      <c r="N447" s="192" t="s">
        <v>44</v>
      </c>
      <c r="O447" s="37"/>
      <c r="P447" s="193">
        <f t="shared" si="131"/>
        <v>0</v>
      </c>
      <c r="Q447" s="193">
        <v>0</v>
      </c>
      <c r="R447" s="193">
        <f t="shared" si="132"/>
        <v>0</v>
      </c>
      <c r="S447" s="193">
        <v>0</v>
      </c>
      <c r="T447" s="194">
        <f t="shared" si="133"/>
        <v>0</v>
      </c>
      <c r="AR447" s="19" t="s">
        <v>168</v>
      </c>
      <c r="AT447" s="19" t="s">
        <v>164</v>
      </c>
      <c r="AU447" s="19" t="s">
        <v>168</v>
      </c>
      <c r="AY447" s="19" t="s">
        <v>162</v>
      </c>
      <c r="BE447" s="195">
        <f t="shared" si="134"/>
        <v>0</v>
      </c>
      <c r="BF447" s="195">
        <f t="shared" si="135"/>
        <v>0</v>
      </c>
      <c r="BG447" s="195">
        <f t="shared" si="136"/>
        <v>0</v>
      </c>
      <c r="BH447" s="195">
        <f t="shared" si="137"/>
        <v>0</v>
      </c>
      <c r="BI447" s="195">
        <f t="shared" si="138"/>
        <v>0</v>
      </c>
      <c r="BJ447" s="19" t="s">
        <v>22</v>
      </c>
      <c r="BK447" s="195">
        <f t="shared" si="139"/>
        <v>0</v>
      </c>
      <c r="BL447" s="19" t="s">
        <v>168</v>
      </c>
      <c r="BM447" s="19" t="s">
        <v>1710</v>
      </c>
    </row>
    <row r="448" spans="2:65" s="1" customFormat="1" ht="22.5" customHeight="1">
      <c r="B448" s="36"/>
      <c r="C448" s="184" t="s">
        <v>1715</v>
      </c>
      <c r="D448" s="184" t="s">
        <v>164</v>
      </c>
      <c r="E448" s="185" t="s">
        <v>3619</v>
      </c>
      <c r="F448" s="186" t="s">
        <v>3620</v>
      </c>
      <c r="G448" s="187" t="s">
        <v>218</v>
      </c>
      <c r="H448" s="188">
        <v>12</v>
      </c>
      <c r="I448" s="189"/>
      <c r="J448" s="190">
        <f t="shared" si="130"/>
        <v>0</v>
      </c>
      <c r="K448" s="186" t="s">
        <v>20</v>
      </c>
      <c r="L448" s="56"/>
      <c r="M448" s="191" t="s">
        <v>20</v>
      </c>
      <c r="N448" s="192" t="s">
        <v>44</v>
      </c>
      <c r="O448" s="37"/>
      <c r="P448" s="193">
        <f t="shared" si="131"/>
        <v>0</v>
      </c>
      <c r="Q448" s="193">
        <v>0</v>
      </c>
      <c r="R448" s="193">
        <f t="shared" si="132"/>
        <v>0</v>
      </c>
      <c r="S448" s="193">
        <v>0</v>
      </c>
      <c r="T448" s="194">
        <f t="shared" si="133"/>
        <v>0</v>
      </c>
      <c r="AR448" s="19" t="s">
        <v>168</v>
      </c>
      <c r="AT448" s="19" t="s">
        <v>164</v>
      </c>
      <c r="AU448" s="19" t="s">
        <v>168</v>
      </c>
      <c r="AY448" s="19" t="s">
        <v>162</v>
      </c>
      <c r="BE448" s="195">
        <f t="shared" si="134"/>
        <v>0</v>
      </c>
      <c r="BF448" s="195">
        <f t="shared" si="135"/>
        <v>0</v>
      </c>
      <c r="BG448" s="195">
        <f t="shared" si="136"/>
        <v>0</v>
      </c>
      <c r="BH448" s="195">
        <f t="shared" si="137"/>
        <v>0</v>
      </c>
      <c r="BI448" s="195">
        <f t="shared" si="138"/>
        <v>0</v>
      </c>
      <c r="BJ448" s="19" t="s">
        <v>22</v>
      </c>
      <c r="BK448" s="195">
        <f t="shared" si="139"/>
        <v>0</v>
      </c>
      <c r="BL448" s="19" t="s">
        <v>168</v>
      </c>
      <c r="BM448" s="19" t="s">
        <v>1715</v>
      </c>
    </row>
    <row r="449" spans="2:65" s="1" customFormat="1" ht="22.5" customHeight="1">
      <c r="B449" s="36"/>
      <c r="C449" s="184" t="s">
        <v>1720</v>
      </c>
      <c r="D449" s="184" t="s">
        <v>164</v>
      </c>
      <c r="E449" s="185" t="s">
        <v>3621</v>
      </c>
      <c r="F449" s="186" t="s">
        <v>3622</v>
      </c>
      <c r="G449" s="187" t="s">
        <v>1996</v>
      </c>
      <c r="H449" s="188">
        <v>25</v>
      </c>
      <c r="I449" s="189"/>
      <c r="J449" s="190">
        <f t="shared" si="130"/>
        <v>0</v>
      </c>
      <c r="K449" s="186" t="s">
        <v>20</v>
      </c>
      <c r="L449" s="56"/>
      <c r="M449" s="191" t="s">
        <v>20</v>
      </c>
      <c r="N449" s="192" t="s">
        <v>44</v>
      </c>
      <c r="O449" s="37"/>
      <c r="P449" s="193">
        <f t="shared" si="131"/>
        <v>0</v>
      </c>
      <c r="Q449" s="193">
        <v>0</v>
      </c>
      <c r="R449" s="193">
        <f t="shared" si="132"/>
        <v>0</v>
      </c>
      <c r="S449" s="193">
        <v>0</v>
      </c>
      <c r="T449" s="194">
        <f t="shared" si="133"/>
        <v>0</v>
      </c>
      <c r="AR449" s="19" t="s">
        <v>168</v>
      </c>
      <c r="AT449" s="19" t="s">
        <v>164</v>
      </c>
      <c r="AU449" s="19" t="s">
        <v>168</v>
      </c>
      <c r="AY449" s="19" t="s">
        <v>162</v>
      </c>
      <c r="BE449" s="195">
        <f t="shared" si="134"/>
        <v>0</v>
      </c>
      <c r="BF449" s="195">
        <f t="shared" si="135"/>
        <v>0</v>
      </c>
      <c r="BG449" s="195">
        <f t="shared" si="136"/>
        <v>0</v>
      </c>
      <c r="BH449" s="195">
        <f t="shared" si="137"/>
        <v>0</v>
      </c>
      <c r="BI449" s="195">
        <f t="shared" si="138"/>
        <v>0</v>
      </c>
      <c r="BJ449" s="19" t="s">
        <v>22</v>
      </c>
      <c r="BK449" s="195">
        <f t="shared" si="139"/>
        <v>0</v>
      </c>
      <c r="BL449" s="19" t="s">
        <v>168</v>
      </c>
      <c r="BM449" s="19" t="s">
        <v>1720</v>
      </c>
    </row>
    <row r="450" spans="2:65" s="1" customFormat="1" ht="22.5" customHeight="1">
      <c r="B450" s="36"/>
      <c r="C450" s="184" t="s">
        <v>1723</v>
      </c>
      <c r="D450" s="184" t="s">
        <v>164</v>
      </c>
      <c r="E450" s="185" t="s">
        <v>3623</v>
      </c>
      <c r="F450" s="186" t="s">
        <v>3624</v>
      </c>
      <c r="G450" s="187" t="s">
        <v>1996</v>
      </c>
      <c r="H450" s="188">
        <v>55</v>
      </c>
      <c r="I450" s="189"/>
      <c r="J450" s="190">
        <f t="shared" si="130"/>
        <v>0</v>
      </c>
      <c r="K450" s="186" t="s">
        <v>20</v>
      </c>
      <c r="L450" s="56"/>
      <c r="M450" s="191" t="s">
        <v>20</v>
      </c>
      <c r="N450" s="192" t="s">
        <v>44</v>
      </c>
      <c r="O450" s="37"/>
      <c r="P450" s="193">
        <f t="shared" si="131"/>
        <v>0</v>
      </c>
      <c r="Q450" s="193">
        <v>0</v>
      </c>
      <c r="R450" s="193">
        <f t="shared" si="132"/>
        <v>0</v>
      </c>
      <c r="S450" s="193">
        <v>0</v>
      </c>
      <c r="T450" s="194">
        <f t="shared" si="133"/>
        <v>0</v>
      </c>
      <c r="AR450" s="19" t="s">
        <v>168</v>
      </c>
      <c r="AT450" s="19" t="s">
        <v>164</v>
      </c>
      <c r="AU450" s="19" t="s">
        <v>168</v>
      </c>
      <c r="AY450" s="19" t="s">
        <v>162</v>
      </c>
      <c r="BE450" s="195">
        <f t="shared" si="134"/>
        <v>0</v>
      </c>
      <c r="BF450" s="195">
        <f t="shared" si="135"/>
        <v>0</v>
      </c>
      <c r="BG450" s="195">
        <f t="shared" si="136"/>
        <v>0</v>
      </c>
      <c r="BH450" s="195">
        <f t="shared" si="137"/>
        <v>0</v>
      </c>
      <c r="BI450" s="195">
        <f t="shared" si="138"/>
        <v>0</v>
      </c>
      <c r="BJ450" s="19" t="s">
        <v>22</v>
      </c>
      <c r="BK450" s="195">
        <f t="shared" si="139"/>
        <v>0</v>
      </c>
      <c r="BL450" s="19" t="s">
        <v>168</v>
      </c>
      <c r="BM450" s="19" t="s">
        <v>1723</v>
      </c>
    </row>
    <row r="451" spans="2:65" s="1" customFormat="1" ht="22.5" customHeight="1">
      <c r="B451" s="36"/>
      <c r="C451" s="184" t="s">
        <v>1729</v>
      </c>
      <c r="D451" s="184" t="s">
        <v>164</v>
      </c>
      <c r="E451" s="185" t="s">
        <v>3625</v>
      </c>
      <c r="F451" s="186" t="s">
        <v>3626</v>
      </c>
      <c r="G451" s="187" t="s">
        <v>167</v>
      </c>
      <c r="H451" s="188">
        <v>3</v>
      </c>
      <c r="I451" s="189"/>
      <c r="J451" s="190">
        <f t="shared" si="130"/>
        <v>0</v>
      </c>
      <c r="K451" s="186" t="s">
        <v>20</v>
      </c>
      <c r="L451" s="56"/>
      <c r="M451" s="191" t="s">
        <v>20</v>
      </c>
      <c r="N451" s="192" t="s">
        <v>44</v>
      </c>
      <c r="O451" s="37"/>
      <c r="P451" s="193">
        <f t="shared" si="131"/>
        <v>0</v>
      </c>
      <c r="Q451" s="193">
        <v>0</v>
      </c>
      <c r="R451" s="193">
        <f t="shared" si="132"/>
        <v>0</v>
      </c>
      <c r="S451" s="193">
        <v>0</v>
      </c>
      <c r="T451" s="194">
        <f t="shared" si="133"/>
        <v>0</v>
      </c>
      <c r="AR451" s="19" t="s">
        <v>168</v>
      </c>
      <c r="AT451" s="19" t="s">
        <v>164</v>
      </c>
      <c r="AU451" s="19" t="s">
        <v>168</v>
      </c>
      <c r="AY451" s="19" t="s">
        <v>162</v>
      </c>
      <c r="BE451" s="195">
        <f t="shared" si="134"/>
        <v>0</v>
      </c>
      <c r="BF451" s="195">
        <f t="shared" si="135"/>
        <v>0</v>
      </c>
      <c r="BG451" s="195">
        <f t="shared" si="136"/>
        <v>0</v>
      </c>
      <c r="BH451" s="195">
        <f t="shared" si="137"/>
        <v>0</v>
      </c>
      <c r="BI451" s="195">
        <f t="shared" si="138"/>
        <v>0</v>
      </c>
      <c r="BJ451" s="19" t="s">
        <v>22</v>
      </c>
      <c r="BK451" s="195">
        <f t="shared" si="139"/>
        <v>0</v>
      </c>
      <c r="BL451" s="19" t="s">
        <v>168</v>
      </c>
      <c r="BM451" s="19" t="s">
        <v>1729</v>
      </c>
    </row>
    <row r="452" spans="2:65" s="1" customFormat="1" ht="22.5" customHeight="1">
      <c r="B452" s="36"/>
      <c r="C452" s="184" t="s">
        <v>1732</v>
      </c>
      <c r="D452" s="184" t="s">
        <v>164</v>
      </c>
      <c r="E452" s="185" t="s">
        <v>3627</v>
      </c>
      <c r="F452" s="186" t="s">
        <v>3628</v>
      </c>
      <c r="G452" s="187" t="s">
        <v>1996</v>
      </c>
      <c r="H452" s="188">
        <v>59</v>
      </c>
      <c r="I452" s="189"/>
      <c r="J452" s="190">
        <f t="shared" si="130"/>
        <v>0</v>
      </c>
      <c r="K452" s="186" t="s">
        <v>20</v>
      </c>
      <c r="L452" s="56"/>
      <c r="M452" s="191" t="s">
        <v>20</v>
      </c>
      <c r="N452" s="192" t="s">
        <v>44</v>
      </c>
      <c r="O452" s="37"/>
      <c r="P452" s="193">
        <f t="shared" si="131"/>
        <v>0</v>
      </c>
      <c r="Q452" s="193">
        <v>0</v>
      </c>
      <c r="R452" s="193">
        <f t="shared" si="132"/>
        <v>0</v>
      </c>
      <c r="S452" s="193">
        <v>0</v>
      </c>
      <c r="T452" s="194">
        <f t="shared" si="133"/>
        <v>0</v>
      </c>
      <c r="AR452" s="19" t="s">
        <v>168</v>
      </c>
      <c r="AT452" s="19" t="s">
        <v>164</v>
      </c>
      <c r="AU452" s="19" t="s">
        <v>168</v>
      </c>
      <c r="AY452" s="19" t="s">
        <v>162</v>
      </c>
      <c r="BE452" s="195">
        <f t="shared" si="134"/>
        <v>0</v>
      </c>
      <c r="BF452" s="195">
        <f t="shared" si="135"/>
        <v>0</v>
      </c>
      <c r="BG452" s="195">
        <f t="shared" si="136"/>
        <v>0</v>
      </c>
      <c r="BH452" s="195">
        <f t="shared" si="137"/>
        <v>0</v>
      </c>
      <c r="BI452" s="195">
        <f t="shared" si="138"/>
        <v>0</v>
      </c>
      <c r="BJ452" s="19" t="s">
        <v>22</v>
      </c>
      <c r="BK452" s="195">
        <f t="shared" si="139"/>
        <v>0</v>
      </c>
      <c r="BL452" s="19" t="s">
        <v>168</v>
      </c>
      <c r="BM452" s="19" t="s">
        <v>1732</v>
      </c>
    </row>
    <row r="453" spans="2:63" s="10" customFormat="1" ht="22.35" customHeight="1">
      <c r="B453" s="167"/>
      <c r="C453" s="168"/>
      <c r="D453" s="169" t="s">
        <v>72</v>
      </c>
      <c r="E453" s="268" t="s">
        <v>3629</v>
      </c>
      <c r="F453" s="268" t="s">
        <v>3630</v>
      </c>
      <c r="G453" s="168"/>
      <c r="H453" s="168"/>
      <c r="I453" s="171"/>
      <c r="J453" s="269">
        <f>BK453</f>
        <v>0</v>
      </c>
      <c r="K453" s="168"/>
      <c r="L453" s="173"/>
      <c r="M453" s="174"/>
      <c r="N453" s="175"/>
      <c r="O453" s="175"/>
      <c r="P453" s="176">
        <f>P454+P479+P481</f>
        <v>0</v>
      </c>
      <c r="Q453" s="175"/>
      <c r="R453" s="176">
        <f>R454+R479+R481</f>
        <v>0</v>
      </c>
      <c r="S453" s="175"/>
      <c r="T453" s="177">
        <f>T454+T479+T481</f>
        <v>0</v>
      </c>
      <c r="AR453" s="178" t="s">
        <v>22</v>
      </c>
      <c r="AT453" s="179" t="s">
        <v>72</v>
      </c>
      <c r="AU453" s="179" t="s">
        <v>81</v>
      </c>
      <c r="AY453" s="178" t="s">
        <v>162</v>
      </c>
      <c r="BK453" s="180">
        <f>BK454+BK479+BK481</f>
        <v>0</v>
      </c>
    </row>
    <row r="454" spans="2:63" s="15" customFormat="1" ht="14.45" customHeight="1">
      <c r="B454" s="270"/>
      <c r="C454" s="271"/>
      <c r="D454" s="272" t="s">
        <v>72</v>
      </c>
      <c r="E454" s="272" t="s">
        <v>3631</v>
      </c>
      <c r="F454" s="272" t="s">
        <v>3632</v>
      </c>
      <c r="G454" s="271"/>
      <c r="H454" s="271"/>
      <c r="I454" s="273"/>
      <c r="J454" s="274">
        <f>BK454</f>
        <v>0</v>
      </c>
      <c r="K454" s="271"/>
      <c r="L454" s="275"/>
      <c r="M454" s="276"/>
      <c r="N454" s="277"/>
      <c r="O454" s="277"/>
      <c r="P454" s="278">
        <f>SUM(P455:P478)</f>
        <v>0</v>
      </c>
      <c r="Q454" s="277"/>
      <c r="R454" s="278">
        <f>SUM(R455:R478)</f>
        <v>0</v>
      </c>
      <c r="S454" s="277"/>
      <c r="T454" s="279">
        <f>SUM(T455:T478)</f>
        <v>0</v>
      </c>
      <c r="AR454" s="280" t="s">
        <v>22</v>
      </c>
      <c r="AT454" s="281" t="s">
        <v>72</v>
      </c>
      <c r="AU454" s="281" t="s">
        <v>180</v>
      </c>
      <c r="AY454" s="280" t="s">
        <v>162</v>
      </c>
      <c r="BK454" s="282">
        <f>SUM(BK455:BK478)</f>
        <v>0</v>
      </c>
    </row>
    <row r="455" spans="2:65" s="1" customFormat="1" ht="22.5" customHeight="1">
      <c r="B455" s="36"/>
      <c r="C455" s="184" t="s">
        <v>1736</v>
      </c>
      <c r="D455" s="184" t="s">
        <v>164</v>
      </c>
      <c r="E455" s="185" t="s">
        <v>3633</v>
      </c>
      <c r="F455" s="186" t="s">
        <v>3634</v>
      </c>
      <c r="G455" s="187" t="s">
        <v>1996</v>
      </c>
      <c r="H455" s="188">
        <v>3</v>
      </c>
      <c r="I455" s="189"/>
      <c r="J455" s="190">
        <f aca="true" t="shared" si="140" ref="J455:J478">ROUND(I455*H455,2)</f>
        <v>0</v>
      </c>
      <c r="K455" s="186" t="s">
        <v>20</v>
      </c>
      <c r="L455" s="56"/>
      <c r="M455" s="191" t="s">
        <v>20</v>
      </c>
      <c r="N455" s="192" t="s">
        <v>44</v>
      </c>
      <c r="O455" s="37"/>
      <c r="P455" s="193">
        <f aca="true" t="shared" si="141" ref="P455:P478">O455*H455</f>
        <v>0</v>
      </c>
      <c r="Q455" s="193">
        <v>0</v>
      </c>
      <c r="R455" s="193">
        <f aca="true" t="shared" si="142" ref="R455:R478">Q455*H455</f>
        <v>0</v>
      </c>
      <c r="S455" s="193">
        <v>0</v>
      </c>
      <c r="T455" s="194">
        <f aca="true" t="shared" si="143" ref="T455:T478">S455*H455</f>
        <v>0</v>
      </c>
      <c r="AR455" s="19" t="s">
        <v>168</v>
      </c>
      <c r="AT455" s="19" t="s">
        <v>164</v>
      </c>
      <c r="AU455" s="19" t="s">
        <v>168</v>
      </c>
      <c r="AY455" s="19" t="s">
        <v>162</v>
      </c>
      <c r="BE455" s="195">
        <f aca="true" t="shared" si="144" ref="BE455:BE478">IF(N455="základní",J455,0)</f>
        <v>0</v>
      </c>
      <c r="BF455" s="195">
        <f aca="true" t="shared" si="145" ref="BF455:BF478">IF(N455="snížená",J455,0)</f>
        <v>0</v>
      </c>
      <c r="BG455" s="195">
        <f aca="true" t="shared" si="146" ref="BG455:BG478">IF(N455="zákl. přenesená",J455,0)</f>
        <v>0</v>
      </c>
      <c r="BH455" s="195">
        <f aca="true" t="shared" si="147" ref="BH455:BH478">IF(N455="sníž. přenesená",J455,0)</f>
        <v>0</v>
      </c>
      <c r="BI455" s="195">
        <f aca="true" t="shared" si="148" ref="BI455:BI478">IF(N455="nulová",J455,0)</f>
        <v>0</v>
      </c>
      <c r="BJ455" s="19" t="s">
        <v>22</v>
      </c>
      <c r="BK455" s="195">
        <f aca="true" t="shared" si="149" ref="BK455:BK478">ROUND(I455*H455,2)</f>
        <v>0</v>
      </c>
      <c r="BL455" s="19" t="s">
        <v>168</v>
      </c>
      <c r="BM455" s="19" t="s">
        <v>1736</v>
      </c>
    </row>
    <row r="456" spans="2:65" s="1" customFormat="1" ht="22.5" customHeight="1">
      <c r="B456" s="36"/>
      <c r="C456" s="184" t="s">
        <v>1741</v>
      </c>
      <c r="D456" s="184" t="s">
        <v>164</v>
      </c>
      <c r="E456" s="185" t="s">
        <v>3635</v>
      </c>
      <c r="F456" s="186" t="s">
        <v>3636</v>
      </c>
      <c r="G456" s="187" t="s">
        <v>1996</v>
      </c>
      <c r="H456" s="188">
        <v>1</v>
      </c>
      <c r="I456" s="189"/>
      <c r="J456" s="190">
        <f t="shared" si="140"/>
        <v>0</v>
      </c>
      <c r="K456" s="186" t="s">
        <v>20</v>
      </c>
      <c r="L456" s="56"/>
      <c r="M456" s="191" t="s">
        <v>20</v>
      </c>
      <c r="N456" s="192" t="s">
        <v>44</v>
      </c>
      <c r="O456" s="37"/>
      <c r="P456" s="193">
        <f t="shared" si="141"/>
        <v>0</v>
      </c>
      <c r="Q456" s="193">
        <v>0</v>
      </c>
      <c r="R456" s="193">
        <f t="shared" si="142"/>
        <v>0</v>
      </c>
      <c r="S456" s="193">
        <v>0</v>
      </c>
      <c r="T456" s="194">
        <f t="shared" si="143"/>
        <v>0</v>
      </c>
      <c r="AR456" s="19" t="s">
        <v>168</v>
      </c>
      <c r="AT456" s="19" t="s">
        <v>164</v>
      </c>
      <c r="AU456" s="19" t="s">
        <v>168</v>
      </c>
      <c r="AY456" s="19" t="s">
        <v>162</v>
      </c>
      <c r="BE456" s="195">
        <f t="shared" si="144"/>
        <v>0</v>
      </c>
      <c r="BF456" s="195">
        <f t="shared" si="145"/>
        <v>0</v>
      </c>
      <c r="BG456" s="195">
        <f t="shared" si="146"/>
        <v>0</v>
      </c>
      <c r="BH456" s="195">
        <f t="shared" si="147"/>
        <v>0</v>
      </c>
      <c r="BI456" s="195">
        <f t="shared" si="148"/>
        <v>0</v>
      </c>
      <c r="BJ456" s="19" t="s">
        <v>22</v>
      </c>
      <c r="BK456" s="195">
        <f t="shared" si="149"/>
        <v>0</v>
      </c>
      <c r="BL456" s="19" t="s">
        <v>168</v>
      </c>
      <c r="BM456" s="19" t="s">
        <v>1741</v>
      </c>
    </row>
    <row r="457" spans="2:65" s="1" customFormat="1" ht="22.5" customHeight="1">
      <c r="B457" s="36"/>
      <c r="C457" s="184" t="s">
        <v>1744</v>
      </c>
      <c r="D457" s="184" t="s">
        <v>164</v>
      </c>
      <c r="E457" s="185" t="s">
        <v>3637</v>
      </c>
      <c r="F457" s="186" t="s">
        <v>3638</v>
      </c>
      <c r="G457" s="187" t="s">
        <v>1996</v>
      </c>
      <c r="H457" s="188">
        <v>1</v>
      </c>
      <c r="I457" s="189"/>
      <c r="J457" s="190">
        <f t="shared" si="140"/>
        <v>0</v>
      </c>
      <c r="K457" s="186" t="s">
        <v>20</v>
      </c>
      <c r="L457" s="56"/>
      <c r="M457" s="191" t="s">
        <v>20</v>
      </c>
      <c r="N457" s="192" t="s">
        <v>44</v>
      </c>
      <c r="O457" s="37"/>
      <c r="P457" s="193">
        <f t="shared" si="141"/>
        <v>0</v>
      </c>
      <c r="Q457" s="193">
        <v>0</v>
      </c>
      <c r="R457" s="193">
        <f t="shared" si="142"/>
        <v>0</v>
      </c>
      <c r="S457" s="193">
        <v>0</v>
      </c>
      <c r="T457" s="194">
        <f t="shared" si="143"/>
        <v>0</v>
      </c>
      <c r="AR457" s="19" t="s">
        <v>168</v>
      </c>
      <c r="AT457" s="19" t="s">
        <v>164</v>
      </c>
      <c r="AU457" s="19" t="s">
        <v>168</v>
      </c>
      <c r="AY457" s="19" t="s">
        <v>162</v>
      </c>
      <c r="BE457" s="195">
        <f t="shared" si="144"/>
        <v>0</v>
      </c>
      <c r="BF457" s="195">
        <f t="shared" si="145"/>
        <v>0</v>
      </c>
      <c r="BG457" s="195">
        <f t="shared" si="146"/>
        <v>0</v>
      </c>
      <c r="BH457" s="195">
        <f t="shared" si="147"/>
        <v>0</v>
      </c>
      <c r="BI457" s="195">
        <f t="shared" si="148"/>
        <v>0</v>
      </c>
      <c r="BJ457" s="19" t="s">
        <v>22</v>
      </c>
      <c r="BK457" s="195">
        <f t="shared" si="149"/>
        <v>0</v>
      </c>
      <c r="BL457" s="19" t="s">
        <v>168</v>
      </c>
      <c r="BM457" s="19" t="s">
        <v>1744</v>
      </c>
    </row>
    <row r="458" spans="2:65" s="1" customFormat="1" ht="22.5" customHeight="1">
      <c r="B458" s="36"/>
      <c r="C458" s="184" t="s">
        <v>1748</v>
      </c>
      <c r="D458" s="184" t="s">
        <v>164</v>
      </c>
      <c r="E458" s="185" t="s">
        <v>3639</v>
      </c>
      <c r="F458" s="186" t="s">
        <v>3640</v>
      </c>
      <c r="G458" s="187" t="s">
        <v>1996</v>
      </c>
      <c r="H458" s="188">
        <v>4</v>
      </c>
      <c r="I458" s="189"/>
      <c r="J458" s="190">
        <f t="shared" si="140"/>
        <v>0</v>
      </c>
      <c r="K458" s="186" t="s">
        <v>20</v>
      </c>
      <c r="L458" s="56"/>
      <c r="M458" s="191" t="s">
        <v>20</v>
      </c>
      <c r="N458" s="192" t="s">
        <v>44</v>
      </c>
      <c r="O458" s="37"/>
      <c r="P458" s="193">
        <f t="shared" si="141"/>
        <v>0</v>
      </c>
      <c r="Q458" s="193">
        <v>0</v>
      </c>
      <c r="R458" s="193">
        <f t="shared" si="142"/>
        <v>0</v>
      </c>
      <c r="S458" s="193">
        <v>0</v>
      </c>
      <c r="T458" s="194">
        <f t="shared" si="143"/>
        <v>0</v>
      </c>
      <c r="AR458" s="19" t="s">
        <v>168</v>
      </c>
      <c r="AT458" s="19" t="s">
        <v>164</v>
      </c>
      <c r="AU458" s="19" t="s">
        <v>168</v>
      </c>
      <c r="AY458" s="19" t="s">
        <v>162</v>
      </c>
      <c r="BE458" s="195">
        <f t="shared" si="144"/>
        <v>0</v>
      </c>
      <c r="BF458" s="195">
        <f t="shared" si="145"/>
        <v>0</v>
      </c>
      <c r="BG458" s="195">
        <f t="shared" si="146"/>
        <v>0</v>
      </c>
      <c r="BH458" s="195">
        <f t="shared" si="147"/>
        <v>0</v>
      </c>
      <c r="BI458" s="195">
        <f t="shared" si="148"/>
        <v>0</v>
      </c>
      <c r="BJ458" s="19" t="s">
        <v>22</v>
      </c>
      <c r="BK458" s="195">
        <f t="shared" si="149"/>
        <v>0</v>
      </c>
      <c r="BL458" s="19" t="s">
        <v>168</v>
      </c>
      <c r="BM458" s="19" t="s">
        <v>1748</v>
      </c>
    </row>
    <row r="459" spans="2:65" s="1" customFormat="1" ht="22.5" customHeight="1">
      <c r="B459" s="36"/>
      <c r="C459" s="184" t="s">
        <v>1752</v>
      </c>
      <c r="D459" s="184" t="s">
        <v>164</v>
      </c>
      <c r="E459" s="185" t="s">
        <v>3641</v>
      </c>
      <c r="F459" s="186" t="s">
        <v>3642</v>
      </c>
      <c r="G459" s="187" t="s">
        <v>1996</v>
      </c>
      <c r="H459" s="188">
        <v>13</v>
      </c>
      <c r="I459" s="189"/>
      <c r="J459" s="190">
        <f t="shared" si="140"/>
        <v>0</v>
      </c>
      <c r="K459" s="186" t="s">
        <v>20</v>
      </c>
      <c r="L459" s="56"/>
      <c r="M459" s="191" t="s">
        <v>20</v>
      </c>
      <c r="N459" s="192" t="s">
        <v>44</v>
      </c>
      <c r="O459" s="37"/>
      <c r="P459" s="193">
        <f t="shared" si="141"/>
        <v>0</v>
      </c>
      <c r="Q459" s="193">
        <v>0</v>
      </c>
      <c r="R459" s="193">
        <f t="shared" si="142"/>
        <v>0</v>
      </c>
      <c r="S459" s="193">
        <v>0</v>
      </c>
      <c r="T459" s="194">
        <f t="shared" si="143"/>
        <v>0</v>
      </c>
      <c r="AR459" s="19" t="s">
        <v>168</v>
      </c>
      <c r="AT459" s="19" t="s">
        <v>164</v>
      </c>
      <c r="AU459" s="19" t="s">
        <v>168</v>
      </c>
      <c r="AY459" s="19" t="s">
        <v>162</v>
      </c>
      <c r="BE459" s="195">
        <f t="shared" si="144"/>
        <v>0</v>
      </c>
      <c r="BF459" s="195">
        <f t="shared" si="145"/>
        <v>0</v>
      </c>
      <c r="BG459" s="195">
        <f t="shared" si="146"/>
        <v>0</v>
      </c>
      <c r="BH459" s="195">
        <f t="shared" si="147"/>
        <v>0</v>
      </c>
      <c r="BI459" s="195">
        <f t="shared" si="148"/>
        <v>0</v>
      </c>
      <c r="BJ459" s="19" t="s">
        <v>22</v>
      </c>
      <c r="BK459" s="195">
        <f t="shared" si="149"/>
        <v>0</v>
      </c>
      <c r="BL459" s="19" t="s">
        <v>168</v>
      </c>
      <c r="BM459" s="19" t="s">
        <v>1752</v>
      </c>
    </row>
    <row r="460" spans="2:65" s="1" customFormat="1" ht="22.5" customHeight="1">
      <c r="B460" s="36"/>
      <c r="C460" s="184" t="s">
        <v>1761</v>
      </c>
      <c r="D460" s="184" t="s">
        <v>164</v>
      </c>
      <c r="E460" s="185" t="s">
        <v>3643</v>
      </c>
      <c r="F460" s="186" t="s">
        <v>3644</v>
      </c>
      <c r="G460" s="187" t="s">
        <v>1996</v>
      </c>
      <c r="H460" s="188">
        <v>1</v>
      </c>
      <c r="I460" s="189"/>
      <c r="J460" s="190">
        <f t="shared" si="140"/>
        <v>0</v>
      </c>
      <c r="K460" s="186" t="s">
        <v>20</v>
      </c>
      <c r="L460" s="56"/>
      <c r="M460" s="191" t="s">
        <v>20</v>
      </c>
      <c r="N460" s="192" t="s">
        <v>44</v>
      </c>
      <c r="O460" s="37"/>
      <c r="P460" s="193">
        <f t="shared" si="141"/>
        <v>0</v>
      </c>
      <c r="Q460" s="193">
        <v>0</v>
      </c>
      <c r="R460" s="193">
        <f t="shared" si="142"/>
        <v>0</v>
      </c>
      <c r="S460" s="193">
        <v>0</v>
      </c>
      <c r="T460" s="194">
        <f t="shared" si="143"/>
        <v>0</v>
      </c>
      <c r="AR460" s="19" t="s">
        <v>168</v>
      </c>
      <c r="AT460" s="19" t="s">
        <v>164</v>
      </c>
      <c r="AU460" s="19" t="s">
        <v>168</v>
      </c>
      <c r="AY460" s="19" t="s">
        <v>162</v>
      </c>
      <c r="BE460" s="195">
        <f t="shared" si="144"/>
        <v>0</v>
      </c>
      <c r="BF460" s="195">
        <f t="shared" si="145"/>
        <v>0</v>
      </c>
      <c r="BG460" s="195">
        <f t="shared" si="146"/>
        <v>0</v>
      </c>
      <c r="BH460" s="195">
        <f t="shared" si="147"/>
        <v>0</v>
      </c>
      <c r="BI460" s="195">
        <f t="shared" si="148"/>
        <v>0</v>
      </c>
      <c r="BJ460" s="19" t="s">
        <v>22</v>
      </c>
      <c r="BK460" s="195">
        <f t="shared" si="149"/>
        <v>0</v>
      </c>
      <c r="BL460" s="19" t="s">
        <v>168</v>
      </c>
      <c r="BM460" s="19" t="s">
        <v>1761</v>
      </c>
    </row>
    <row r="461" spans="2:65" s="1" customFormat="1" ht="22.5" customHeight="1">
      <c r="B461" s="36"/>
      <c r="C461" s="184" t="s">
        <v>1766</v>
      </c>
      <c r="D461" s="184" t="s">
        <v>164</v>
      </c>
      <c r="E461" s="185" t="s">
        <v>3645</v>
      </c>
      <c r="F461" s="186" t="s">
        <v>3646</v>
      </c>
      <c r="G461" s="187" t="s">
        <v>1996</v>
      </c>
      <c r="H461" s="188">
        <v>20</v>
      </c>
      <c r="I461" s="189"/>
      <c r="J461" s="190">
        <f t="shared" si="140"/>
        <v>0</v>
      </c>
      <c r="K461" s="186" t="s">
        <v>20</v>
      </c>
      <c r="L461" s="56"/>
      <c r="M461" s="191" t="s">
        <v>20</v>
      </c>
      <c r="N461" s="192" t="s">
        <v>44</v>
      </c>
      <c r="O461" s="37"/>
      <c r="P461" s="193">
        <f t="shared" si="141"/>
        <v>0</v>
      </c>
      <c r="Q461" s="193">
        <v>0</v>
      </c>
      <c r="R461" s="193">
        <f t="shared" si="142"/>
        <v>0</v>
      </c>
      <c r="S461" s="193">
        <v>0</v>
      </c>
      <c r="T461" s="194">
        <f t="shared" si="143"/>
        <v>0</v>
      </c>
      <c r="AR461" s="19" t="s">
        <v>168</v>
      </c>
      <c r="AT461" s="19" t="s">
        <v>164</v>
      </c>
      <c r="AU461" s="19" t="s">
        <v>168</v>
      </c>
      <c r="AY461" s="19" t="s">
        <v>162</v>
      </c>
      <c r="BE461" s="195">
        <f t="shared" si="144"/>
        <v>0</v>
      </c>
      <c r="BF461" s="195">
        <f t="shared" si="145"/>
        <v>0</v>
      </c>
      <c r="BG461" s="195">
        <f t="shared" si="146"/>
        <v>0</v>
      </c>
      <c r="BH461" s="195">
        <f t="shared" si="147"/>
        <v>0</v>
      </c>
      <c r="BI461" s="195">
        <f t="shared" si="148"/>
        <v>0</v>
      </c>
      <c r="BJ461" s="19" t="s">
        <v>22</v>
      </c>
      <c r="BK461" s="195">
        <f t="shared" si="149"/>
        <v>0</v>
      </c>
      <c r="BL461" s="19" t="s">
        <v>168</v>
      </c>
      <c r="BM461" s="19" t="s">
        <v>1766</v>
      </c>
    </row>
    <row r="462" spans="2:65" s="1" customFormat="1" ht="22.5" customHeight="1">
      <c r="B462" s="36"/>
      <c r="C462" s="184" t="s">
        <v>1770</v>
      </c>
      <c r="D462" s="184" t="s">
        <v>164</v>
      </c>
      <c r="E462" s="185" t="s">
        <v>3647</v>
      </c>
      <c r="F462" s="186" t="s">
        <v>3648</v>
      </c>
      <c r="G462" s="187" t="s">
        <v>1996</v>
      </c>
      <c r="H462" s="188">
        <v>20</v>
      </c>
      <c r="I462" s="189"/>
      <c r="J462" s="190">
        <f t="shared" si="140"/>
        <v>0</v>
      </c>
      <c r="K462" s="186" t="s">
        <v>20</v>
      </c>
      <c r="L462" s="56"/>
      <c r="M462" s="191" t="s">
        <v>20</v>
      </c>
      <c r="N462" s="192" t="s">
        <v>44</v>
      </c>
      <c r="O462" s="37"/>
      <c r="P462" s="193">
        <f t="shared" si="141"/>
        <v>0</v>
      </c>
      <c r="Q462" s="193">
        <v>0</v>
      </c>
      <c r="R462" s="193">
        <f t="shared" si="142"/>
        <v>0</v>
      </c>
      <c r="S462" s="193">
        <v>0</v>
      </c>
      <c r="T462" s="194">
        <f t="shared" si="143"/>
        <v>0</v>
      </c>
      <c r="AR462" s="19" t="s">
        <v>168</v>
      </c>
      <c r="AT462" s="19" t="s">
        <v>164</v>
      </c>
      <c r="AU462" s="19" t="s">
        <v>168</v>
      </c>
      <c r="AY462" s="19" t="s">
        <v>162</v>
      </c>
      <c r="BE462" s="195">
        <f t="shared" si="144"/>
        <v>0</v>
      </c>
      <c r="BF462" s="195">
        <f t="shared" si="145"/>
        <v>0</v>
      </c>
      <c r="BG462" s="195">
        <f t="shared" si="146"/>
        <v>0</v>
      </c>
      <c r="BH462" s="195">
        <f t="shared" si="147"/>
        <v>0</v>
      </c>
      <c r="BI462" s="195">
        <f t="shared" si="148"/>
        <v>0</v>
      </c>
      <c r="BJ462" s="19" t="s">
        <v>22</v>
      </c>
      <c r="BK462" s="195">
        <f t="shared" si="149"/>
        <v>0</v>
      </c>
      <c r="BL462" s="19" t="s">
        <v>168</v>
      </c>
      <c r="BM462" s="19" t="s">
        <v>1770</v>
      </c>
    </row>
    <row r="463" spans="2:65" s="1" customFormat="1" ht="22.5" customHeight="1">
      <c r="B463" s="36"/>
      <c r="C463" s="184" t="s">
        <v>3649</v>
      </c>
      <c r="D463" s="184" t="s">
        <v>164</v>
      </c>
      <c r="E463" s="185" t="s">
        <v>3650</v>
      </c>
      <c r="F463" s="186" t="s">
        <v>3651</v>
      </c>
      <c r="G463" s="187" t="s">
        <v>1996</v>
      </c>
      <c r="H463" s="188">
        <v>35</v>
      </c>
      <c r="I463" s="189"/>
      <c r="J463" s="190">
        <f t="shared" si="140"/>
        <v>0</v>
      </c>
      <c r="K463" s="186" t="s">
        <v>20</v>
      </c>
      <c r="L463" s="56"/>
      <c r="M463" s="191" t="s">
        <v>20</v>
      </c>
      <c r="N463" s="192" t="s">
        <v>44</v>
      </c>
      <c r="O463" s="37"/>
      <c r="P463" s="193">
        <f t="shared" si="141"/>
        <v>0</v>
      </c>
      <c r="Q463" s="193">
        <v>0</v>
      </c>
      <c r="R463" s="193">
        <f t="shared" si="142"/>
        <v>0</v>
      </c>
      <c r="S463" s="193">
        <v>0</v>
      </c>
      <c r="T463" s="194">
        <f t="shared" si="143"/>
        <v>0</v>
      </c>
      <c r="AR463" s="19" t="s">
        <v>168</v>
      </c>
      <c r="AT463" s="19" t="s">
        <v>164</v>
      </c>
      <c r="AU463" s="19" t="s">
        <v>168</v>
      </c>
      <c r="AY463" s="19" t="s">
        <v>162</v>
      </c>
      <c r="BE463" s="195">
        <f t="shared" si="144"/>
        <v>0</v>
      </c>
      <c r="BF463" s="195">
        <f t="shared" si="145"/>
        <v>0</v>
      </c>
      <c r="BG463" s="195">
        <f t="shared" si="146"/>
        <v>0</v>
      </c>
      <c r="BH463" s="195">
        <f t="shared" si="147"/>
        <v>0</v>
      </c>
      <c r="BI463" s="195">
        <f t="shared" si="148"/>
        <v>0</v>
      </c>
      <c r="BJ463" s="19" t="s">
        <v>22</v>
      </c>
      <c r="BK463" s="195">
        <f t="shared" si="149"/>
        <v>0</v>
      </c>
      <c r="BL463" s="19" t="s">
        <v>168</v>
      </c>
      <c r="BM463" s="19" t="s">
        <v>3649</v>
      </c>
    </row>
    <row r="464" spans="2:65" s="1" customFormat="1" ht="22.5" customHeight="1">
      <c r="B464" s="36"/>
      <c r="C464" s="184" t="s">
        <v>3652</v>
      </c>
      <c r="D464" s="184" t="s">
        <v>164</v>
      </c>
      <c r="E464" s="185" t="s">
        <v>3653</v>
      </c>
      <c r="F464" s="186" t="s">
        <v>3654</v>
      </c>
      <c r="G464" s="187" t="s">
        <v>1996</v>
      </c>
      <c r="H464" s="188">
        <v>1</v>
      </c>
      <c r="I464" s="189"/>
      <c r="J464" s="190">
        <f t="shared" si="140"/>
        <v>0</v>
      </c>
      <c r="K464" s="186" t="s">
        <v>20</v>
      </c>
      <c r="L464" s="56"/>
      <c r="M464" s="191" t="s">
        <v>20</v>
      </c>
      <c r="N464" s="192" t="s">
        <v>44</v>
      </c>
      <c r="O464" s="37"/>
      <c r="P464" s="193">
        <f t="shared" si="141"/>
        <v>0</v>
      </c>
      <c r="Q464" s="193">
        <v>0</v>
      </c>
      <c r="R464" s="193">
        <f t="shared" si="142"/>
        <v>0</v>
      </c>
      <c r="S464" s="193">
        <v>0</v>
      </c>
      <c r="T464" s="194">
        <f t="shared" si="143"/>
        <v>0</v>
      </c>
      <c r="AR464" s="19" t="s">
        <v>168</v>
      </c>
      <c r="AT464" s="19" t="s">
        <v>164</v>
      </c>
      <c r="AU464" s="19" t="s">
        <v>168</v>
      </c>
      <c r="AY464" s="19" t="s">
        <v>162</v>
      </c>
      <c r="BE464" s="195">
        <f t="shared" si="144"/>
        <v>0</v>
      </c>
      <c r="BF464" s="195">
        <f t="shared" si="145"/>
        <v>0</v>
      </c>
      <c r="BG464" s="195">
        <f t="shared" si="146"/>
        <v>0</v>
      </c>
      <c r="BH464" s="195">
        <f t="shared" si="147"/>
        <v>0</v>
      </c>
      <c r="BI464" s="195">
        <f t="shared" si="148"/>
        <v>0</v>
      </c>
      <c r="BJ464" s="19" t="s">
        <v>22</v>
      </c>
      <c r="BK464" s="195">
        <f t="shared" si="149"/>
        <v>0</v>
      </c>
      <c r="BL464" s="19" t="s">
        <v>168</v>
      </c>
      <c r="BM464" s="19" t="s">
        <v>3652</v>
      </c>
    </row>
    <row r="465" spans="2:65" s="1" customFormat="1" ht="22.5" customHeight="1">
      <c r="B465" s="36"/>
      <c r="C465" s="184" t="s">
        <v>1775</v>
      </c>
      <c r="D465" s="184" t="s">
        <v>164</v>
      </c>
      <c r="E465" s="185" t="s">
        <v>3655</v>
      </c>
      <c r="F465" s="186" t="s">
        <v>3656</v>
      </c>
      <c r="G465" s="187" t="s">
        <v>1996</v>
      </c>
      <c r="H465" s="188">
        <v>1</v>
      </c>
      <c r="I465" s="189"/>
      <c r="J465" s="190">
        <f t="shared" si="140"/>
        <v>0</v>
      </c>
      <c r="K465" s="186" t="s">
        <v>20</v>
      </c>
      <c r="L465" s="56"/>
      <c r="M465" s="191" t="s">
        <v>20</v>
      </c>
      <c r="N465" s="192" t="s">
        <v>44</v>
      </c>
      <c r="O465" s="37"/>
      <c r="P465" s="193">
        <f t="shared" si="141"/>
        <v>0</v>
      </c>
      <c r="Q465" s="193">
        <v>0</v>
      </c>
      <c r="R465" s="193">
        <f t="shared" si="142"/>
        <v>0</v>
      </c>
      <c r="S465" s="193">
        <v>0</v>
      </c>
      <c r="T465" s="194">
        <f t="shared" si="143"/>
        <v>0</v>
      </c>
      <c r="AR465" s="19" t="s">
        <v>168</v>
      </c>
      <c r="AT465" s="19" t="s">
        <v>164</v>
      </c>
      <c r="AU465" s="19" t="s">
        <v>168</v>
      </c>
      <c r="AY465" s="19" t="s">
        <v>162</v>
      </c>
      <c r="BE465" s="195">
        <f t="shared" si="144"/>
        <v>0</v>
      </c>
      <c r="BF465" s="195">
        <f t="shared" si="145"/>
        <v>0</v>
      </c>
      <c r="BG465" s="195">
        <f t="shared" si="146"/>
        <v>0</v>
      </c>
      <c r="BH465" s="195">
        <f t="shared" si="147"/>
        <v>0</v>
      </c>
      <c r="BI465" s="195">
        <f t="shared" si="148"/>
        <v>0</v>
      </c>
      <c r="BJ465" s="19" t="s">
        <v>22</v>
      </c>
      <c r="BK465" s="195">
        <f t="shared" si="149"/>
        <v>0</v>
      </c>
      <c r="BL465" s="19" t="s">
        <v>168</v>
      </c>
      <c r="BM465" s="19" t="s">
        <v>1775</v>
      </c>
    </row>
    <row r="466" spans="2:65" s="1" customFormat="1" ht="22.5" customHeight="1">
      <c r="B466" s="36"/>
      <c r="C466" s="184" t="s">
        <v>1780</v>
      </c>
      <c r="D466" s="184" t="s">
        <v>164</v>
      </c>
      <c r="E466" s="185" t="s">
        <v>3657</v>
      </c>
      <c r="F466" s="186" t="s">
        <v>3658</v>
      </c>
      <c r="G466" s="187" t="s">
        <v>1996</v>
      </c>
      <c r="H466" s="188">
        <v>6</v>
      </c>
      <c r="I466" s="189"/>
      <c r="J466" s="190">
        <f t="shared" si="140"/>
        <v>0</v>
      </c>
      <c r="K466" s="186" t="s">
        <v>20</v>
      </c>
      <c r="L466" s="56"/>
      <c r="M466" s="191" t="s">
        <v>20</v>
      </c>
      <c r="N466" s="192" t="s">
        <v>44</v>
      </c>
      <c r="O466" s="37"/>
      <c r="P466" s="193">
        <f t="shared" si="141"/>
        <v>0</v>
      </c>
      <c r="Q466" s="193">
        <v>0</v>
      </c>
      <c r="R466" s="193">
        <f t="shared" si="142"/>
        <v>0</v>
      </c>
      <c r="S466" s="193">
        <v>0</v>
      </c>
      <c r="T466" s="194">
        <f t="shared" si="143"/>
        <v>0</v>
      </c>
      <c r="AR466" s="19" t="s">
        <v>168</v>
      </c>
      <c r="AT466" s="19" t="s">
        <v>164</v>
      </c>
      <c r="AU466" s="19" t="s">
        <v>168</v>
      </c>
      <c r="AY466" s="19" t="s">
        <v>162</v>
      </c>
      <c r="BE466" s="195">
        <f t="shared" si="144"/>
        <v>0</v>
      </c>
      <c r="BF466" s="195">
        <f t="shared" si="145"/>
        <v>0</v>
      </c>
      <c r="BG466" s="195">
        <f t="shared" si="146"/>
        <v>0</v>
      </c>
      <c r="BH466" s="195">
        <f t="shared" si="147"/>
        <v>0</v>
      </c>
      <c r="BI466" s="195">
        <f t="shared" si="148"/>
        <v>0</v>
      </c>
      <c r="BJ466" s="19" t="s">
        <v>22</v>
      </c>
      <c r="BK466" s="195">
        <f t="shared" si="149"/>
        <v>0</v>
      </c>
      <c r="BL466" s="19" t="s">
        <v>168</v>
      </c>
      <c r="BM466" s="19" t="s">
        <v>1780</v>
      </c>
    </row>
    <row r="467" spans="2:65" s="1" customFormat="1" ht="22.5" customHeight="1">
      <c r="B467" s="36"/>
      <c r="C467" s="184" t="s">
        <v>1783</v>
      </c>
      <c r="D467" s="184" t="s">
        <v>164</v>
      </c>
      <c r="E467" s="185" t="s">
        <v>3659</v>
      </c>
      <c r="F467" s="186" t="s">
        <v>3660</v>
      </c>
      <c r="G467" s="187" t="s">
        <v>1996</v>
      </c>
      <c r="H467" s="188">
        <v>7</v>
      </c>
      <c r="I467" s="189"/>
      <c r="J467" s="190">
        <f t="shared" si="140"/>
        <v>0</v>
      </c>
      <c r="K467" s="186" t="s">
        <v>20</v>
      </c>
      <c r="L467" s="56"/>
      <c r="M467" s="191" t="s">
        <v>20</v>
      </c>
      <c r="N467" s="192" t="s">
        <v>44</v>
      </c>
      <c r="O467" s="37"/>
      <c r="P467" s="193">
        <f t="shared" si="141"/>
        <v>0</v>
      </c>
      <c r="Q467" s="193">
        <v>0</v>
      </c>
      <c r="R467" s="193">
        <f t="shared" si="142"/>
        <v>0</v>
      </c>
      <c r="S467" s="193">
        <v>0</v>
      </c>
      <c r="T467" s="194">
        <f t="shared" si="143"/>
        <v>0</v>
      </c>
      <c r="AR467" s="19" t="s">
        <v>168</v>
      </c>
      <c r="AT467" s="19" t="s">
        <v>164</v>
      </c>
      <c r="AU467" s="19" t="s">
        <v>168</v>
      </c>
      <c r="AY467" s="19" t="s">
        <v>162</v>
      </c>
      <c r="BE467" s="195">
        <f t="shared" si="144"/>
        <v>0</v>
      </c>
      <c r="BF467" s="195">
        <f t="shared" si="145"/>
        <v>0</v>
      </c>
      <c r="BG467" s="195">
        <f t="shared" si="146"/>
        <v>0</v>
      </c>
      <c r="BH467" s="195">
        <f t="shared" si="147"/>
        <v>0</v>
      </c>
      <c r="BI467" s="195">
        <f t="shared" si="148"/>
        <v>0</v>
      </c>
      <c r="BJ467" s="19" t="s">
        <v>22</v>
      </c>
      <c r="BK467" s="195">
        <f t="shared" si="149"/>
        <v>0</v>
      </c>
      <c r="BL467" s="19" t="s">
        <v>168</v>
      </c>
      <c r="BM467" s="19" t="s">
        <v>1783</v>
      </c>
    </row>
    <row r="468" spans="2:65" s="1" customFormat="1" ht="22.5" customHeight="1">
      <c r="B468" s="36"/>
      <c r="C468" s="184" t="s">
        <v>1786</v>
      </c>
      <c r="D468" s="184" t="s">
        <v>164</v>
      </c>
      <c r="E468" s="185" t="s">
        <v>3661</v>
      </c>
      <c r="F468" s="186" t="s">
        <v>3662</v>
      </c>
      <c r="G468" s="187" t="s">
        <v>1996</v>
      </c>
      <c r="H468" s="188">
        <v>4</v>
      </c>
      <c r="I468" s="189"/>
      <c r="J468" s="190">
        <f t="shared" si="140"/>
        <v>0</v>
      </c>
      <c r="K468" s="186" t="s">
        <v>20</v>
      </c>
      <c r="L468" s="56"/>
      <c r="M468" s="191" t="s">
        <v>20</v>
      </c>
      <c r="N468" s="192" t="s">
        <v>44</v>
      </c>
      <c r="O468" s="37"/>
      <c r="P468" s="193">
        <f t="shared" si="141"/>
        <v>0</v>
      </c>
      <c r="Q468" s="193">
        <v>0</v>
      </c>
      <c r="R468" s="193">
        <f t="shared" si="142"/>
        <v>0</v>
      </c>
      <c r="S468" s="193">
        <v>0</v>
      </c>
      <c r="T468" s="194">
        <f t="shared" si="143"/>
        <v>0</v>
      </c>
      <c r="AR468" s="19" t="s">
        <v>168</v>
      </c>
      <c r="AT468" s="19" t="s">
        <v>164</v>
      </c>
      <c r="AU468" s="19" t="s">
        <v>168</v>
      </c>
      <c r="AY468" s="19" t="s">
        <v>162</v>
      </c>
      <c r="BE468" s="195">
        <f t="shared" si="144"/>
        <v>0</v>
      </c>
      <c r="BF468" s="195">
        <f t="shared" si="145"/>
        <v>0</v>
      </c>
      <c r="BG468" s="195">
        <f t="shared" si="146"/>
        <v>0</v>
      </c>
      <c r="BH468" s="195">
        <f t="shared" si="147"/>
        <v>0</v>
      </c>
      <c r="BI468" s="195">
        <f t="shared" si="148"/>
        <v>0</v>
      </c>
      <c r="BJ468" s="19" t="s">
        <v>22</v>
      </c>
      <c r="BK468" s="195">
        <f t="shared" si="149"/>
        <v>0</v>
      </c>
      <c r="BL468" s="19" t="s">
        <v>168</v>
      </c>
      <c r="BM468" s="19" t="s">
        <v>1786</v>
      </c>
    </row>
    <row r="469" spans="2:65" s="1" customFormat="1" ht="22.5" customHeight="1">
      <c r="B469" s="36"/>
      <c r="C469" s="184" t="s">
        <v>1791</v>
      </c>
      <c r="D469" s="184" t="s">
        <v>164</v>
      </c>
      <c r="E469" s="185" t="s">
        <v>3663</v>
      </c>
      <c r="F469" s="186" t="s">
        <v>3664</v>
      </c>
      <c r="G469" s="187" t="s">
        <v>1996</v>
      </c>
      <c r="H469" s="188">
        <v>3</v>
      </c>
      <c r="I469" s="189"/>
      <c r="J469" s="190">
        <f t="shared" si="140"/>
        <v>0</v>
      </c>
      <c r="K469" s="186" t="s">
        <v>20</v>
      </c>
      <c r="L469" s="56"/>
      <c r="M469" s="191" t="s">
        <v>20</v>
      </c>
      <c r="N469" s="192" t="s">
        <v>44</v>
      </c>
      <c r="O469" s="37"/>
      <c r="P469" s="193">
        <f t="shared" si="141"/>
        <v>0</v>
      </c>
      <c r="Q469" s="193">
        <v>0</v>
      </c>
      <c r="R469" s="193">
        <f t="shared" si="142"/>
        <v>0</v>
      </c>
      <c r="S469" s="193">
        <v>0</v>
      </c>
      <c r="T469" s="194">
        <f t="shared" si="143"/>
        <v>0</v>
      </c>
      <c r="AR469" s="19" t="s">
        <v>168</v>
      </c>
      <c r="AT469" s="19" t="s">
        <v>164</v>
      </c>
      <c r="AU469" s="19" t="s">
        <v>168</v>
      </c>
      <c r="AY469" s="19" t="s">
        <v>162</v>
      </c>
      <c r="BE469" s="195">
        <f t="shared" si="144"/>
        <v>0</v>
      </c>
      <c r="BF469" s="195">
        <f t="shared" si="145"/>
        <v>0</v>
      </c>
      <c r="BG469" s="195">
        <f t="shared" si="146"/>
        <v>0</v>
      </c>
      <c r="BH469" s="195">
        <f t="shared" si="147"/>
        <v>0</v>
      </c>
      <c r="BI469" s="195">
        <f t="shared" si="148"/>
        <v>0</v>
      </c>
      <c r="BJ469" s="19" t="s">
        <v>22</v>
      </c>
      <c r="BK469" s="195">
        <f t="shared" si="149"/>
        <v>0</v>
      </c>
      <c r="BL469" s="19" t="s">
        <v>168</v>
      </c>
      <c r="BM469" s="19" t="s">
        <v>1791</v>
      </c>
    </row>
    <row r="470" spans="2:65" s="1" customFormat="1" ht="22.5" customHeight="1">
      <c r="B470" s="36"/>
      <c r="C470" s="184" t="s">
        <v>1797</v>
      </c>
      <c r="D470" s="184" t="s">
        <v>164</v>
      </c>
      <c r="E470" s="185" t="s">
        <v>3665</v>
      </c>
      <c r="F470" s="186" t="s">
        <v>3666</v>
      </c>
      <c r="G470" s="187" t="s">
        <v>1996</v>
      </c>
      <c r="H470" s="188">
        <v>4</v>
      </c>
      <c r="I470" s="189"/>
      <c r="J470" s="190">
        <f t="shared" si="140"/>
        <v>0</v>
      </c>
      <c r="K470" s="186" t="s">
        <v>20</v>
      </c>
      <c r="L470" s="56"/>
      <c r="M470" s="191" t="s">
        <v>20</v>
      </c>
      <c r="N470" s="192" t="s">
        <v>44</v>
      </c>
      <c r="O470" s="37"/>
      <c r="P470" s="193">
        <f t="shared" si="141"/>
        <v>0</v>
      </c>
      <c r="Q470" s="193">
        <v>0</v>
      </c>
      <c r="R470" s="193">
        <f t="shared" si="142"/>
        <v>0</v>
      </c>
      <c r="S470" s="193">
        <v>0</v>
      </c>
      <c r="T470" s="194">
        <f t="shared" si="143"/>
        <v>0</v>
      </c>
      <c r="AR470" s="19" t="s">
        <v>168</v>
      </c>
      <c r="AT470" s="19" t="s">
        <v>164</v>
      </c>
      <c r="AU470" s="19" t="s">
        <v>168</v>
      </c>
      <c r="AY470" s="19" t="s">
        <v>162</v>
      </c>
      <c r="BE470" s="195">
        <f t="shared" si="144"/>
        <v>0</v>
      </c>
      <c r="BF470" s="195">
        <f t="shared" si="145"/>
        <v>0</v>
      </c>
      <c r="BG470" s="195">
        <f t="shared" si="146"/>
        <v>0</v>
      </c>
      <c r="BH470" s="195">
        <f t="shared" si="147"/>
        <v>0</v>
      </c>
      <c r="BI470" s="195">
        <f t="shared" si="148"/>
        <v>0</v>
      </c>
      <c r="BJ470" s="19" t="s">
        <v>22</v>
      </c>
      <c r="BK470" s="195">
        <f t="shared" si="149"/>
        <v>0</v>
      </c>
      <c r="BL470" s="19" t="s">
        <v>168</v>
      </c>
      <c r="BM470" s="19" t="s">
        <v>1797</v>
      </c>
    </row>
    <row r="471" spans="2:65" s="1" customFormat="1" ht="22.5" customHeight="1">
      <c r="B471" s="36"/>
      <c r="C471" s="184" t="s">
        <v>1801</v>
      </c>
      <c r="D471" s="184" t="s">
        <v>164</v>
      </c>
      <c r="E471" s="185" t="s">
        <v>3667</v>
      </c>
      <c r="F471" s="186" t="s">
        <v>3668</v>
      </c>
      <c r="G471" s="187" t="s">
        <v>1996</v>
      </c>
      <c r="H471" s="188">
        <v>9</v>
      </c>
      <c r="I471" s="189"/>
      <c r="J471" s="190">
        <f t="shared" si="140"/>
        <v>0</v>
      </c>
      <c r="K471" s="186" t="s">
        <v>20</v>
      </c>
      <c r="L471" s="56"/>
      <c r="M471" s="191" t="s">
        <v>20</v>
      </c>
      <c r="N471" s="192" t="s">
        <v>44</v>
      </c>
      <c r="O471" s="37"/>
      <c r="P471" s="193">
        <f t="shared" si="141"/>
        <v>0</v>
      </c>
      <c r="Q471" s="193">
        <v>0</v>
      </c>
      <c r="R471" s="193">
        <f t="shared" si="142"/>
        <v>0</v>
      </c>
      <c r="S471" s="193">
        <v>0</v>
      </c>
      <c r="T471" s="194">
        <f t="shared" si="143"/>
        <v>0</v>
      </c>
      <c r="AR471" s="19" t="s">
        <v>168</v>
      </c>
      <c r="AT471" s="19" t="s">
        <v>164</v>
      </c>
      <c r="AU471" s="19" t="s">
        <v>168</v>
      </c>
      <c r="AY471" s="19" t="s">
        <v>162</v>
      </c>
      <c r="BE471" s="195">
        <f t="shared" si="144"/>
        <v>0</v>
      </c>
      <c r="BF471" s="195">
        <f t="shared" si="145"/>
        <v>0</v>
      </c>
      <c r="BG471" s="195">
        <f t="shared" si="146"/>
        <v>0</v>
      </c>
      <c r="BH471" s="195">
        <f t="shared" si="147"/>
        <v>0</v>
      </c>
      <c r="BI471" s="195">
        <f t="shared" si="148"/>
        <v>0</v>
      </c>
      <c r="BJ471" s="19" t="s">
        <v>22</v>
      </c>
      <c r="BK471" s="195">
        <f t="shared" si="149"/>
        <v>0</v>
      </c>
      <c r="BL471" s="19" t="s">
        <v>168</v>
      </c>
      <c r="BM471" s="19" t="s">
        <v>1801</v>
      </c>
    </row>
    <row r="472" spans="2:65" s="1" customFormat="1" ht="22.5" customHeight="1">
      <c r="B472" s="36"/>
      <c r="C472" s="184" t="s">
        <v>1805</v>
      </c>
      <c r="D472" s="184" t="s">
        <v>164</v>
      </c>
      <c r="E472" s="185" t="s">
        <v>3669</v>
      </c>
      <c r="F472" s="186" t="s">
        <v>3670</v>
      </c>
      <c r="G472" s="187" t="s">
        <v>1996</v>
      </c>
      <c r="H472" s="188">
        <v>2</v>
      </c>
      <c r="I472" s="189"/>
      <c r="J472" s="190">
        <f t="shared" si="140"/>
        <v>0</v>
      </c>
      <c r="K472" s="186" t="s">
        <v>20</v>
      </c>
      <c r="L472" s="56"/>
      <c r="M472" s="191" t="s">
        <v>20</v>
      </c>
      <c r="N472" s="192" t="s">
        <v>44</v>
      </c>
      <c r="O472" s="37"/>
      <c r="P472" s="193">
        <f t="shared" si="141"/>
        <v>0</v>
      </c>
      <c r="Q472" s="193">
        <v>0</v>
      </c>
      <c r="R472" s="193">
        <f t="shared" si="142"/>
        <v>0</v>
      </c>
      <c r="S472" s="193">
        <v>0</v>
      </c>
      <c r="T472" s="194">
        <f t="shared" si="143"/>
        <v>0</v>
      </c>
      <c r="AR472" s="19" t="s">
        <v>168</v>
      </c>
      <c r="AT472" s="19" t="s">
        <v>164</v>
      </c>
      <c r="AU472" s="19" t="s">
        <v>168</v>
      </c>
      <c r="AY472" s="19" t="s">
        <v>162</v>
      </c>
      <c r="BE472" s="195">
        <f t="shared" si="144"/>
        <v>0</v>
      </c>
      <c r="BF472" s="195">
        <f t="shared" si="145"/>
        <v>0</v>
      </c>
      <c r="BG472" s="195">
        <f t="shared" si="146"/>
        <v>0</v>
      </c>
      <c r="BH472" s="195">
        <f t="shared" si="147"/>
        <v>0</v>
      </c>
      <c r="BI472" s="195">
        <f t="shared" si="148"/>
        <v>0</v>
      </c>
      <c r="BJ472" s="19" t="s">
        <v>22</v>
      </c>
      <c r="BK472" s="195">
        <f t="shared" si="149"/>
        <v>0</v>
      </c>
      <c r="BL472" s="19" t="s">
        <v>168</v>
      </c>
      <c r="BM472" s="19" t="s">
        <v>1805</v>
      </c>
    </row>
    <row r="473" spans="2:65" s="1" customFormat="1" ht="22.5" customHeight="1">
      <c r="B473" s="36"/>
      <c r="C473" s="184" t="s">
        <v>1809</v>
      </c>
      <c r="D473" s="184" t="s">
        <v>164</v>
      </c>
      <c r="E473" s="185" t="s">
        <v>3671</v>
      </c>
      <c r="F473" s="186" t="s">
        <v>3672</v>
      </c>
      <c r="G473" s="187" t="s">
        <v>1996</v>
      </c>
      <c r="H473" s="188">
        <v>6</v>
      </c>
      <c r="I473" s="189"/>
      <c r="J473" s="190">
        <f t="shared" si="140"/>
        <v>0</v>
      </c>
      <c r="K473" s="186" t="s">
        <v>20</v>
      </c>
      <c r="L473" s="56"/>
      <c r="M473" s="191" t="s">
        <v>20</v>
      </c>
      <c r="N473" s="192" t="s">
        <v>44</v>
      </c>
      <c r="O473" s="37"/>
      <c r="P473" s="193">
        <f t="shared" si="141"/>
        <v>0</v>
      </c>
      <c r="Q473" s="193">
        <v>0</v>
      </c>
      <c r="R473" s="193">
        <f t="shared" si="142"/>
        <v>0</v>
      </c>
      <c r="S473" s="193">
        <v>0</v>
      </c>
      <c r="T473" s="194">
        <f t="shared" si="143"/>
        <v>0</v>
      </c>
      <c r="AR473" s="19" t="s">
        <v>168</v>
      </c>
      <c r="AT473" s="19" t="s">
        <v>164</v>
      </c>
      <c r="AU473" s="19" t="s">
        <v>168</v>
      </c>
      <c r="AY473" s="19" t="s">
        <v>162</v>
      </c>
      <c r="BE473" s="195">
        <f t="shared" si="144"/>
        <v>0</v>
      </c>
      <c r="BF473" s="195">
        <f t="shared" si="145"/>
        <v>0</v>
      </c>
      <c r="BG473" s="195">
        <f t="shared" si="146"/>
        <v>0</v>
      </c>
      <c r="BH473" s="195">
        <f t="shared" si="147"/>
        <v>0</v>
      </c>
      <c r="BI473" s="195">
        <f t="shared" si="148"/>
        <v>0</v>
      </c>
      <c r="BJ473" s="19" t="s">
        <v>22</v>
      </c>
      <c r="BK473" s="195">
        <f t="shared" si="149"/>
        <v>0</v>
      </c>
      <c r="BL473" s="19" t="s">
        <v>168</v>
      </c>
      <c r="BM473" s="19" t="s">
        <v>1809</v>
      </c>
    </row>
    <row r="474" spans="2:65" s="1" customFormat="1" ht="22.5" customHeight="1">
      <c r="B474" s="36"/>
      <c r="C474" s="184" t="s">
        <v>1813</v>
      </c>
      <c r="D474" s="184" t="s">
        <v>164</v>
      </c>
      <c r="E474" s="185" t="s">
        <v>3673</v>
      </c>
      <c r="F474" s="186" t="s">
        <v>3674</v>
      </c>
      <c r="G474" s="187" t="s">
        <v>1996</v>
      </c>
      <c r="H474" s="188">
        <v>6</v>
      </c>
      <c r="I474" s="189"/>
      <c r="J474" s="190">
        <f t="shared" si="140"/>
        <v>0</v>
      </c>
      <c r="K474" s="186" t="s">
        <v>20</v>
      </c>
      <c r="L474" s="56"/>
      <c r="M474" s="191" t="s">
        <v>20</v>
      </c>
      <c r="N474" s="192" t="s">
        <v>44</v>
      </c>
      <c r="O474" s="37"/>
      <c r="P474" s="193">
        <f t="shared" si="141"/>
        <v>0</v>
      </c>
      <c r="Q474" s="193">
        <v>0</v>
      </c>
      <c r="R474" s="193">
        <f t="shared" si="142"/>
        <v>0</v>
      </c>
      <c r="S474" s="193">
        <v>0</v>
      </c>
      <c r="T474" s="194">
        <f t="shared" si="143"/>
        <v>0</v>
      </c>
      <c r="AR474" s="19" t="s">
        <v>168</v>
      </c>
      <c r="AT474" s="19" t="s">
        <v>164</v>
      </c>
      <c r="AU474" s="19" t="s">
        <v>168</v>
      </c>
      <c r="AY474" s="19" t="s">
        <v>162</v>
      </c>
      <c r="BE474" s="195">
        <f t="shared" si="144"/>
        <v>0</v>
      </c>
      <c r="BF474" s="195">
        <f t="shared" si="145"/>
        <v>0</v>
      </c>
      <c r="BG474" s="195">
        <f t="shared" si="146"/>
        <v>0</v>
      </c>
      <c r="BH474" s="195">
        <f t="shared" si="147"/>
        <v>0</v>
      </c>
      <c r="BI474" s="195">
        <f t="shared" si="148"/>
        <v>0</v>
      </c>
      <c r="BJ474" s="19" t="s">
        <v>22</v>
      </c>
      <c r="BK474" s="195">
        <f t="shared" si="149"/>
        <v>0</v>
      </c>
      <c r="BL474" s="19" t="s">
        <v>168</v>
      </c>
      <c r="BM474" s="19" t="s">
        <v>1813</v>
      </c>
    </row>
    <row r="475" spans="2:65" s="1" customFormat="1" ht="22.5" customHeight="1">
      <c r="B475" s="36"/>
      <c r="C475" s="184" t="s">
        <v>1817</v>
      </c>
      <c r="D475" s="184" t="s">
        <v>164</v>
      </c>
      <c r="E475" s="185" t="s">
        <v>3675</v>
      </c>
      <c r="F475" s="186" t="s">
        <v>3676</v>
      </c>
      <c r="G475" s="187" t="s">
        <v>1996</v>
      </c>
      <c r="H475" s="188">
        <v>13</v>
      </c>
      <c r="I475" s="189"/>
      <c r="J475" s="190">
        <f t="shared" si="140"/>
        <v>0</v>
      </c>
      <c r="K475" s="186" t="s">
        <v>20</v>
      </c>
      <c r="L475" s="56"/>
      <c r="M475" s="191" t="s">
        <v>20</v>
      </c>
      <c r="N475" s="192" t="s">
        <v>44</v>
      </c>
      <c r="O475" s="37"/>
      <c r="P475" s="193">
        <f t="shared" si="141"/>
        <v>0</v>
      </c>
      <c r="Q475" s="193">
        <v>0</v>
      </c>
      <c r="R475" s="193">
        <f t="shared" si="142"/>
        <v>0</v>
      </c>
      <c r="S475" s="193">
        <v>0</v>
      </c>
      <c r="T475" s="194">
        <f t="shared" si="143"/>
        <v>0</v>
      </c>
      <c r="AR475" s="19" t="s">
        <v>168</v>
      </c>
      <c r="AT475" s="19" t="s">
        <v>164</v>
      </c>
      <c r="AU475" s="19" t="s">
        <v>168</v>
      </c>
      <c r="AY475" s="19" t="s">
        <v>162</v>
      </c>
      <c r="BE475" s="195">
        <f t="shared" si="144"/>
        <v>0</v>
      </c>
      <c r="BF475" s="195">
        <f t="shared" si="145"/>
        <v>0</v>
      </c>
      <c r="BG475" s="195">
        <f t="shared" si="146"/>
        <v>0</v>
      </c>
      <c r="BH475" s="195">
        <f t="shared" si="147"/>
        <v>0</v>
      </c>
      <c r="BI475" s="195">
        <f t="shared" si="148"/>
        <v>0</v>
      </c>
      <c r="BJ475" s="19" t="s">
        <v>22</v>
      </c>
      <c r="BK475" s="195">
        <f t="shared" si="149"/>
        <v>0</v>
      </c>
      <c r="BL475" s="19" t="s">
        <v>168</v>
      </c>
      <c r="BM475" s="19" t="s">
        <v>1817</v>
      </c>
    </row>
    <row r="476" spans="2:65" s="1" customFormat="1" ht="22.5" customHeight="1">
      <c r="B476" s="36"/>
      <c r="C476" s="184" t="s">
        <v>1822</v>
      </c>
      <c r="D476" s="184" t="s">
        <v>164</v>
      </c>
      <c r="E476" s="185" t="s">
        <v>3677</v>
      </c>
      <c r="F476" s="186" t="s">
        <v>3678</v>
      </c>
      <c r="G476" s="187" t="s">
        <v>1996</v>
      </c>
      <c r="H476" s="188">
        <v>5</v>
      </c>
      <c r="I476" s="189"/>
      <c r="J476" s="190">
        <f t="shared" si="140"/>
        <v>0</v>
      </c>
      <c r="K476" s="186" t="s">
        <v>20</v>
      </c>
      <c r="L476" s="56"/>
      <c r="M476" s="191" t="s">
        <v>20</v>
      </c>
      <c r="N476" s="192" t="s">
        <v>44</v>
      </c>
      <c r="O476" s="37"/>
      <c r="P476" s="193">
        <f t="shared" si="141"/>
        <v>0</v>
      </c>
      <c r="Q476" s="193">
        <v>0</v>
      </c>
      <c r="R476" s="193">
        <f t="shared" si="142"/>
        <v>0</v>
      </c>
      <c r="S476" s="193">
        <v>0</v>
      </c>
      <c r="T476" s="194">
        <f t="shared" si="143"/>
        <v>0</v>
      </c>
      <c r="AR476" s="19" t="s">
        <v>168</v>
      </c>
      <c r="AT476" s="19" t="s">
        <v>164</v>
      </c>
      <c r="AU476" s="19" t="s">
        <v>168</v>
      </c>
      <c r="AY476" s="19" t="s">
        <v>162</v>
      </c>
      <c r="BE476" s="195">
        <f t="shared" si="144"/>
        <v>0</v>
      </c>
      <c r="BF476" s="195">
        <f t="shared" si="145"/>
        <v>0</v>
      </c>
      <c r="BG476" s="195">
        <f t="shared" si="146"/>
        <v>0</v>
      </c>
      <c r="BH476" s="195">
        <f t="shared" si="147"/>
        <v>0</v>
      </c>
      <c r="BI476" s="195">
        <f t="shared" si="148"/>
        <v>0</v>
      </c>
      <c r="BJ476" s="19" t="s">
        <v>22</v>
      </c>
      <c r="BK476" s="195">
        <f t="shared" si="149"/>
        <v>0</v>
      </c>
      <c r="BL476" s="19" t="s">
        <v>168</v>
      </c>
      <c r="BM476" s="19" t="s">
        <v>1822</v>
      </c>
    </row>
    <row r="477" spans="2:65" s="1" customFormat="1" ht="22.5" customHeight="1">
      <c r="B477" s="36"/>
      <c r="C477" s="184" t="s">
        <v>1825</v>
      </c>
      <c r="D477" s="184" t="s">
        <v>164</v>
      </c>
      <c r="E477" s="185" t="s">
        <v>3679</v>
      </c>
      <c r="F477" s="186" t="s">
        <v>3680</v>
      </c>
      <c r="G477" s="187" t="s">
        <v>1996</v>
      </c>
      <c r="H477" s="188">
        <v>7</v>
      </c>
      <c r="I477" s="189"/>
      <c r="J477" s="190">
        <f t="shared" si="140"/>
        <v>0</v>
      </c>
      <c r="K477" s="186" t="s">
        <v>20</v>
      </c>
      <c r="L477" s="56"/>
      <c r="M477" s="191" t="s">
        <v>20</v>
      </c>
      <c r="N477" s="192" t="s">
        <v>44</v>
      </c>
      <c r="O477" s="37"/>
      <c r="P477" s="193">
        <f t="shared" si="141"/>
        <v>0</v>
      </c>
      <c r="Q477" s="193">
        <v>0</v>
      </c>
      <c r="R477" s="193">
        <f t="shared" si="142"/>
        <v>0</v>
      </c>
      <c r="S477" s="193">
        <v>0</v>
      </c>
      <c r="T477" s="194">
        <f t="shared" si="143"/>
        <v>0</v>
      </c>
      <c r="AR477" s="19" t="s">
        <v>168</v>
      </c>
      <c r="AT477" s="19" t="s">
        <v>164</v>
      </c>
      <c r="AU477" s="19" t="s">
        <v>168</v>
      </c>
      <c r="AY477" s="19" t="s">
        <v>162</v>
      </c>
      <c r="BE477" s="195">
        <f t="shared" si="144"/>
        <v>0</v>
      </c>
      <c r="BF477" s="195">
        <f t="shared" si="145"/>
        <v>0</v>
      </c>
      <c r="BG477" s="195">
        <f t="shared" si="146"/>
        <v>0</v>
      </c>
      <c r="BH477" s="195">
        <f t="shared" si="147"/>
        <v>0</v>
      </c>
      <c r="BI477" s="195">
        <f t="shared" si="148"/>
        <v>0</v>
      </c>
      <c r="BJ477" s="19" t="s">
        <v>22</v>
      </c>
      <c r="BK477" s="195">
        <f t="shared" si="149"/>
        <v>0</v>
      </c>
      <c r="BL477" s="19" t="s">
        <v>168</v>
      </c>
      <c r="BM477" s="19" t="s">
        <v>1825</v>
      </c>
    </row>
    <row r="478" spans="2:65" s="1" customFormat="1" ht="22.5" customHeight="1">
      <c r="B478" s="36"/>
      <c r="C478" s="184" t="s">
        <v>1829</v>
      </c>
      <c r="D478" s="184" t="s">
        <v>164</v>
      </c>
      <c r="E478" s="185" t="s">
        <v>3681</v>
      </c>
      <c r="F478" s="186" t="s">
        <v>3682</v>
      </c>
      <c r="G478" s="187" t="s">
        <v>1996</v>
      </c>
      <c r="H478" s="188">
        <v>6</v>
      </c>
      <c r="I478" s="189"/>
      <c r="J478" s="190">
        <f t="shared" si="140"/>
        <v>0</v>
      </c>
      <c r="K478" s="186" t="s">
        <v>20</v>
      </c>
      <c r="L478" s="56"/>
      <c r="M478" s="191" t="s">
        <v>20</v>
      </c>
      <c r="N478" s="192" t="s">
        <v>44</v>
      </c>
      <c r="O478" s="37"/>
      <c r="P478" s="193">
        <f t="shared" si="141"/>
        <v>0</v>
      </c>
      <c r="Q478" s="193">
        <v>0</v>
      </c>
      <c r="R478" s="193">
        <f t="shared" si="142"/>
        <v>0</v>
      </c>
      <c r="S478" s="193">
        <v>0</v>
      </c>
      <c r="T478" s="194">
        <f t="shared" si="143"/>
        <v>0</v>
      </c>
      <c r="AR478" s="19" t="s">
        <v>168</v>
      </c>
      <c r="AT478" s="19" t="s">
        <v>164</v>
      </c>
      <c r="AU478" s="19" t="s">
        <v>168</v>
      </c>
      <c r="AY478" s="19" t="s">
        <v>162</v>
      </c>
      <c r="BE478" s="195">
        <f t="shared" si="144"/>
        <v>0</v>
      </c>
      <c r="BF478" s="195">
        <f t="shared" si="145"/>
        <v>0</v>
      </c>
      <c r="BG478" s="195">
        <f t="shared" si="146"/>
        <v>0</v>
      </c>
      <c r="BH478" s="195">
        <f t="shared" si="147"/>
        <v>0</v>
      </c>
      <c r="BI478" s="195">
        <f t="shared" si="148"/>
        <v>0</v>
      </c>
      <c r="BJ478" s="19" t="s">
        <v>22</v>
      </c>
      <c r="BK478" s="195">
        <f t="shared" si="149"/>
        <v>0</v>
      </c>
      <c r="BL478" s="19" t="s">
        <v>168</v>
      </c>
      <c r="BM478" s="19" t="s">
        <v>1829</v>
      </c>
    </row>
    <row r="479" spans="2:63" s="15" customFormat="1" ht="21.6" customHeight="1">
      <c r="B479" s="270"/>
      <c r="C479" s="271"/>
      <c r="D479" s="272" t="s">
        <v>72</v>
      </c>
      <c r="E479" s="272" t="s">
        <v>3683</v>
      </c>
      <c r="F479" s="272" t="s">
        <v>3684</v>
      </c>
      <c r="G479" s="271"/>
      <c r="H479" s="271"/>
      <c r="I479" s="273"/>
      <c r="J479" s="274">
        <f>BK479</f>
        <v>0</v>
      </c>
      <c r="K479" s="271"/>
      <c r="L479" s="275"/>
      <c r="M479" s="276"/>
      <c r="N479" s="277"/>
      <c r="O479" s="277"/>
      <c r="P479" s="278">
        <f>P480</f>
        <v>0</v>
      </c>
      <c r="Q479" s="277"/>
      <c r="R479" s="278">
        <f>R480</f>
        <v>0</v>
      </c>
      <c r="S479" s="277"/>
      <c r="T479" s="279">
        <f>T480</f>
        <v>0</v>
      </c>
      <c r="AR479" s="280" t="s">
        <v>22</v>
      </c>
      <c r="AT479" s="281" t="s">
        <v>72</v>
      </c>
      <c r="AU479" s="281" t="s">
        <v>180</v>
      </c>
      <c r="AY479" s="280" t="s">
        <v>162</v>
      </c>
      <c r="BK479" s="282">
        <f>BK480</f>
        <v>0</v>
      </c>
    </row>
    <row r="480" spans="2:65" s="1" customFormat="1" ht="22.5" customHeight="1">
      <c r="B480" s="36"/>
      <c r="C480" s="184" t="s">
        <v>1837</v>
      </c>
      <c r="D480" s="184" t="s">
        <v>164</v>
      </c>
      <c r="E480" s="185" t="s">
        <v>3685</v>
      </c>
      <c r="F480" s="186" t="s">
        <v>3686</v>
      </c>
      <c r="G480" s="187" t="s">
        <v>1996</v>
      </c>
      <c r="H480" s="188">
        <v>1</v>
      </c>
      <c r="I480" s="189"/>
      <c r="J480" s="190">
        <f>ROUND(I480*H480,2)</f>
        <v>0</v>
      </c>
      <c r="K480" s="186" t="s">
        <v>20</v>
      </c>
      <c r="L480" s="56"/>
      <c r="M480" s="191" t="s">
        <v>20</v>
      </c>
      <c r="N480" s="192" t="s">
        <v>44</v>
      </c>
      <c r="O480" s="37"/>
      <c r="P480" s="193">
        <f>O480*H480</f>
        <v>0</v>
      </c>
      <c r="Q480" s="193">
        <v>0</v>
      </c>
      <c r="R480" s="193">
        <f>Q480*H480</f>
        <v>0</v>
      </c>
      <c r="S480" s="193">
        <v>0</v>
      </c>
      <c r="T480" s="194">
        <f>S480*H480</f>
        <v>0</v>
      </c>
      <c r="AR480" s="19" t="s">
        <v>168</v>
      </c>
      <c r="AT480" s="19" t="s">
        <v>164</v>
      </c>
      <c r="AU480" s="19" t="s">
        <v>168</v>
      </c>
      <c r="AY480" s="19" t="s">
        <v>162</v>
      </c>
      <c r="BE480" s="195">
        <f>IF(N480="základní",J480,0)</f>
        <v>0</v>
      </c>
      <c r="BF480" s="195">
        <f>IF(N480="snížená",J480,0)</f>
        <v>0</v>
      </c>
      <c r="BG480" s="195">
        <f>IF(N480="zákl. přenesená",J480,0)</f>
        <v>0</v>
      </c>
      <c r="BH480" s="195">
        <f>IF(N480="sníž. přenesená",J480,0)</f>
        <v>0</v>
      </c>
      <c r="BI480" s="195">
        <f>IF(N480="nulová",J480,0)</f>
        <v>0</v>
      </c>
      <c r="BJ480" s="19" t="s">
        <v>22</v>
      </c>
      <c r="BK480" s="195">
        <f>ROUND(I480*H480,2)</f>
        <v>0</v>
      </c>
      <c r="BL480" s="19" t="s">
        <v>168</v>
      </c>
      <c r="BM480" s="19" t="s">
        <v>1837</v>
      </c>
    </row>
    <row r="481" spans="2:63" s="15" customFormat="1" ht="21.6" customHeight="1">
      <c r="B481" s="270"/>
      <c r="C481" s="271"/>
      <c r="D481" s="272" t="s">
        <v>72</v>
      </c>
      <c r="E481" s="272" t="s">
        <v>3687</v>
      </c>
      <c r="F481" s="272" t="s">
        <v>3688</v>
      </c>
      <c r="G481" s="271"/>
      <c r="H481" s="271"/>
      <c r="I481" s="273"/>
      <c r="J481" s="274">
        <f>BK481</f>
        <v>0</v>
      </c>
      <c r="K481" s="271"/>
      <c r="L481" s="275"/>
      <c r="M481" s="276"/>
      <c r="N481" s="277"/>
      <c r="O481" s="277"/>
      <c r="P481" s="278">
        <f>SUM(P482:P490)</f>
        <v>0</v>
      </c>
      <c r="Q481" s="277"/>
      <c r="R481" s="278">
        <f>SUM(R482:R490)</f>
        <v>0</v>
      </c>
      <c r="S481" s="277"/>
      <c r="T481" s="279">
        <f>SUM(T482:T490)</f>
        <v>0</v>
      </c>
      <c r="AR481" s="280" t="s">
        <v>22</v>
      </c>
      <c r="AT481" s="281" t="s">
        <v>72</v>
      </c>
      <c r="AU481" s="281" t="s">
        <v>180</v>
      </c>
      <c r="AY481" s="280" t="s">
        <v>162</v>
      </c>
      <c r="BK481" s="282">
        <f>SUM(BK482:BK490)</f>
        <v>0</v>
      </c>
    </row>
    <row r="482" spans="2:65" s="1" customFormat="1" ht="22.5" customHeight="1">
      <c r="B482" s="36"/>
      <c r="C482" s="184" t="s">
        <v>1846</v>
      </c>
      <c r="D482" s="184" t="s">
        <v>164</v>
      </c>
      <c r="E482" s="185" t="s">
        <v>3689</v>
      </c>
      <c r="F482" s="186" t="s">
        <v>3690</v>
      </c>
      <c r="G482" s="187" t="s">
        <v>1996</v>
      </c>
      <c r="H482" s="188">
        <v>11</v>
      </c>
      <c r="I482" s="189"/>
      <c r="J482" s="190">
        <f aca="true" t="shared" si="150" ref="J482:J490">ROUND(I482*H482,2)</f>
        <v>0</v>
      </c>
      <c r="K482" s="186" t="s">
        <v>20</v>
      </c>
      <c r="L482" s="56"/>
      <c r="M482" s="191" t="s">
        <v>20</v>
      </c>
      <c r="N482" s="192" t="s">
        <v>44</v>
      </c>
      <c r="O482" s="37"/>
      <c r="P482" s="193">
        <f aca="true" t="shared" si="151" ref="P482:P490">O482*H482</f>
        <v>0</v>
      </c>
      <c r="Q482" s="193">
        <v>0</v>
      </c>
      <c r="R482" s="193">
        <f aca="true" t="shared" si="152" ref="R482:R490">Q482*H482</f>
        <v>0</v>
      </c>
      <c r="S482" s="193">
        <v>0</v>
      </c>
      <c r="T482" s="194">
        <f aca="true" t="shared" si="153" ref="T482:T490">S482*H482</f>
        <v>0</v>
      </c>
      <c r="AR482" s="19" t="s">
        <v>168</v>
      </c>
      <c r="AT482" s="19" t="s">
        <v>164</v>
      </c>
      <c r="AU482" s="19" t="s">
        <v>168</v>
      </c>
      <c r="AY482" s="19" t="s">
        <v>162</v>
      </c>
      <c r="BE482" s="195">
        <f aca="true" t="shared" si="154" ref="BE482:BE490">IF(N482="základní",J482,0)</f>
        <v>0</v>
      </c>
      <c r="BF482" s="195">
        <f aca="true" t="shared" si="155" ref="BF482:BF490">IF(N482="snížená",J482,0)</f>
        <v>0</v>
      </c>
      <c r="BG482" s="195">
        <f aca="true" t="shared" si="156" ref="BG482:BG490">IF(N482="zákl. přenesená",J482,0)</f>
        <v>0</v>
      </c>
      <c r="BH482" s="195">
        <f aca="true" t="shared" si="157" ref="BH482:BH490">IF(N482="sníž. přenesená",J482,0)</f>
        <v>0</v>
      </c>
      <c r="BI482" s="195">
        <f aca="true" t="shared" si="158" ref="BI482:BI490">IF(N482="nulová",J482,0)</f>
        <v>0</v>
      </c>
      <c r="BJ482" s="19" t="s">
        <v>22</v>
      </c>
      <c r="BK482" s="195">
        <f aca="true" t="shared" si="159" ref="BK482:BK490">ROUND(I482*H482,2)</f>
        <v>0</v>
      </c>
      <c r="BL482" s="19" t="s">
        <v>168</v>
      </c>
      <c r="BM482" s="19" t="s">
        <v>1846</v>
      </c>
    </row>
    <row r="483" spans="2:65" s="1" customFormat="1" ht="22.5" customHeight="1">
      <c r="B483" s="36"/>
      <c r="C483" s="184" t="s">
        <v>1850</v>
      </c>
      <c r="D483" s="184" t="s">
        <v>164</v>
      </c>
      <c r="E483" s="185" t="s">
        <v>3691</v>
      </c>
      <c r="F483" s="186" t="s">
        <v>3692</v>
      </c>
      <c r="G483" s="187" t="s">
        <v>1996</v>
      </c>
      <c r="H483" s="188">
        <v>3</v>
      </c>
      <c r="I483" s="189"/>
      <c r="J483" s="190">
        <f t="shared" si="150"/>
        <v>0</v>
      </c>
      <c r="K483" s="186" t="s">
        <v>20</v>
      </c>
      <c r="L483" s="56"/>
      <c r="M483" s="191" t="s">
        <v>20</v>
      </c>
      <c r="N483" s="192" t="s">
        <v>44</v>
      </c>
      <c r="O483" s="37"/>
      <c r="P483" s="193">
        <f t="shared" si="151"/>
        <v>0</v>
      </c>
      <c r="Q483" s="193">
        <v>0</v>
      </c>
      <c r="R483" s="193">
        <f t="shared" si="152"/>
        <v>0</v>
      </c>
      <c r="S483" s="193">
        <v>0</v>
      </c>
      <c r="T483" s="194">
        <f t="shared" si="153"/>
        <v>0</v>
      </c>
      <c r="AR483" s="19" t="s">
        <v>168</v>
      </c>
      <c r="AT483" s="19" t="s">
        <v>164</v>
      </c>
      <c r="AU483" s="19" t="s">
        <v>168</v>
      </c>
      <c r="AY483" s="19" t="s">
        <v>162</v>
      </c>
      <c r="BE483" s="195">
        <f t="shared" si="154"/>
        <v>0</v>
      </c>
      <c r="BF483" s="195">
        <f t="shared" si="155"/>
        <v>0</v>
      </c>
      <c r="BG483" s="195">
        <f t="shared" si="156"/>
        <v>0</v>
      </c>
      <c r="BH483" s="195">
        <f t="shared" si="157"/>
        <v>0</v>
      </c>
      <c r="BI483" s="195">
        <f t="shared" si="158"/>
        <v>0</v>
      </c>
      <c r="BJ483" s="19" t="s">
        <v>22</v>
      </c>
      <c r="BK483" s="195">
        <f t="shared" si="159"/>
        <v>0</v>
      </c>
      <c r="BL483" s="19" t="s">
        <v>168</v>
      </c>
      <c r="BM483" s="19" t="s">
        <v>1850</v>
      </c>
    </row>
    <row r="484" spans="2:65" s="1" customFormat="1" ht="22.5" customHeight="1">
      <c r="B484" s="36"/>
      <c r="C484" s="184" t="s">
        <v>1855</v>
      </c>
      <c r="D484" s="184" t="s">
        <v>164</v>
      </c>
      <c r="E484" s="185" t="s">
        <v>3693</v>
      </c>
      <c r="F484" s="186" t="s">
        <v>3694</v>
      </c>
      <c r="G484" s="187" t="s">
        <v>1996</v>
      </c>
      <c r="H484" s="188">
        <v>23</v>
      </c>
      <c r="I484" s="189"/>
      <c r="J484" s="190">
        <f t="shared" si="150"/>
        <v>0</v>
      </c>
      <c r="K484" s="186" t="s">
        <v>20</v>
      </c>
      <c r="L484" s="56"/>
      <c r="M484" s="191" t="s">
        <v>20</v>
      </c>
      <c r="N484" s="192" t="s">
        <v>44</v>
      </c>
      <c r="O484" s="37"/>
      <c r="P484" s="193">
        <f t="shared" si="151"/>
        <v>0</v>
      </c>
      <c r="Q484" s="193">
        <v>0</v>
      </c>
      <c r="R484" s="193">
        <f t="shared" si="152"/>
        <v>0</v>
      </c>
      <c r="S484" s="193">
        <v>0</v>
      </c>
      <c r="T484" s="194">
        <f t="shared" si="153"/>
        <v>0</v>
      </c>
      <c r="AR484" s="19" t="s">
        <v>168</v>
      </c>
      <c r="AT484" s="19" t="s">
        <v>164</v>
      </c>
      <c r="AU484" s="19" t="s">
        <v>168</v>
      </c>
      <c r="AY484" s="19" t="s">
        <v>162</v>
      </c>
      <c r="BE484" s="195">
        <f t="shared" si="154"/>
        <v>0</v>
      </c>
      <c r="BF484" s="195">
        <f t="shared" si="155"/>
        <v>0</v>
      </c>
      <c r="BG484" s="195">
        <f t="shared" si="156"/>
        <v>0</v>
      </c>
      <c r="BH484" s="195">
        <f t="shared" si="157"/>
        <v>0</v>
      </c>
      <c r="BI484" s="195">
        <f t="shared" si="158"/>
        <v>0</v>
      </c>
      <c r="BJ484" s="19" t="s">
        <v>22</v>
      </c>
      <c r="BK484" s="195">
        <f t="shared" si="159"/>
        <v>0</v>
      </c>
      <c r="BL484" s="19" t="s">
        <v>168</v>
      </c>
      <c r="BM484" s="19" t="s">
        <v>1855</v>
      </c>
    </row>
    <row r="485" spans="2:65" s="1" customFormat="1" ht="22.5" customHeight="1">
      <c r="B485" s="36"/>
      <c r="C485" s="184" t="s">
        <v>1859</v>
      </c>
      <c r="D485" s="184" t="s">
        <v>164</v>
      </c>
      <c r="E485" s="185" t="s">
        <v>3695</v>
      </c>
      <c r="F485" s="186" t="s">
        <v>3696</v>
      </c>
      <c r="G485" s="187" t="s">
        <v>1996</v>
      </c>
      <c r="H485" s="188">
        <v>1</v>
      </c>
      <c r="I485" s="189"/>
      <c r="J485" s="190">
        <f t="shared" si="150"/>
        <v>0</v>
      </c>
      <c r="K485" s="186" t="s">
        <v>20</v>
      </c>
      <c r="L485" s="56"/>
      <c r="M485" s="191" t="s">
        <v>20</v>
      </c>
      <c r="N485" s="192" t="s">
        <v>44</v>
      </c>
      <c r="O485" s="37"/>
      <c r="P485" s="193">
        <f t="shared" si="151"/>
        <v>0</v>
      </c>
      <c r="Q485" s="193">
        <v>0</v>
      </c>
      <c r="R485" s="193">
        <f t="shared" si="152"/>
        <v>0</v>
      </c>
      <c r="S485" s="193">
        <v>0</v>
      </c>
      <c r="T485" s="194">
        <f t="shared" si="153"/>
        <v>0</v>
      </c>
      <c r="AR485" s="19" t="s">
        <v>168</v>
      </c>
      <c r="AT485" s="19" t="s">
        <v>164</v>
      </c>
      <c r="AU485" s="19" t="s">
        <v>168</v>
      </c>
      <c r="AY485" s="19" t="s">
        <v>162</v>
      </c>
      <c r="BE485" s="195">
        <f t="shared" si="154"/>
        <v>0</v>
      </c>
      <c r="BF485" s="195">
        <f t="shared" si="155"/>
        <v>0</v>
      </c>
      <c r="BG485" s="195">
        <f t="shared" si="156"/>
        <v>0</v>
      </c>
      <c r="BH485" s="195">
        <f t="shared" si="157"/>
        <v>0</v>
      </c>
      <c r="BI485" s="195">
        <f t="shared" si="158"/>
        <v>0</v>
      </c>
      <c r="BJ485" s="19" t="s">
        <v>22</v>
      </c>
      <c r="BK485" s="195">
        <f t="shared" si="159"/>
        <v>0</v>
      </c>
      <c r="BL485" s="19" t="s">
        <v>168</v>
      </c>
      <c r="BM485" s="19" t="s">
        <v>1859</v>
      </c>
    </row>
    <row r="486" spans="2:65" s="1" customFormat="1" ht="22.5" customHeight="1">
      <c r="B486" s="36"/>
      <c r="C486" s="184" t="s">
        <v>1864</v>
      </c>
      <c r="D486" s="184" t="s">
        <v>164</v>
      </c>
      <c r="E486" s="185" t="s">
        <v>3697</v>
      </c>
      <c r="F486" s="186" t="s">
        <v>3698</v>
      </c>
      <c r="G486" s="187" t="s">
        <v>1996</v>
      </c>
      <c r="H486" s="188">
        <v>76</v>
      </c>
      <c r="I486" s="189"/>
      <c r="J486" s="190">
        <f t="shared" si="150"/>
        <v>0</v>
      </c>
      <c r="K486" s="186" t="s">
        <v>20</v>
      </c>
      <c r="L486" s="56"/>
      <c r="M486" s="191" t="s">
        <v>20</v>
      </c>
      <c r="N486" s="192" t="s">
        <v>44</v>
      </c>
      <c r="O486" s="37"/>
      <c r="P486" s="193">
        <f t="shared" si="151"/>
        <v>0</v>
      </c>
      <c r="Q486" s="193">
        <v>0</v>
      </c>
      <c r="R486" s="193">
        <f t="shared" si="152"/>
        <v>0</v>
      </c>
      <c r="S486" s="193">
        <v>0</v>
      </c>
      <c r="T486" s="194">
        <f t="shared" si="153"/>
        <v>0</v>
      </c>
      <c r="AR486" s="19" t="s">
        <v>168</v>
      </c>
      <c r="AT486" s="19" t="s">
        <v>164</v>
      </c>
      <c r="AU486" s="19" t="s">
        <v>168</v>
      </c>
      <c r="AY486" s="19" t="s">
        <v>162</v>
      </c>
      <c r="BE486" s="195">
        <f t="shared" si="154"/>
        <v>0</v>
      </c>
      <c r="BF486" s="195">
        <f t="shared" si="155"/>
        <v>0</v>
      </c>
      <c r="BG486" s="195">
        <f t="shared" si="156"/>
        <v>0</v>
      </c>
      <c r="BH486" s="195">
        <f t="shared" si="157"/>
        <v>0</v>
      </c>
      <c r="BI486" s="195">
        <f t="shared" si="158"/>
        <v>0</v>
      </c>
      <c r="BJ486" s="19" t="s">
        <v>22</v>
      </c>
      <c r="BK486" s="195">
        <f t="shared" si="159"/>
        <v>0</v>
      </c>
      <c r="BL486" s="19" t="s">
        <v>168</v>
      </c>
      <c r="BM486" s="19" t="s">
        <v>1864</v>
      </c>
    </row>
    <row r="487" spans="2:65" s="1" customFormat="1" ht="22.5" customHeight="1">
      <c r="B487" s="36"/>
      <c r="C487" s="184" t="s">
        <v>1873</v>
      </c>
      <c r="D487" s="184" t="s">
        <v>164</v>
      </c>
      <c r="E487" s="185" t="s">
        <v>3699</v>
      </c>
      <c r="F487" s="186" t="s">
        <v>3700</v>
      </c>
      <c r="G487" s="187" t="s">
        <v>1996</v>
      </c>
      <c r="H487" s="188">
        <v>17</v>
      </c>
      <c r="I487" s="189"/>
      <c r="J487" s="190">
        <f t="shared" si="150"/>
        <v>0</v>
      </c>
      <c r="K487" s="186" t="s">
        <v>20</v>
      </c>
      <c r="L487" s="56"/>
      <c r="M487" s="191" t="s">
        <v>20</v>
      </c>
      <c r="N487" s="192" t="s">
        <v>44</v>
      </c>
      <c r="O487" s="37"/>
      <c r="P487" s="193">
        <f t="shared" si="151"/>
        <v>0</v>
      </c>
      <c r="Q487" s="193">
        <v>0</v>
      </c>
      <c r="R487" s="193">
        <f t="shared" si="152"/>
        <v>0</v>
      </c>
      <c r="S487" s="193">
        <v>0</v>
      </c>
      <c r="T487" s="194">
        <f t="shared" si="153"/>
        <v>0</v>
      </c>
      <c r="AR487" s="19" t="s">
        <v>168</v>
      </c>
      <c r="AT487" s="19" t="s">
        <v>164</v>
      </c>
      <c r="AU487" s="19" t="s">
        <v>168</v>
      </c>
      <c r="AY487" s="19" t="s">
        <v>162</v>
      </c>
      <c r="BE487" s="195">
        <f t="shared" si="154"/>
        <v>0</v>
      </c>
      <c r="BF487" s="195">
        <f t="shared" si="155"/>
        <v>0</v>
      </c>
      <c r="BG487" s="195">
        <f t="shared" si="156"/>
        <v>0</v>
      </c>
      <c r="BH487" s="195">
        <f t="shared" si="157"/>
        <v>0</v>
      </c>
      <c r="BI487" s="195">
        <f t="shared" si="158"/>
        <v>0</v>
      </c>
      <c r="BJ487" s="19" t="s">
        <v>22</v>
      </c>
      <c r="BK487" s="195">
        <f t="shared" si="159"/>
        <v>0</v>
      </c>
      <c r="BL487" s="19" t="s">
        <v>168</v>
      </c>
      <c r="BM487" s="19" t="s">
        <v>1873</v>
      </c>
    </row>
    <row r="488" spans="2:65" s="1" customFormat="1" ht="22.5" customHeight="1">
      <c r="B488" s="36"/>
      <c r="C488" s="184" t="s">
        <v>1876</v>
      </c>
      <c r="D488" s="184" t="s">
        <v>164</v>
      </c>
      <c r="E488" s="185" t="s">
        <v>3701</v>
      </c>
      <c r="F488" s="186" t="s">
        <v>3702</v>
      </c>
      <c r="G488" s="187" t="s">
        <v>1996</v>
      </c>
      <c r="H488" s="188">
        <v>12</v>
      </c>
      <c r="I488" s="189"/>
      <c r="J488" s="190">
        <f t="shared" si="150"/>
        <v>0</v>
      </c>
      <c r="K488" s="186" t="s">
        <v>20</v>
      </c>
      <c r="L488" s="56"/>
      <c r="M488" s="191" t="s">
        <v>20</v>
      </c>
      <c r="N488" s="192" t="s">
        <v>44</v>
      </c>
      <c r="O488" s="37"/>
      <c r="P488" s="193">
        <f t="shared" si="151"/>
        <v>0</v>
      </c>
      <c r="Q488" s="193">
        <v>0</v>
      </c>
      <c r="R488" s="193">
        <f t="shared" si="152"/>
        <v>0</v>
      </c>
      <c r="S488" s="193">
        <v>0</v>
      </c>
      <c r="T488" s="194">
        <f t="shared" si="153"/>
        <v>0</v>
      </c>
      <c r="AR488" s="19" t="s">
        <v>168</v>
      </c>
      <c r="AT488" s="19" t="s">
        <v>164</v>
      </c>
      <c r="AU488" s="19" t="s">
        <v>168</v>
      </c>
      <c r="AY488" s="19" t="s">
        <v>162</v>
      </c>
      <c r="BE488" s="195">
        <f t="shared" si="154"/>
        <v>0</v>
      </c>
      <c r="BF488" s="195">
        <f t="shared" si="155"/>
        <v>0</v>
      </c>
      <c r="BG488" s="195">
        <f t="shared" si="156"/>
        <v>0</v>
      </c>
      <c r="BH488" s="195">
        <f t="shared" si="157"/>
        <v>0</v>
      </c>
      <c r="BI488" s="195">
        <f t="shared" si="158"/>
        <v>0</v>
      </c>
      <c r="BJ488" s="19" t="s">
        <v>22</v>
      </c>
      <c r="BK488" s="195">
        <f t="shared" si="159"/>
        <v>0</v>
      </c>
      <c r="BL488" s="19" t="s">
        <v>168</v>
      </c>
      <c r="BM488" s="19" t="s">
        <v>1876</v>
      </c>
    </row>
    <row r="489" spans="2:65" s="1" customFormat="1" ht="22.5" customHeight="1">
      <c r="B489" s="36"/>
      <c r="C489" s="184" t="s">
        <v>1889</v>
      </c>
      <c r="D489" s="184" t="s">
        <v>164</v>
      </c>
      <c r="E489" s="185" t="s">
        <v>3703</v>
      </c>
      <c r="F489" s="186" t="s">
        <v>3704</v>
      </c>
      <c r="G489" s="187" t="s">
        <v>1996</v>
      </c>
      <c r="H489" s="188">
        <v>2</v>
      </c>
      <c r="I489" s="189"/>
      <c r="J489" s="190">
        <f t="shared" si="150"/>
        <v>0</v>
      </c>
      <c r="K489" s="186" t="s">
        <v>20</v>
      </c>
      <c r="L489" s="56"/>
      <c r="M489" s="191" t="s">
        <v>20</v>
      </c>
      <c r="N489" s="192" t="s">
        <v>44</v>
      </c>
      <c r="O489" s="37"/>
      <c r="P489" s="193">
        <f t="shared" si="151"/>
        <v>0</v>
      </c>
      <c r="Q489" s="193">
        <v>0</v>
      </c>
      <c r="R489" s="193">
        <f t="shared" si="152"/>
        <v>0</v>
      </c>
      <c r="S489" s="193">
        <v>0</v>
      </c>
      <c r="T489" s="194">
        <f t="shared" si="153"/>
        <v>0</v>
      </c>
      <c r="AR489" s="19" t="s">
        <v>168</v>
      </c>
      <c r="AT489" s="19" t="s">
        <v>164</v>
      </c>
      <c r="AU489" s="19" t="s">
        <v>168</v>
      </c>
      <c r="AY489" s="19" t="s">
        <v>162</v>
      </c>
      <c r="BE489" s="195">
        <f t="shared" si="154"/>
        <v>0</v>
      </c>
      <c r="BF489" s="195">
        <f t="shared" si="155"/>
        <v>0</v>
      </c>
      <c r="BG489" s="195">
        <f t="shared" si="156"/>
        <v>0</v>
      </c>
      <c r="BH489" s="195">
        <f t="shared" si="157"/>
        <v>0</v>
      </c>
      <c r="BI489" s="195">
        <f t="shared" si="158"/>
        <v>0</v>
      </c>
      <c r="BJ489" s="19" t="s">
        <v>22</v>
      </c>
      <c r="BK489" s="195">
        <f t="shared" si="159"/>
        <v>0</v>
      </c>
      <c r="BL489" s="19" t="s">
        <v>168</v>
      </c>
      <c r="BM489" s="19" t="s">
        <v>1889</v>
      </c>
    </row>
    <row r="490" spans="2:65" s="1" customFormat="1" ht="22.5" customHeight="1">
      <c r="B490" s="36"/>
      <c r="C490" s="184" t="s">
        <v>1893</v>
      </c>
      <c r="D490" s="184" t="s">
        <v>164</v>
      </c>
      <c r="E490" s="185" t="s">
        <v>3705</v>
      </c>
      <c r="F490" s="186" t="s">
        <v>3706</v>
      </c>
      <c r="G490" s="187" t="s">
        <v>1996</v>
      </c>
      <c r="H490" s="188">
        <v>18</v>
      </c>
      <c r="I490" s="189"/>
      <c r="J490" s="190">
        <f t="shared" si="150"/>
        <v>0</v>
      </c>
      <c r="K490" s="186" t="s">
        <v>20</v>
      </c>
      <c r="L490" s="56"/>
      <c r="M490" s="191" t="s">
        <v>20</v>
      </c>
      <c r="N490" s="192" t="s">
        <v>44</v>
      </c>
      <c r="O490" s="37"/>
      <c r="P490" s="193">
        <f t="shared" si="151"/>
        <v>0</v>
      </c>
      <c r="Q490" s="193">
        <v>0</v>
      </c>
      <c r="R490" s="193">
        <f t="shared" si="152"/>
        <v>0</v>
      </c>
      <c r="S490" s="193">
        <v>0</v>
      </c>
      <c r="T490" s="194">
        <f t="shared" si="153"/>
        <v>0</v>
      </c>
      <c r="AR490" s="19" t="s">
        <v>168</v>
      </c>
      <c r="AT490" s="19" t="s">
        <v>164</v>
      </c>
      <c r="AU490" s="19" t="s">
        <v>168</v>
      </c>
      <c r="AY490" s="19" t="s">
        <v>162</v>
      </c>
      <c r="BE490" s="195">
        <f t="shared" si="154"/>
        <v>0</v>
      </c>
      <c r="BF490" s="195">
        <f t="shared" si="155"/>
        <v>0</v>
      </c>
      <c r="BG490" s="195">
        <f t="shared" si="156"/>
        <v>0</v>
      </c>
      <c r="BH490" s="195">
        <f t="shared" si="157"/>
        <v>0</v>
      </c>
      <c r="BI490" s="195">
        <f t="shared" si="158"/>
        <v>0</v>
      </c>
      <c r="BJ490" s="19" t="s">
        <v>22</v>
      </c>
      <c r="BK490" s="195">
        <f t="shared" si="159"/>
        <v>0</v>
      </c>
      <c r="BL490" s="19" t="s">
        <v>168</v>
      </c>
      <c r="BM490" s="19" t="s">
        <v>1893</v>
      </c>
    </row>
    <row r="491" spans="2:63" s="10" customFormat="1" ht="22.35" customHeight="1">
      <c r="B491" s="167"/>
      <c r="C491" s="168"/>
      <c r="D491" s="169" t="s">
        <v>72</v>
      </c>
      <c r="E491" s="268" t="s">
        <v>3707</v>
      </c>
      <c r="F491" s="268" t="s">
        <v>3708</v>
      </c>
      <c r="G491" s="168"/>
      <c r="H491" s="168"/>
      <c r="I491" s="171"/>
      <c r="J491" s="269">
        <f>BK491</f>
        <v>0</v>
      </c>
      <c r="K491" s="168"/>
      <c r="L491" s="173"/>
      <c r="M491" s="174"/>
      <c r="N491" s="175"/>
      <c r="O491" s="175"/>
      <c r="P491" s="176">
        <f>P492+P516+P518+P522+P548+P557+P572+P578+P585+P594+P605+P615+P633+P665+P669+P675+P677+P683+P689+P691</f>
        <v>0</v>
      </c>
      <c r="Q491" s="175"/>
      <c r="R491" s="176">
        <f>R492+R516+R518+R522+R548+R557+R572+R578+R585+R594+R605+R615+R633+R665+R669+R675+R677+R683+R689+R691</f>
        <v>0</v>
      </c>
      <c r="S491" s="175"/>
      <c r="T491" s="177">
        <f>T492+T516+T518+T522+T548+T557+T572+T578+T585+T594+T605+T615+T633+T665+T669+T675+T677+T683+T689+T691</f>
        <v>0</v>
      </c>
      <c r="AR491" s="178" t="s">
        <v>22</v>
      </c>
      <c r="AT491" s="179" t="s">
        <v>72</v>
      </c>
      <c r="AU491" s="179" t="s">
        <v>81</v>
      </c>
      <c r="AY491" s="178" t="s">
        <v>162</v>
      </c>
      <c r="BK491" s="180">
        <f>BK492+BK516+BK518+BK522+BK548+BK557+BK572+BK578+BK585+BK594+BK605+BK615+BK633+BK665+BK669+BK675+BK677+BK683+BK689+BK691</f>
        <v>0</v>
      </c>
    </row>
    <row r="492" spans="2:63" s="15" customFormat="1" ht="14.45" customHeight="1">
      <c r="B492" s="270"/>
      <c r="C492" s="271"/>
      <c r="D492" s="272" t="s">
        <v>72</v>
      </c>
      <c r="E492" s="272" t="s">
        <v>3709</v>
      </c>
      <c r="F492" s="272" t="s">
        <v>3710</v>
      </c>
      <c r="G492" s="271"/>
      <c r="H492" s="271"/>
      <c r="I492" s="273"/>
      <c r="J492" s="274">
        <f>BK492</f>
        <v>0</v>
      </c>
      <c r="K492" s="271"/>
      <c r="L492" s="275"/>
      <c r="M492" s="276"/>
      <c r="N492" s="277"/>
      <c r="O492" s="277"/>
      <c r="P492" s="278">
        <f>SUM(P493:P515)</f>
        <v>0</v>
      </c>
      <c r="Q492" s="277"/>
      <c r="R492" s="278">
        <f>SUM(R493:R515)</f>
        <v>0</v>
      </c>
      <c r="S492" s="277"/>
      <c r="T492" s="279">
        <f>SUM(T493:T515)</f>
        <v>0</v>
      </c>
      <c r="AR492" s="280" t="s">
        <v>22</v>
      </c>
      <c r="AT492" s="281" t="s">
        <v>72</v>
      </c>
      <c r="AU492" s="281" t="s">
        <v>180</v>
      </c>
      <c r="AY492" s="280" t="s">
        <v>162</v>
      </c>
      <c r="BK492" s="282">
        <f>SUM(BK493:BK515)</f>
        <v>0</v>
      </c>
    </row>
    <row r="493" spans="2:65" s="1" customFormat="1" ht="22.5" customHeight="1">
      <c r="B493" s="36"/>
      <c r="C493" s="184" t="s">
        <v>1897</v>
      </c>
      <c r="D493" s="184" t="s">
        <v>164</v>
      </c>
      <c r="E493" s="185" t="s">
        <v>3711</v>
      </c>
      <c r="F493" s="186" t="s">
        <v>3712</v>
      </c>
      <c r="G493" s="187" t="s">
        <v>1996</v>
      </c>
      <c r="H493" s="188">
        <v>1</v>
      </c>
      <c r="I493" s="189"/>
      <c r="J493" s="190">
        <f aca="true" t="shared" si="160" ref="J493:J515">ROUND(I493*H493,2)</f>
        <v>0</v>
      </c>
      <c r="K493" s="186" t="s">
        <v>20</v>
      </c>
      <c r="L493" s="56"/>
      <c r="M493" s="191" t="s">
        <v>20</v>
      </c>
      <c r="N493" s="192" t="s">
        <v>44</v>
      </c>
      <c r="O493" s="37"/>
      <c r="P493" s="193">
        <f aca="true" t="shared" si="161" ref="P493:P515">O493*H493</f>
        <v>0</v>
      </c>
      <c r="Q493" s="193">
        <v>0</v>
      </c>
      <c r="R493" s="193">
        <f aca="true" t="shared" si="162" ref="R493:R515">Q493*H493</f>
        <v>0</v>
      </c>
      <c r="S493" s="193">
        <v>0</v>
      </c>
      <c r="T493" s="194">
        <f aca="true" t="shared" si="163" ref="T493:T515">S493*H493</f>
        <v>0</v>
      </c>
      <c r="AR493" s="19" t="s">
        <v>168</v>
      </c>
      <c r="AT493" s="19" t="s">
        <v>164</v>
      </c>
      <c r="AU493" s="19" t="s">
        <v>168</v>
      </c>
      <c r="AY493" s="19" t="s">
        <v>162</v>
      </c>
      <c r="BE493" s="195">
        <f aca="true" t="shared" si="164" ref="BE493:BE515">IF(N493="základní",J493,0)</f>
        <v>0</v>
      </c>
      <c r="BF493" s="195">
        <f aca="true" t="shared" si="165" ref="BF493:BF515">IF(N493="snížená",J493,0)</f>
        <v>0</v>
      </c>
      <c r="BG493" s="195">
        <f aca="true" t="shared" si="166" ref="BG493:BG515">IF(N493="zákl. přenesená",J493,0)</f>
        <v>0</v>
      </c>
      <c r="BH493" s="195">
        <f aca="true" t="shared" si="167" ref="BH493:BH515">IF(N493="sníž. přenesená",J493,0)</f>
        <v>0</v>
      </c>
      <c r="BI493" s="195">
        <f aca="true" t="shared" si="168" ref="BI493:BI515">IF(N493="nulová",J493,0)</f>
        <v>0</v>
      </c>
      <c r="BJ493" s="19" t="s">
        <v>22</v>
      </c>
      <c r="BK493" s="195">
        <f aca="true" t="shared" si="169" ref="BK493:BK515">ROUND(I493*H493,2)</f>
        <v>0</v>
      </c>
      <c r="BL493" s="19" t="s">
        <v>168</v>
      </c>
      <c r="BM493" s="19" t="s">
        <v>1897</v>
      </c>
    </row>
    <row r="494" spans="2:65" s="1" customFormat="1" ht="22.5" customHeight="1">
      <c r="B494" s="36"/>
      <c r="C494" s="184" t="s">
        <v>1902</v>
      </c>
      <c r="D494" s="184" t="s">
        <v>164</v>
      </c>
      <c r="E494" s="185" t="s">
        <v>3713</v>
      </c>
      <c r="F494" s="186" t="s">
        <v>3714</v>
      </c>
      <c r="G494" s="187" t="s">
        <v>1996</v>
      </c>
      <c r="H494" s="188">
        <v>1</v>
      </c>
      <c r="I494" s="189"/>
      <c r="J494" s="190">
        <f t="shared" si="160"/>
        <v>0</v>
      </c>
      <c r="K494" s="186" t="s">
        <v>20</v>
      </c>
      <c r="L494" s="56"/>
      <c r="M494" s="191" t="s">
        <v>20</v>
      </c>
      <c r="N494" s="192" t="s">
        <v>44</v>
      </c>
      <c r="O494" s="37"/>
      <c r="P494" s="193">
        <f t="shared" si="161"/>
        <v>0</v>
      </c>
      <c r="Q494" s="193">
        <v>0</v>
      </c>
      <c r="R494" s="193">
        <f t="shared" si="162"/>
        <v>0</v>
      </c>
      <c r="S494" s="193">
        <v>0</v>
      </c>
      <c r="T494" s="194">
        <f t="shared" si="163"/>
        <v>0</v>
      </c>
      <c r="AR494" s="19" t="s">
        <v>168</v>
      </c>
      <c r="AT494" s="19" t="s">
        <v>164</v>
      </c>
      <c r="AU494" s="19" t="s">
        <v>168</v>
      </c>
      <c r="AY494" s="19" t="s">
        <v>162</v>
      </c>
      <c r="BE494" s="195">
        <f t="shared" si="164"/>
        <v>0</v>
      </c>
      <c r="BF494" s="195">
        <f t="shared" si="165"/>
        <v>0</v>
      </c>
      <c r="BG494" s="195">
        <f t="shared" si="166"/>
        <v>0</v>
      </c>
      <c r="BH494" s="195">
        <f t="shared" si="167"/>
        <v>0</v>
      </c>
      <c r="BI494" s="195">
        <f t="shared" si="168"/>
        <v>0</v>
      </c>
      <c r="BJ494" s="19" t="s">
        <v>22</v>
      </c>
      <c r="BK494" s="195">
        <f t="shared" si="169"/>
        <v>0</v>
      </c>
      <c r="BL494" s="19" t="s">
        <v>168</v>
      </c>
      <c r="BM494" s="19" t="s">
        <v>1902</v>
      </c>
    </row>
    <row r="495" spans="2:65" s="1" customFormat="1" ht="22.5" customHeight="1">
      <c r="B495" s="36"/>
      <c r="C495" s="184" t="s">
        <v>1907</v>
      </c>
      <c r="D495" s="184" t="s">
        <v>164</v>
      </c>
      <c r="E495" s="185" t="s">
        <v>3715</v>
      </c>
      <c r="F495" s="186" t="s">
        <v>3716</v>
      </c>
      <c r="G495" s="187" t="s">
        <v>1996</v>
      </c>
      <c r="H495" s="188">
        <v>1</v>
      </c>
      <c r="I495" s="189"/>
      <c r="J495" s="190">
        <f t="shared" si="160"/>
        <v>0</v>
      </c>
      <c r="K495" s="186" t="s">
        <v>20</v>
      </c>
      <c r="L495" s="56"/>
      <c r="M495" s="191" t="s">
        <v>20</v>
      </c>
      <c r="N495" s="192" t="s">
        <v>44</v>
      </c>
      <c r="O495" s="37"/>
      <c r="P495" s="193">
        <f t="shared" si="161"/>
        <v>0</v>
      </c>
      <c r="Q495" s="193">
        <v>0</v>
      </c>
      <c r="R495" s="193">
        <f t="shared" si="162"/>
        <v>0</v>
      </c>
      <c r="S495" s="193">
        <v>0</v>
      </c>
      <c r="T495" s="194">
        <f t="shared" si="163"/>
        <v>0</v>
      </c>
      <c r="AR495" s="19" t="s">
        <v>168</v>
      </c>
      <c r="AT495" s="19" t="s">
        <v>164</v>
      </c>
      <c r="AU495" s="19" t="s">
        <v>168</v>
      </c>
      <c r="AY495" s="19" t="s">
        <v>162</v>
      </c>
      <c r="BE495" s="195">
        <f t="shared" si="164"/>
        <v>0</v>
      </c>
      <c r="BF495" s="195">
        <f t="shared" si="165"/>
        <v>0</v>
      </c>
      <c r="BG495" s="195">
        <f t="shared" si="166"/>
        <v>0</v>
      </c>
      <c r="BH495" s="195">
        <f t="shared" si="167"/>
        <v>0</v>
      </c>
      <c r="BI495" s="195">
        <f t="shared" si="168"/>
        <v>0</v>
      </c>
      <c r="BJ495" s="19" t="s">
        <v>22</v>
      </c>
      <c r="BK495" s="195">
        <f t="shared" si="169"/>
        <v>0</v>
      </c>
      <c r="BL495" s="19" t="s">
        <v>168</v>
      </c>
      <c r="BM495" s="19" t="s">
        <v>1907</v>
      </c>
    </row>
    <row r="496" spans="2:65" s="1" customFormat="1" ht="22.5" customHeight="1">
      <c r="B496" s="36"/>
      <c r="C496" s="184" t="s">
        <v>1911</v>
      </c>
      <c r="D496" s="184" t="s">
        <v>164</v>
      </c>
      <c r="E496" s="185" t="s">
        <v>3717</v>
      </c>
      <c r="F496" s="186" t="s">
        <v>3718</v>
      </c>
      <c r="G496" s="187" t="s">
        <v>1996</v>
      </c>
      <c r="H496" s="188">
        <v>1</v>
      </c>
      <c r="I496" s="189"/>
      <c r="J496" s="190">
        <f t="shared" si="160"/>
        <v>0</v>
      </c>
      <c r="K496" s="186" t="s">
        <v>20</v>
      </c>
      <c r="L496" s="56"/>
      <c r="M496" s="191" t="s">
        <v>20</v>
      </c>
      <c r="N496" s="192" t="s">
        <v>44</v>
      </c>
      <c r="O496" s="37"/>
      <c r="P496" s="193">
        <f t="shared" si="161"/>
        <v>0</v>
      </c>
      <c r="Q496" s="193">
        <v>0</v>
      </c>
      <c r="R496" s="193">
        <f t="shared" si="162"/>
        <v>0</v>
      </c>
      <c r="S496" s="193">
        <v>0</v>
      </c>
      <c r="T496" s="194">
        <f t="shared" si="163"/>
        <v>0</v>
      </c>
      <c r="AR496" s="19" t="s">
        <v>168</v>
      </c>
      <c r="AT496" s="19" t="s">
        <v>164</v>
      </c>
      <c r="AU496" s="19" t="s">
        <v>168</v>
      </c>
      <c r="AY496" s="19" t="s">
        <v>162</v>
      </c>
      <c r="BE496" s="195">
        <f t="shared" si="164"/>
        <v>0</v>
      </c>
      <c r="BF496" s="195">
        <f t="shared" si="165"/>
        <v>0</v>
      </c>
      <c r="BG496" s="195">
        <f t="shared" si="166"/>
        <v>0</v>
      </c>
      <c r="BH496" s="195">
        <f t="shared" si="167"/>
        <v>0</v>
      </c>
      <c r="BI496" s="195">
        <f t="shared" si="168"/>
        <v>0</v>
      </c>
      <c r="BJ496" s="19" t="s">
        <v>22</v>
      </c>
      <c r="BK496" s="195">
        <f t="shared" si="169"/>
        <v>0</v>
      </c>
      <c r="BL496" s="19" t="s">
        <v>168</v>
      </c>
      <c r="BM496" s="19" t="s">
        <v>1911</v>
      </c>
    </row>
    <row r="497" spans="2:65" s="1" customFormat="1" ht="22.5" customHeight="1">
      <c r="B497" s="36"/>
      <c r="C497" s="184" t="s">
        <v>1914</v>
      </c>
      <c r="D497" s="184" t="s">
        <v>164</v>
      </c>
      <c r="E497" s="185" t="s">
        <v>3719</v>
      </c>
      <c r="F497" s="186" t="s">
        <v>3720</v>
      </c>
      <c r="G497" s="187" t="s">
        <v>1996</v>
      </c>
      <c r="H497" s="188">
        <v>4</v>
      </c>
      <c r="I497" s="189"/>
      <c r="J497" s="190">
        <f t="shared" si="160"/>
        <v>0</v>
      </c>
      <c r="K497" s="186" t="s">
        <v>20</v>
      </c>
      <c r="L497" s="56"/>
      <c r="M497" s="191" t="s">
        <v>20</v>
      </c>
      <c r="N497" s="192" t="s">
        <v>44</v>
      </c>
      <c r="O497" s="37"/>
      <c r="P497" s="193">
        <f t="shared" si="161"/>
        <v>0</v>
      </c>
      <c r="Q497" s="193">
        <v>0</v>
      </c>
      <c r="R497" s="193">
        <f t="shared" si="162"/>
        <v>0</v>
      </c>
      <c r="S497" s="193">
        <v>0</v>
      </c>
      <c r="T497" s="194">
        <f t="shared" si="163"/>
        <v>0</v>
      </c>
      <c r="AR497" s="19" t="s">
        <v>168</v>
      </c>
      <c r="AT497" s="19" t="s">
        <v>164</v>
      </c>
      <c r="AU497" s="19" t="s">
        <v>168</v>
      </c>
      <c r="AY497" s="19" t="s">
        <v>162</v>
      </c>
      <c r="BE497" s="195">
        <f t="shared" si="164"/>
        <v>0</v>
      </c>
      <c r="BF497" s="195">
        <f t="shared" si="165"/>
        <v>0</v>
      </c>
      <c r="BG497" s="195">
        <f t="shared" si="166"/>
        <v>0</v>
      </c>
      <c r="BH497" s="195">
        <f t="shared" si="167"/>
        <v>0</v>
      </c>
      <c r="BI497" s="195">
        <f t="shared" si="168"/>
        <v>0</v>
      </c>
      <c r="BJ497" s="19" t="s">
        <v>22</v>
      </c>
      <c r="BK497" s="195">
        <f t="shared" si="169"/>
        <v>0</v>
      </c>
      <c r="BL497" s="19" t="s">
        <v>168</v>
      </c>
      <c r="BM497" s="19" t="s">
        <v>1914</v>
      </c>
    </row>
    <row r="498" spans="2:65" s="1" customFormat="1" ht="22.5" customHeight="1">
      <c r="B498" s="36"/>
      <c r="C498" s="184" t="s">
        <v>1917</v>
      </c>
      <c r="D498" s="184" t="s">
        <v>164</v>
      </c>
      <c r="E498" s="185" t="s">
        <v>3721</v>
      </c>
      <c r="F498" s="186" t="s">
        <v>3722</v>
      </c>
      <c r="G498" s="187" t="s">
        <v>1996</v>
      </c>
      <c r="H498" s="188">
        <v>4</v>
      </c>
      <c r="I498" s="189"/>
      <c r="J498" s="190">
        <f t="shared" si="160"/>
        <v>0</v>
      </c>
      <c r="K498" s="186" t="s">
        <v>20</v>
      </c>
      <c r="L498" s="56"/>
      <c r="M498" s="191" t="s">
        <v>20</v>
      </c>
      <c r="N498" s="192" t="s">
        <v>44</v>
      </c>
      <c r="O498" s="37"/>
      <c r="P498" s="193">
        <f t="shared" si="161"/>
        <v>0</v>
      </c>
      <c r="Q498" s="193">
        <v>0</v>
      </c>
      <c r="R498" s="193">
        <f t="shared" si="162"/>
        <v>0</v>
      </c>
      <c r="S498" s="193">
        <v>0</v>
      </c>
      <c r="T498" s="194">
        <f t="shared" si="163"/>
        <v>0</v>
      </c>
      <c r="AR498" s="19" t="s">
        <v>168</v>
      </c>
      <c r="AT498" s="19" t="s">
        <v>164</v>
      </c>
      <c r="AU498" s="19" t="s">
        <v>168</v>
      </c>
      <c r="AY498" s="19" t="s">
        <v>162</v>
      </c>
      <c r="BE498" s="195">
        <f t="shared" si="164"/>
        <v>0</v>
      </c>
      <c r="BF498" s="195">
        <f t="shared" si="165"/>
        <v>0</v>
      </c>
      <c r="BG498" s="195">
        <f t="shared" si="166"/>
        <v>0</v>
      </c>
      <c r="BH498" s="195">
        <f t="shared" si="167"/>
        <v>0</v>
      </c>
      <c r="BI498" s="195">
        <f t="shared" si="168"/>
        <v>0</v>
      </c>
      <c r="BJ498" s="19" t="s">
        <v>22</v>
      </c>
      <c r="BK498" s="195">
        <f t="shared" si="169"/>
        <v>0</v>
      </c>
      <c r="BL498" s="19" t="s">
        <v>168</v>
      </c>
      <c r="BM498" s="19" t="s">
        <v>1917</v>
      </c>
    </row>
    <row r="499" spans="2:65" s="1" customFormat="1" ht="22.5" customHeight="1">
      <c r="B499" s="36"/>
      <c r="C499" s="184" t="s">
        <v>1933</v>
      </c>
      <c r="D499" s="184" t="s">
        <v>164</v>
      </c>
      <c r="E499" s="185" t="s">
        <v>3723</v>
      </c>
      <c r="F499" s="186" t="s">
        <v>3724</v>
      </c>
      <c r="G499" s="187" t="s">
        <v>1996</v>
      </c>
      <c r="H499" s="188">
        <v>1</v>
      </c>
      <c r="I499" s="189"/>
      <c r="J499" s="190">
        <f t="shared" si="160"/>
        <v>0</v>
      </c>
      <c r="K499" s="186" t="s">
        <v>20</v>
      </c>
      <c r="L499" s="56"/>
      <c r="M499" s="191" t="s">
        <v>20</v>
      </c>
      <c r="N499" s="192" t="s">
        <v>44</v>
      </c>
      <c r="O499" s="37"/>
      <c r="P499" s="193">
        <f t="shared" si="161"/>
        <v>0</v>
      </c>
      <c r="Q499" s="193">
        <v>0</v>
      </c>
      <c r="R499" s="193">
        <f t="shared" si="162"/>
        <v>0</v>
      </c>
      <c r="S499" s="193">
        <v>0</v>
      </c>
      <c r="T499" s="194">
        <f t="shared" si="163"/>
        <v>0</v>
      </c>
      <c r="AR499" s="19" t="s">
        <v>168</v>
      </c>
      <c r="AT499" s="19" t="s">
        <v>164</v>
      </c>
      <c r="AU499" s="19" t="s">
        <v>168</v>
      </c>
      <c r="AY499" s="19" t="s">
        <v>162</v>
      </c>
      <c r="BE499" s="195">
        <f t="shared" si="164"/>
        <v>0</v>
      </c>
      <c r="BF499" s="195">
        <f t="shared" si="165"/>
        <v>0</v>
      </c>
      <c r="BG499" s="195">
        <f t="shared" si="166"/>
        <v>0</v>
      </c>
      <c r="BH499" s="195">
        <f t="shared" si="167"/>
        <v>0</v>
      </c>
      <c r="BI499" s="195">
        <f t="shared" si="168"/>
        <v>0</v>
      </c>
      <c r="BJ499" s="19" t="s">
        <v>22</v>
      </c>
      <c r="BK499" s="195">
        <f t="shared" si="169"/>
        <v>0</v>
      </c>
      <c r="BL499" s="19" t="s">
        <v>168</v>
      </c>
      <c r="BM499" s="19" t="s">
        <v>1933</v>
      </c>
    </row>
    <row r="500" spans="2:65" s="1" customFormat="1" ht="22.5" customHeight="1">
      <c r="B500" s="36"/>
      <c r="C500" s="184" t="s">
        <v>1935</v>
      </c>
      <c r="D500" s="184" t="s">
        <v>164</v>
      </c>
      <c r="E500" s="185" t="s">
        <v>3725</v>
      </c>
      <c r="F500" s="186" t="s">
        <v>3726</v>
      </c>
      <c r="G500" s="187" t="s">
        <v>1996</v>
      </c>
      <c r="H500" s="188">
        <v>1</v>
      </c>
      <c r="I500" s="189"/>
      <c r="J500" s="190">
        <f t="shared" si="160"/>
        <v>0</v>
      </c>
      <c r="K500" s="186" t="s">
        <v>20</v>
      </c>
      <c r="L500" s="56"/>
      <c r="M500" s="191" t="s">
        <v>20</v>
      </c>
      <c r="N500" s="192" t="s">
        <v>44</v>
      </c>
      <c r="O500" s="37"/>
      <c r="P500" s="193">
        <f t="shared" si="161"/>
        <v>0</v>
      </c>
      <c r="Q500" s="193">
        <v>0</v>
      </c>
      <c r="R500" s="193">
        <f t="shared" si="162"/>
        <v>0</v>
      </c>
      <c r="S500" s="193">
        <v>0</v>
      </c>
      <c r="T500" s="194">
        <f t="shared" si="163"/>
        <v>0</v>
      </c>
      <c r="AR500" s="19" t="s">
        <v>168</v>
      </c>
      <c r="AT500" s="19" t="s">
        <v>164</v>
      </c>
      <c r="AU500" s="19" t="s">
        <v>168</v>
      </c>
      <c r="AY500" s="19" t="s">
        <v>162</v>
      </c>
      <c r="BE500" s="195">
        <f t="shared" si="164"/>
        <v>0</v>
      </c>
      <c r="BF500" s="195">
        <f t="shared" si="165"/>
        <v>0</v>
      </c>
      <c r="BG500" s="195">
        <f t="shared" si="166"/>
        <v>0</v>
      </c>
      <c r="BH500" s="195">
        <f t="shared" si="167"/>
        <v>0</v>
      </c>
      <c r="BI500" s="195">
        <f t="shared" si="168"/>
        <v>0</v>
      </c>
      <c r="BJ500" s="19" t="s">
        <v>22</v>
      </c>
      <c r="BK500" s="195">
        <f t="shared" si="169"/>
        <v>0</v>
      </c>
      <c r="BL500" s="19" t="s">
        <v>168</v>
      </c>
      <c r="BM500" s="19" t="s">
        <v>1935</v>
      </c>
    </row>
    <row r="501" spans="2:65" s="1" customFormat="1" ht="22.5" customHeight="1">
      <c r="B501" s="36"/>
      <c r="C501" s="184" t="s">
        <v>1937</v>
      </c>
      <c r="D501" s="184" t="s">
        <v>164</v>
      </c>
      <c r="E501" s="185" t="s">
        <v>3727</v>
      </c>
      <c r="F501" s="186" t="s">
        <v>3728</v>
      </c>
      <c r="G501" s="187" t="s">
        <v>1996</v>
      </c>
      <c r="H501" s="188">
        <v>1</v>
      </c>
      <c r="I501" s="189"/>
      <c r="J501" s="190">
        <f t="shared" si="160"/>
        <v>0</v>
      </c>
      <c r="K501" s="186" t="s">
        <v>20</v>
      </c>
      <c r="L501" s="56"/>
      <c r="M501" s="191" t="s">
        <v>20</v>
      </c>
      <c r="N501" s="192" t="s">
        <v>44</v>
      </c>
      <c r="O501" s="37"/>
      <c r="P501" s="193">
        <f t="shared" si="161"/>
        <v>0</v>
      </c>
      <c r="Q501" s="193">
        <v>0</v>
      </c>
      <c r="R501" s="193">
        <f t="shared" si="162"/>
        <v>0</v>
      </c>
      <c r="S501" s="193">
        <v>0</v>
      </c>
      <c r="T501" s="194">
        <f t="shared" si="163"/>
        <v>0</v>
      </c>
      <c r="AR501" s="19" t="s">
        <v>168</v>
      </c>
      <c r="AT501" s="19" t="s">
        <v>164</v>
      </c>
      <c r="AU501" s="19" t="s">
        <v>168</v>
      </c>
      <c r="AY501" s="19" t="s">
        <v>162</v>
      </c>
      <c r="BE501" s="195">
        <f t="shared" si="164"/>
        <v>0</v>
      </c>
      <c r="BF501" s="195">
        <f t="shared" si="165"/>
        <v>0</v>
      </c>
      <c r="BG501" s="195">
        <f t="shared" si="166"/>
        <v>0</v>
      </c>
      <c r="BH501" s="195">
        <f t="shared" si="167"/>
        <v>0</v>
      </c>
      <c r="BI501" s="195">
        <f t="shared" si="168"/>
        <v>0</v>
      </c>
      <c r="BJ501" s="19" t="s">
        <v>22</v>
      </c>
      <c r="BK501" s="195">
        <f t="shared" si="169"/>
        <v>0</v>
      </c>
      <c r="BL501" s="19" t="s">
        <v>168</v>
      </c>
      <c r="BM501" s="19" t="s">
        <v>1937</v>
      </c>
    </row>
    <row r="502" spans="2:65" s="1" customFormat="1" ht="22.5" customHeight="1">
      <c r="B502" s="36"/>
      <c r="C502" s="184" t="s">
        <v>1940</v>
      </c>
      <c r="D502" s="184" t="s">
        <v>164</v>
      </c>
      <c r="E502" s="185" t="s">
        <v>3729</v>
      </c>
      <c r="F502" s="186" t="s">
        <v>3730</v>
      </c>
      <c r="G502" s="187" t="s">
        <v>1996</v>
      </c>
      <c r="H502" s="188">
        <v>8</v>
      </c>
      <c r="I502" s="189"/>
      <c r="J502" s="190">
        <f t="shared" si="160"/>
        <v>0</v>
      </c>
      <c r="K502" s="186" t="s">
        <v>20</v>
      </c>
      <c r="L502" s="56"/>
      <c r="M502" s="191" t="s">
        <v>20</v>
      </c>
      <c r="N502" s="192" t="s">
        <v>44</v>
      </c>
      <c r="O502" s="37"/>
      <c r="P502" s="193">
        <f t="shared" si="161"/>
        <v>0</v>
      </c>
      <c r="Q502" s="193">
        <v>0</v>
      </c>
      <c r="R502" s="193">
        <f t="shared" si="162"/>
        <v>0</v>
      </c>
      <c r="S502" s="193">
        <v>0</v>
      </c>
      <c r="T502" s="194">
        <f t="shared" si="163"/>
        <v>0</v>
      </c>
      <c r="AR502" s="19" t="s">
        <v>168</v>
      </c>
      <c r="AT502" s="19" t="s">
        <v>164</v>
      </c>
      <c r="AU502" s="19" t="s">
        <v>168</v>
      </c>
      <c r="AY502" s="19" t="s">
        <v>162</v>
      </c>
      <c r="BE502" s="195">
        <f t="shared" si="164"/>
        <v>0</v>
      </c>
      <c r="BF502" s="195">
        <f t="shared" si="165"/>
        <v>0</v>
      </c>
      <c r="BG502" s="195">
        <f t="shared" si="166"/>
        <v>0</v>
      </c>
      <c r="BH502" s="195">
        <f t="shared" si="167"/>
        <v>0</v>
      </c>
      <c r="BI502" s="195">
        <f t="shared" si="168"/>
        <v>0</v>
      </c>
      <c r="BJ502" s="19" t="s">
        <v>22</v>
      </c>
      <c r="BK502" s="195">
        <f t="shared" si="169"/>
        <v>0</v>
      </c>
      <c r="BL502" s="19" t="s">
        <v>168</v>
      </c>
      <c r="BM502" s="19" t="s">
        <v>1940</v>
      </c>
    </row>
    <row r="503" spans="2:65" s="1" customFormat="1" ht="22.5" customHeight="1">
      <c r="B503" s="36"/>
      <c r="C503" s="184" t="s">
        <v>1942</v>
      </c>
      <c r="D503" s="184" t="s">
        <v>164</v>
      </c>
      <c r="E503" s="185" t="s">
        <v>3731</v>
      </c>
      <c r="F503" s="186" t="s">
        <v>3732</v>
      </c>
      <c r="G503" s="187" t="s">
        <v>1996</v>
      </c>
      <c r="H503" s="188">
        <v>4</v>
      </c>
      <c r="I503" s="189"/>
      <c r="J503" s="190">
        <f t="shared" si="160"/>
        <v>0</v>
      </c>
      <c r="K503" s="186" t="s">
        <v>20</v>
      </c>
      <c r="L503" s="56"/>
      <c r="M503" s="191" t="s">
        <v>20</v>
      </c>
      <c r="N503" s="192" t="s">
        <v>44</v>
      </c>
      <c r="O503" s="37"/>
      <c r="P503" s="193">
        <f t="shared" si="161"/>
        <v>0</v>
      </c>
      <c r="Q503" s="193">
        <v>0</v>
      </c>
      <c r="R503" s="193">
        <f t="shared" si="162"/>
        <v>0</v>
      </c>
      <c r="S503" s="193">
        <v>0</v>
      </c>
      <c r="T503" s="194">
        <f t="shared" si="163"/>
        <v>0</v>
      </c>
      <c r="AR503" s="19" t="s">
        <v>168</v>
      </c>
      <c r="AT503" s="19" t="s">
        <v>164</v>
      </c>
      <c r="AU503" s="19" t="s">
        <v>168</v>
      </c>
      <c r="AY503" s="19" t="s">
        <v>162</v>
      </c>
      <c r="BE503" s="195">
        <f t="shared" si="164"/>
        <v>0</v>
      </c>
      <c r="BF503" s="195">
        <f t="shared" si="165"/>
        <v>0</v>
      </c>
      <c r="BG503" s="195">
        <f t="shared" si="166"/>
        <v>0</v>
      </c>
      <c r="BH503" s="195">
        <f t="shared" si="167"/>
        <v>0</v>
      </c>
      <c r="BI503" s="195">
        <f t="shared" si="168"/>
        <v>0</v>
      </c>
      <c r="BJ503" s="19" t="s">
        <v>22</v>
      </c>
      <c r="BK503" s="195">
        <f t="shared" si="169"/>
        <v>0</v>
      </c>
      <c r="BL503" s="19" t="s">
        <v>168</v>
      </c>
      <c r="BM503" s="19" t="s">
        <v>1942</v>
      </c>
    </row>
    <row r="504" spans="2:65" s="1" customFormat="1" ht="22.5" customHeight="1">
      <c r="B504" s="36"/>
      <c r="C504" s="184" t="s">
        <v>1945</v>
      </c>
      <c r="D504" s="184" t="s">
        <v>164</v>
      </c>
      <c r="E504" s="185" t="s">
        <v>3733</v>
      </c>
      <c r="F504" s="186" t="s">
        <v>3734</v>
      </c>
      <c r="G504" s="187" t="s">
        <v>1996</v>
      </c>
      <c r="H504" s="188">
        <v>48</v>
      </c>
      <c r="I504" s="189"/>
      <c r="J504" s="190">
        <f t="shared" si="160"/>
        <v>0</v>
      </c>
      <c r="K504" s="186" t="s">
        <v>20</v>
      </c>
      <c r="L504" s="56"/>
      <c r="M504" s="191" t="s">
        <v>20</v>
      </c>
      <c r="N504" s="192" t="s">
        <v>44</v>
      </c>
      <c r="O504" s="37"/>
      <c r="P504" s="193">
        <f t="shared" si="161"/>
        <v>0</v>
      </c>
      <c r="Q504" s="193">
        <v>0</v>
      </c>
      <c r="R504" s="193">
        <f t="shared" si="162"/>
        <v>0</v>
      </c>
      <c r="S504" s="193">
        <v>0</v>
      </c>
      <c r="T504" s="194">
        <f t="shared" si="163"/>
        <v>0</v>
      </c>
      <c r="AR504" s="19" t="s">
        <v>168</v>
      </c>
      <c r="AT504" s="19" t="s">
        <v>164</v>
      </c>
      <c r="AU504" s="19" t="s">
        <v>168</v>
      </c>
      <c r="AY504" s="19" t="s">
        <v>162</v>
      </c>
      <c r="BE504" s="195">
        <f t="shared" si="164"/>
        <v>0</v>
      </c>
      <c r="BF504" s="195">
        <f t="shared" si="165"/>
        <v>0</v>
      </c>
      <c r="BG504" s="195">
        <f t="shared" si="166"/>
        <v>0</v>
      </c>
      <c r="BH504" s="195">
        <f t="shared" si="167"/>
        <v>0</v>
      </c>
      <c r="BI504" s="195">
        <f t="shared" si="168"/>
        <v>0</v>
      </c>
      <c r="BJ504" s="19" t="s">
        <v>22</v>
      </c>
      <c r="BK504" s="195">
        <f t="shared" si="169"/>
        <v>0</v>
      </c>
      <c r="BL504" s="19" t="s">
        <v>168</v>
      </c>
      <c r="BM504" s="19" t="s">
        <v>1945</v>
      </c>
    </row>
    <row r="505" spans="2:65" s="1" customFormat="1" ht="22.5" customHeight="1">
      <c r="B505" s="36"/>
      <c r="C505" s="184" t="s">
        <v>1947</v>
      </c>
      <c r="D505" s="184" t="s">
        <v>164</v>
      </c>
      <c r="E505" s="185" t="s">
        <v>3735</v>
      </c>
      <c r="F505" s="186" t="s">
        <v>3736</v>
      </c>
      <c r="G505" s="187" t="s">
        <v>1996</v>
      </c>
      <c r="H505" s="188">
        <v>48</v>
      </c>
      <c r="I505" s="189"/>
      <c r="J505" s="190">
        <f t="shared" si="160"/>
        <v>0</v>
      </c>
      <c r="K505" s="186" t="s">
        <v>20</v>
      </c>
      <c r="L505" s="56"/>
      <c r="M505" s="191" t="s">
        <v>20</v>
      </c>
      <c r="N505" s="192" t="s">
        <v>44</v>
      </c>
      <c r="O505" s="37"/>
      <c r="P505" s="193">
        <f t="shared" si="161"/>
        <v>0</v>
      </c>
      <c r="Q505" s="193">
        <v>0</v>
      </c>
      <c r="R505" s="193">
        <f t="shared" si="162"/>
        <v>0</v>
      </c>
      <c r="S505" s="193">
        <v>0</v>
      </c>
      <c r="T505" s="194">
        <f t="shared" si="163"/>
        <v>0</v>
      </c>
      <c r="AR505" s="19" t="s">
        <v>168</v>
      </c>
      <c r="AT505" s="19" t="s">
        <v>164</v>
      </c>
      <c r="AU505" s="19" t="s">
        <v>168</v>
      </c>
      <c r="AY505" s="19" t="s">
        <v>162</v>
      </c>
      <c r="BE505" s="195">
        <f t="shared" si="164"/>
        <v>0</v>
      </c>
      <c r="BF505" s="195">
        <f t="shared" si="165"/>
        <v>0</v>
      </c>
      <c r="BG505" s="195">
        <f t="shared" si="166"/>
        <v>0</v>
      </c>
      <c r="BH505" s="195">
        <f t="shared" si="167"/>
        <v>0</v>
      </c>
      <c r="BI505" s="195">
        <f t="shared" si="168"/>
        <v>0</v>
      </c>
      <c r="BJ505" s="19" t="s">
        <v>22</v>
      </c>
      <c r="BK505" s="195">
        <f t="shared" si="169"/>
        <v>0</v>
      </c>
      <c r="BL505" s="19" t="s">
        <v>168</v>
      </c>
      <c r="BM505" s="19" t="s">
        <v>1947</v>
      </c>
    </row>
    <row r="506" spans="2:65" s="1" customFormat="1" ht="22.5" customHeight="1">
      <c r="B506" s="36"/>
      <c r="C506" s="184" t="s">
        <v>1949</v>
      </c>
      <c r="D506" s="184" t="s">
        <v>164</v>
      </c>
      <c r="E506" s="185" t="s">
        <v>3737</v>
      </c>
      <c r="F506" s="186" t="s">
        <v>3738</v>
      </c>
      <c r="G506" s="187" t="s">
        <v>1996</v>
      </c>
      <c r="H506" s="188">
        <v>48</v>
      </c>
      <c r="I506" s="189"/>
      <c r="J506" s="190">
        <f t="shared" si="160"/>
        <v>0</v>
      </c>
      <c r="K506" s="186" t="s">
        <v>20</v>
      </c>
      <c r="L506" s="56"/>
      <c r="M506" s="191" t="s">
        <v>20</v>
      </c>
      <c r="N506" s="192" t="s">
        <v>44</v>
      </c>
      <c r="O506" s="37"/>
      <c r="P506" s="193">
        <f t="shared" si="161"/>
        <v>0</v>
      </c>
      <c r="Q506" s="193">
        <v>0</v>
      </c>
      <c r="R506" s="193">
        <f t="shared" si="162"/>
        <v>0</v>
      </c>
      <c r="S506" s="193">
        <v>0</v>
      </c>
      <c r="T506" s="194">
        <f t="shared" si="163"/>
        <v>0</v>
      </c>
      <c r="AR506" s="19" t="s">
        <v>168</v>
      </c>
      <c r="AT506" s="19" t="s">
        <v>164</v>
      </c>
      <c r="AU506" s="19" t="s">
        <v>168</v>
      </c>
      <c r="AY506" s="19" t="s">
        <v>162</v>
      </c>
      <c r="BE506" s="195">
        <f t="shared" si="164"/>
        <v>0</v>
      </c>
      <c r="BF506" s="195">
        <f t="shared" si="165"/>
        <v>0</v>
      </c>
      <c r="BG506" s="195">
        <f t="shared" si="166"/>
        <v>0</v>
      </c>
      <c r="BH506" s="195">
        <f t="shared" si="167"/>
        <v>0</v>
      </c>
      <c r="BI506" s="195">
        <f t="shared" si="168"/>
        <v>0</v>
      </c>
      <c r="BJ506" s="19" t="s">
        <v>22</v>
      </c>
      <c r="BK506" s="195">
        <f t="shared" si="169"/>
        <v>0</v>
      </c>
      <c r="BL506" s="19" t="s">
        <v>168</v>
      </c>
      <c r="BM506" s="19" t="s">
        <v>1949</v>
      </c>
    </row>
    <row r="507" spans="2:65" s="1" customFormat="1" ht="22.5" customHeight="1">
      <c r="B507" s="36"/>
      <c r="C507" s="184" t="s">
        <v>1951</v>
      </c>
      <c r="D507" s="184" t="s">
        <v>164</v>
      </c>
      <c r="E507" s="185" t="s">
        <v>3739</v>
      </c>
      <c r="F507" s="186" t="s">
        <v>3740</v>
      </c>
      <c r="G507" s="187" t="s">
        <v>1996</v>
      </c>
      <c r="H507" s="188">
        <v>48</v>
      </c>
      <c r="I507" s="189"/>
      <c r="J507" s="190">
        <f t="shared" si="160"/>
        <v>0</v>
      </c>
      <c r="K507" s="186" t="s">
        <v>20</v>
      </c>
      <c r="L507" s="56"/>
      <c r="M507" s="191" t="s">
        <v>20</v>
      </c>
      <c r="N507" s="192" t="s">
        <v>44</v>
      </c>
      <c r="O507" s="37"/>
      <c r="P507" s="193">
        <f t="shared" si="161"/>
        <v>0</v>
      </c>
      <c r="Q507" s="193">
        <v>0</v>
      </c>
      <c r="R507" s="193">
        <f t="shared" si="162"/>
        <v>0</v>
      </c>
      <c r="S507" s="193">
        <v>0</v>
      </c>
      <c r="T507" s="194">
        <f t="shared" si="163"/>
        <v>0</v>
      </c>
      <c r="AR507" s="19" t="s">
        <v>168</v>
      </c>
      <c r="AT507" s="19" t="s">
        <v>164</v>
      </c>
      <c r="AU507" s="19" t="s">
        <v>168</v>
      </c>
      <c r="AY507" s="19" t="s">
        <v>162</v>
      </c>
      <c r="BE507" s="195">
        <f t="shared" si="164"/>
        <v>0</v>
      </c>
      <c r="BF507" s="195">
        <f t="shared" si="165"/>
        <v>0</v>
      </c>
      <c r="BG507" s="195">
        <f t="shared" si="166"/>
        <v>0</v>
      </c>
      <c r="BH507" s="195">
        <f t="shared" si="167"/>
        <v>0</v>
      </c>
      <c r="BI507" s="195">
        <f t="shared" si="168"/>
        <v>0</v>
      </c>
      <c r="BJ507" s="19" t="s">
        <v>22</v>
      </c>
      <c r="BK507" s="195">
        <f t="shared" si="169"/>
        <v>0</v>
      </c>
      <c r="BL507" s="19" t="s">
        <v>168</v>
      </c>
      <c r="BM507" s="19" t="s">
        <v>1951</v>
      </c>
    </row>
    <row r="508" spans="2:65" s="1" customFormat="1" ht="22.5" customHeight="1">
      <c r="B508" s="36"/>
      <c r="C508" s="184" t="s">
        <v>1954</v>
      </c>
      <c r="D508" s="184" t="s">
        <v>164</v>
      </c>
      <c r="E508" s="185" t="s">
        <v>3741</v>
      </c>
      <c r="F508" s="186" t="s">
        <v>3742</v>
      </c>
      <c r="G508" s="187" t="s">
        <v>1996</v>
      </c>
      <c r="H508" s="188">
        <v>48</v>
      </c>
      <c r="I508" s="189"/>
      <c r="J508" s="190">
        <f t="shared" si="160"/>
        <v>0</v>
      </c>
      <c r="K508" s="186" t="s">
        <v>20</v>
      </c>
      <c r="L508" s="56"/>
      <c r="M508" s="191" t="s">
        <v>20</v>
      </c>
      <c r="N508" s="192" t="s">
        <v>44</v>
      </c>
      <c r="O508" s="37"/>
      <c r="P508" s="193">
        <f t="shared" si="161"/>
        <v>0</v>
      </c>
      <c r="Q508" s="193">
        <v>0</v>
      </c>
      <c r="R508" s="193">
        <f t="shared" si="162"/>
        <v>0</v>
      </c>
      <c r="S508" s="193">
        <v>0</v>
      </c>
      <c r="T508" s="194">
        <f t="shared" si="163"/>
        <v>0</v>
      </c>
      <c r="AR508" s="19" t="s">
        <v>168</v>
      </c>
      <c r="AT508" s="19" t="s">
        <v>164</v>
      </c>
      <c r="AU508" s="19" t="s">
        <v>168</v>
      </c>
      <c r="AY508" s="19" t="s">
        <v>162</v>
      </c>
      <c r="BE508" s="195">
        <f t="shared" si="164"/>
        <v>0</v>
      </c>
      <c r="BF508" s="195">
        <f t="shared" si="165"/>
        <v>0</v>
      </c>
      <c r="BG508" s="195">
        <f t="shared" si="166"/>
        <v>0</v>
      </c>
      <c r="BH508" s="195">
        <f t="shared" si="167"/>
        <v>0</v>
      </c>
      <c r="BI508" s="195">
        <f t="shared" si="168"/>
        <v>0</v>
      </c>
      <c r="BJ508" s="19" t="s">
        <v>22</v>
      </c>
      <c r="BK508" s="195">
        <f t="shared" si="169"/>
        <v>0</v>
      </c>
      <c r="BL508" s="19" t="s">
        <v>168</v>
      </c>
      <c r="BM508" s="19" t="s">
        <v>1954</v>
      </c>
    </row>
    <row r="509" spans="2:65" s="1" customFormat="1" ht="22.5" customHeight="1">
      <c r="B509" s="36"/>
      <c r="C509" s="184" t="s">
        <v>1958</v>
      </c>
      <c r="D509" s="184" t="s">
        <v>164</v>
      </c>
      <c r="E509" s="185" t="s">
        <v>3743</v>
      </c>
      <c r="F509" s="186" t="s">
        <v>3744</v>
      </c>
      <c r="G509" s="187" t="s">
        <v>1996</v>
      </c>
      <c r="H509" s="188">
        <v>24</v>
      </c>
      <c r="I509" s="189"/>
      <c r="J509" s="190">
        <f t="shared" si="160"/>
        <v>0</v>
      </c>
      <c r="K509" s="186" t="s">
        <v>20</v>
      </c>
      <c r="L509" s="56"/>
      <c r="M509" s="191" t="s">
        <v>20</v>
      </c>
      <c r="N509" s="192" t="s">
        <v>44</v>
      </c>
      <c r="O509" s="37"/>
      <c r="P509" s="193">
        <f t="shared" si="161"/>
        <v>0</v>
      </c>
      <c r="Q509" s="193">
        <v>0</v>
      </c>
      <c r="R509" s="193">
        <f t="shared" si="162"/>
        <v>0</v>
      </c>
      <c r="S509" s="193">
        <v>0</v>
      </c>
      <c r="T509" s="194">
        <f t="shared" si="163"/>
        <v>0</v>
      </c>
      <c r="AR509" s="19" t="s">
        <v>168</v>
      </c>
      <c r="AT509" s="19" t="s">
        <v>164</v>
      </c>
      <c r="AU509" s="19" t="s">
        <v>168</v>
      </c>
      <c r="AY509" s="19" t="s">
        <v>162</v>
      </c>
      <c r="BE509" s="195">
        <f t="shared" si="164"/>
        <v>0</v>
      </c>
      <c r="BF509" s="195">
        <f t="shared" si="165"/>
        <v>0</v>
      </c>
      <c r="BG509" s="195">
        <f t="shared" si="166"/>
        <v>0</v>
      </c>
      <c r="BH509" s="195">
        <f t="shared" si="167"/>
        <v>0</v>
      </c>
      <c r="BI509" s="195">
        <f t="shared" si="168"/>
        <v>0</v>
      </c>
      <c r="BJ509" s="19" t="s">
        <v>22</v>
      </c>
      <c r="BK509" s="195">
        <f t="shared" si="169"/>
        <v>0</v>
      </c>
      <c r="BL509" s="19" t="s">
        <v>168</v>
      </c>
      <c r="BM509" s="19" t="s">
        <v>1958</v>
      </c>
    </row>
    <row r="510" spans="2:65" s="1" customFormat="1" ht="22.5" customHeight="1">
      <c r="B510" s="36"/>
      <c r="C510" s="184" t="s">
        <v>1962</v>
      </c>
      <c r="D510" s="184" t="s">
        <v>164</v>
      </c>
      <c r="E510" s="185" t="s">
        <v>3745</v>
      </c>
      <c r="F510" s="186" t="s">
        <v>3746</v>
      </c>
      <c r="G510" s="187" t="s">
        <v>1996</v>
      </c>
      <c r="H510" s="188">
        <v>2</v>
      </c>
      <c r="I510" s="189"/>
      <c r="J510" s="190">
        <f t="shared" si="160"/>
        <v>0</v>
      </c>
      <c r="K510" s="186" t="s">
        <v>20</v>
      </c>
      <c r="L510" s="56"/>
      <c r="M510" s="191" t="s">
        <v>20</v>
      </c>
      <c r="N510" s="192" t="s">
        <v>44</v>
      </c>
      <c r="O510" s="37"/>
      <c r="P510" s="193">
        <f t="shared" si="161"/>
        <v>0</v>
      </c>
      <c r="Q510" s="193">
        <v>0</v>
      </c>
      <c r="R510" s="193">
        <f t="shared" si="162"/>
        <v>0</v>
      </c>
      <c r="S510" s="193">
        <v>0</v>
      </c>
      <c r="T510" s="194">
        <f t="shared" si="163"/>
        <v>0</v>
      </c>
      <c r="AR510" s="19" t="s">
        <v>168</v>
      </c>
      <c r="AT510" s="19" t="s">
        <v>164</v>
      </c>
      <c r="AU510" s="19" t="s">
        <v>168</v>
      </c>
      <c r="AY510" s="19" t="s">
        <v>162</v>
      </c>
      <c r="BE510" s="195">
        <f t="shared" si="164"/>
        <v>0</v>
      </c>
      <c r="BF510" s="195">
        <f t="shared" si="165"/>
        <v>0</v>
      </c>
      <c r="BG510" s="195">
        <f t="shared" si="166"/>
        <v>0</v>
      </c>
      <c r="BH510" s="195">
        <f t="shared" si="167"/>
        <v>0</v>
      </c>
      <c r="BI510" s="195">
        <f t="shared" si="168"/>
        <v>0</v>
      </c>
      <c r="BJ510" s="19" t="s">
        <v>22</v>
      </c>
      <c r="BK510" s="195">
        <f t="shared" si="169"/>
        <v>0</v>
      </c>
      <c r="BL510" s="19" t="s">
        <v>168</v>
      </c>
      <c r="BM510" s="19" t="s">
        <v>1962</v>
      </c>
    </row>
    <row r="511" spans="2:65" s="1" customFormat="1" ht="22.5" customHeight="1">
      <c r="B511" s="36"/>
      <c r="C511" s="184" t="s">
        <v>1967</v>
      </c>
      <c r="D511" s="184" t="s">
        <v>164</v>
      </c>
      <c r="E511" s="185" t="s">
        <v>3747</v>
      </c>
      <c r="F511" s="186" t="s">
        <v>3748</v>
      </c>
      <c r="G511" s="187" t="s">
        <v>1996</v>
      </c>
      <c r="H511" s="188">
        <v>50</v>
      </c>
      <c r="I511" s="189"/>
      <c r="J511" s="190">
        <f t="shared" si="160"/>
        <v>0</v>
      </c>
      <c r="K511" s="186" t="s">
        <v>20</v>
      </c>
      <c r="L511" s="56"/>
      <c r="M511" s="191" t="s">
        <v>20</v>
      </c>
      <c r="N511" s="192" t="s">
        <v>44</v>
      </c>
      <c r="O511" s="37"/>
      <c r="P511" s="193">
        <f t="shared" si="161"/>
        <v>0</v>
      </c>
      <c r="Q511" s="193">
        <v>0</v>
      </c>
      <c r="R511" s="193">
        <f t="shared" si="162"/>
        <v>0</v>
      </c>
      <c r="S511" s="193">
        <v>0</v>
      </c>
      <c r="T511" s="194">
        <f t="shared" si="163"/>
        <v>0</v>
      </c>
      <c r="AR511" s="19" t="s">
        <v>168</v>
      </c>
      <c r="AT511" s="19" t="s">
        <v>164</v>
      </c>
      <c r="AU511" s="19" t="s">
        <v>168</v>
      </c>
      <c r="AY511" s="19" t="s">
        <v>162</v>
      </c>
      <c r="BE511" s="195">
        <f t="shared" si="164"/>
        <v>0</v>
      </c>
      <c r="BF511" s="195">
        <f t="shared" si="165"/>
        <v>0</v>
      </c>
      <c r="BG511" s="195">
        <f t="shared" si="166"/>
        <v>0</v>
      </c>
      <c r="BH511" s="195">
        <f t="shared" si="167"/>
        <v>0</v>
      </c>
      <c r="BI511" s="195">
        <f t="shared" si="168"/>
        <v>0</v>
      </c>
      <c r="BJ511" s="19" t="s">
        <v>22</v>
      </c>
      <c r="BK511" s="195">
        <f t="shared" si="169"/>
        <v>0</v>
      </c>
      <c r="BL511" s="19" t="s">
        <v>168</v>
      </c>
      <c r="BM511" s="19" t="s">
        <v>1967</v>
      </c>
    </row>
    <row r="512" spans="2:65" s="1" customFormat="1" ht="22.5" customHeight="1">
      <c r="B512" s="36"/>
      <c r="C512" s="184" t="s">
        <v>1977</v>
      </c>
      <c r="D512" s="184" t="s">
        <v>164</v>
      </c>
      <c r="E512" s="185" t="s">
        <v>3749</v>
      </c>
      <c r="F512" s="186" t="s">
        <v>3750</v>
      </c>
      <c r="G512" s="187" t="s">
        <v>1996</v>
      </c>
      <c r="H512" s="188">
        <v>40</v>
      </c>
      <c r="I512" s="189"/>
      <c r="J512" s="190">
        <f t="shared" si="160"/>
        <v>0</v>
      </c>
      <c r="K512" s="186" t="s">
        <v>20</v>
      </c>
      <c r="L512" s="56"/>
      <c r="M512" s="191" t="s">
        <v>20</v>
      </c>
      <c r="N512" s="192" t="s">
        <v>44</v>
      </c>
      <c r="O512" s="37"/>
      <c r="P512" s="193">
        <f t="shared" si="161"/>
        <v>0</v>
      </c>
      <c r="Q512" s="193">
        <v>0</v>
      </c>
      <c r="R512" s="193">
        <f t="shared" si="162"/>
        <v>0</v>
      </c>
      <c r="S512" s="193">
        <v>0</v>
      </c>
      <c r="T512" s="194">
        <f t="shared" si="163"/>
        <v>0</v>
      </c>
      <c r="AR512" s="19" t="s">
        <v>168</v>
      </c>
      <c r="AT512" s="19" t="s">
        <v>164</v>
      </c>
      <c r="AU512" s="19" t="s">
        <v>168</v>
      </c>
      <c r="AY512" s="19" t="s">
        <v>162</v>
      </c>
      <c r="BE512" s="195">
        <f t="shared" si="164"/>
        <v>0</v>
      </c>
      <c r="BF512" s="195">
        <f t="shared" si="165"/>
        <v>0</v>
      </c>
      <c r="BG512" s="195">
        <f t="shared" si="166"/>
        <v>0</v>
      </c>
      <c r="BH512" s="195">
        <f t="shared" si="167"/>
        <v>0</v>
      </c>
      <c r="BI512" s="195">
        <f t="shared" si="168"/>
        <v>0</v>
      </c>
      <c r="BJ512" s="19" t="s">
        <v>22</v>
      </c>
      <c r="BK512" s="195">
        <f t="shared" si="169"/>
        <v>0</v>
      </c>
      <c r="BL512" s="19" t="s">
        <v>168</v>
      </c>
      <c r="BM512" s="19" t="s">
        <v>1977</v>
      </c>
    </row>
    <row r="513" spans="2:65" s="1" customFormat="1" ht="22.5" customHeight="1">
      <c r="B513" s="36"/>
      <c r="C513" s="184" t="s">
        <v>1980</v>
      </c>
      <c r="D513" s="184" t="s">
        <v>164</v>
      </c>
      <c r="E513" s="185" t="s">
        <v>3751</v>
      </c>
      <c r="F513" s="186" t="s">
        <v>3752</v>
      </c>
      <c r="G513" s="187" t="s">
        <v>1996</v>
      </c>
      <c r="H513" s="188">
        <v>1</v>
      </c>
      <c r="I513" s="189"/>
      <c r="J513" s="190">
        <f t="shared" si="160"/>
        <v>0</v>
      </c>
      <c r="K513" s="186" t="s">
        <v>20</v>
      </c>
      <c r="L513" s="56"/>
      <c r="M513" s="191" t="s">
        <v>20</v>
      </c>
      <c r="N513" s="192" t="s">
        <v>44</v>
      </c>
      <c r="O513" s="37"/>
      <c r="P513" s="193">
        <f t="shared" si="161"/>
        <v>0</v>
      </c>
      <c r="Q513" s="193">
        <v>0</v>
      </c>
      <c r="R513" s="193">
        <f t="shared" si="162"/>
        <v>0</v>
      </c>
      <c r="S513" s="193">
        <v>0</v>
      </c>
      <c r="T513" s="194">
        <f t="shared" si="163"/>
        <v>0</v>
      </c>
      <c r="AR513" s="19" t="s">
        <v>168</v>
      </c>
      <c r="AT513" s="19" t="s">
        <v>164</v>
      </c>
      <c r="AU513" s="19" t="s">
        <v>168</v>
      </c>
      <c r="AY513" s="19" t="s">
        <v>162</v>
      </c>
      <c r="BE513" s="195">
        <f t="shared" si="164"/>
        <v>0</v>
      </c>
      <c r="BF513" s="195">
        <f t="shared" si="165"/>
        <v>0</v>
      </c>
      <c r="BG513" s="195">
        <f t="shared" si="166"/>
        <v>0</v>
      </c>
      <c r="BH513" s="195">
        <f t="shared" si="167"/>
        <v>0</v>
      </c>
      <c r="BI513" s="195">
        <f t="shared" si="168"/>
        <v>0</v>
      </c>
      <c r="BJ513" s="19" t="s">
        <v>22</v>
      </c>
      <c r="BK513" s="195">
        <f t="shared" si="169"/>
        <v>0</v>
      </c>
      <c r="BL513" s="19" t="s">
        <v>168</v>
      </c>
      <c r="BM513" s="19" t="s">
        <v>1980</v>
      </c>
    </row>
    <row r="514" spans="2:65" s="1" customFormat="1" ht="22.5" customHeight="1">
      <c r="B514" s="36"/>
      <c r="C514" s="184" t="s">
        <v>1984</v>
      </c>
      <c r="D514" s="184" t="s">
        <v>164</v>
      </c>
      <c r="E514" s="185" t="s">
        <v>3753</v>
      </c>
      <c r="F514" s="186" t="s">
        <v>3754</v>
      </c>
      <c r="G514" s="187" t="s">
        <v>3755</v>
      </c>
      <c r="H514" s="188">
        <v>1</v>
      </c>
      <c r="I514" s="189"/>
      <c r="J514" s="190">
        <f t="shared" si="160"/>
        <v>0</v>
      </c>
      <c r="K514" s="186" t="s">
        <v>20</v>
      </c>
      <c r="L514" s="56"/>
      <c r="M514" s="191" t="s">
        <v>20</v>
      </c>
      <c r="N514" s="192" t="s">
        <v>44</v>
      </c>
      <c r="O514" s="37"/>
      <c r="P514" s="193">
        <f t="shared" si="161"/>
        <v>0</v>
      </c>
      <c r="Q514" s="193">
        <v>0</v>
      </c>
      <c r="R514" s="193">
        <f t="shared" si="162"/>
        <v>0</v>
      </c>
      <c r="S514" s="193">
        <v>0</v>
      </c>
      <c r="T514" s="194">
        <f t="shared" si="163"/>
        <v>0</v>
      </c>
      <c r="AR514" s="19" t="s">
        <v>168</v>
      </c>
      <c r="AT514" s="19" t="s">
        <v>164</v>
      </c>
      <c r="AU514" s="19" t="s">
        <v>168</v>
      </c>
      <c r="AY514" s="19" t="s">
        <v>162</v>
      </c>
      <c r="BE514" s="195">
        <f t="shared" si="164"/>
        <v>0</v>
      </c>
      <c r="BF514" s="195">
        <f t="shared" si="165"/>
        <v>0</v>
      </c>
      <c r="BG514" s="195">
        <f t="shared" si="166"/>
        <v>0</v>
      </c>
      <c r="BH514" s="195">
        <f t="shared" si="167"/>
        <v>0</v>
      </c>
      <c r="BI514" s="195">
        <f t="shared" si="168"/>
        <v>0</v>
      </c>
      <c r="BJ514" s="19" t="s">
        <v>22</v>
      </c>
      <c r="BK514" s="195">
        <f t="shared" si="169"/>
        <v>0</v>
      </c>
      <c r="BL514" s="19" t="s">
        <v>168</v>
      </c>
      <c r="BM514" s="19" t="s">
        <v>1984</v>
      </c>
    </row>
    <row r="515" spans="2:65" s="1" customFormat="1" ht="22.5" customHeight="1">
      <c r="B515" s="36"/>
      <c r="C515" s="184" t="s">
        <v>1988</v>
      </c>
      <c r="D515" s="184" t="s">
        <v>164</v>
      </c>
      <c r="E515" s="185" t="s">
        <v>3756</v>
      </c>
      <c r="F515" s="186" t="s">
        <v>3757</v>
      </c>
      <c r="G515" s="187" t="s">
        <v>2856</v>
      </c>
      <c r="H515" s="188">
        <v>10</v>
      </c>
      <c r="I515" s="189"/>
      <c r="J515" s="190">
        <f t="shared" si="160"/>
        <v>0</v>
      </c>
      <c r="K515" s="186" t="s">
        <v>20</v>
      </c>
      <c r="L515" s="56"/>
      <c r="M515" s="191" t="s">
        <v>20</v>
      </c>
      <c r="N515" s="192" t="s">
        <v>44</v>
      </c>
      <c r="O515" s="37"/>
      <c r="P515" s="193">
        <f t="shared" si="161"/>
        <v>0</v>
      </c>
      <c r="Q515" s="193">
        <v>0</v>
      </c>
      <c r="R515" s="193">
        <f t="shared" si="162"/>
        <v>0</v>
      </c>
      <c r="S515" s="193">
        <v>0</v>
      </c>
      <c r="T515" s="194">
        <f t="shared" si="163"/>
        <v>0</v>
      </c>
      <c r="AR515" s="19" t="s">
        <v>168</v>
      </c>
      <c r="AT515" s="19" t="s">
        <v>164</v>
      </c>
      <c r="AU515" s="19" t="s">
        <v>168</v>
      </c>
      <c r="AY515" s="19" t="s">
        <v>162</v>
      </c>
      <c r="BE515" s="195">
        <f t="shared" si="164"/>
        <v>0</v>
      </c>
      <c r="BF515" s="195">
        <f t="shared" si="165"/>
        <v>0</v>
      </c>
      <c r="BG515" s="195">
        <f t="shared" si="166"/>
        <v>0</v>
      </c>
      <c r="BH515" s="195">
        <f t="shared" si="167"/>
        <v>0</v>
      </c>
      <c r="BI515" s="195">
        <f t="shared" si="168"/>
        <v>0</v>
      </c>
      <c r="BJ515" s="19" t="s">
        <v>22</v>
      </c>
      <c r="BK515" s="195">
        <f t="shared" si="169"/>
        <v>0</v>
      </c>
      <c r="BL515" s="19" t="s">
        <v>168</v>
      </c>
      <c r="BM515" s="19" t="s">
        <v>1988</v>
      </c>
    </row>
    <row r="516" spans="2:63" s="15" customFormat="1" ht="21.6" customHeight="1">
      <c r="B516" s="270"/>
      <c r="C516" s="271"/>
      <c r="D516" s="272" t="s">
        <v>72</v>
      </c>
      <c r="E516" s="272" t="s">
        <v>3758</v>
      </c>
      <c r="F516" s="272" t="s">
        <v>3759</v>
      </c>
      <c r="G516" s="271"/>
      <c r="H516" s="271"/>
      <c r="I516" s="273"/>
      <c r="J516" s="274">
        <f>BK516</f>
        <v>0</v>
      </c>
      <c r="K516" s="271"/>
      <c r="L516" s="275"/>
      <c r="M516" s="276"/>
      <c r="N516" s="277"/>
      <c r="O516" s="277"/>
      <c r="P516" s="278">
        <f>P517</f>
        <v>0</v>
      </c>
      <c r="Q516" s="277"/>
      <c r="R516" s="278">
        <f>R517</f>
        <v>0</v>
      </c>
      <c r="S516" s="277"/>
      <c r="T516" s="279">
        <f>T517</f>
        <v>0</v>
      </c>
      <c r="AR516" s="280" t="s">
        <v>22</v>
      </c>
      <c r="AT516" s="281" t="s">
        <v>72</v>
      </c>
      <c r="AU516" s="281" t="s">
        <v>180</v>
      </c>
      <c r="AY516" s="280" t="s">
        <v>162</v>
      </c>
      <c r="BK516" s="282">
        <f>BK517</f>
        <v>0</v>
      </c>
    </row>
    <row r="517" spans="2:65" s="1" customFormat="1" ht="22.5" customHeight="1">
      <c r="B517" s="36"/>
      <c r="C517" s="184" t="s">
        <v>1993</v>
      </c>
      <c r="D517" s="184" t="s">
        <v>164</v>
      </c>
      <c r="E517" s="185" t="s">
        <v>3760</v>
      </c>
      <c r="F517" s="186" t="s">
        <v>3761</v>
      </c>
      <c r="G517" s="187" t="s">
        <v>1996</v>
      </c>
      <c r="H517" s="188">
        <v>1</v>
      </c>
      <c r="I517" s="189"/>
      <c r="J517" s="190">
        <f>ROUND(I517*H517,2)</f>
        <v>0</v>
      </c>
      <c r="K517" s="186" t="s">
        <v>20</v>
      </c>
      <c r="L517" s="56"/>
      <c r="M517" s="191" t="s">
        <v>20</v>
      </c>
      <c r="N517" s="192" t="s">
        <v>44</v>
      </c>
      <c r="O517" s="37"/>
      <c r="P517" s="193">
        <f>O517*H517</f>
        <v>0</v>
      </c>
      <c r="Q517" s="193">
        <v>0</v>
      </c>
      <c r="R517" s="193">
        <f>Q517*H517</f>
        <v>0</v>
      </c>
      <c r="S517" s="193">
        <v>0</v>
      </c>
      <c r="T517" s="194">
        <f>S517*H517</f>
        <v>0</v>
      </c>
      <c r="AR517" s="19" t="s">
        <v>168</v>
      </c>
      <c r="AT517" s="19" t="s">
        <v>164</v>
      </c>
      <c r="AU517" s="19" t="s">
        <v>168</v>
      </c>
      <c r="AY517" s="19" t="s">
        <v>162</v>
      </c>
      <c r="BE517" s="195">
        <f>IF(N517="základní",J517,0)</f>
        <v>0</v>
      </c>
      <c r="BF517" s="195">
        <f>IF(N517="snížená",J517,0)</f>
        <v>0</v>
      </c>
      <c r="BG517" s="195">
        <f>IF(N517="zákl. přenesená",J517,0)</f>
        <v>0</v>
      </c>
      <c r="BH517" s="195">
        <f>IF(N517="sníž. přenesená",J517,0)</f>
        <v>0</v>
      </c>
      <c r="BI517" s="195">
        <f>IF(N517="nulová",J517,0)</f>
        <v>0</v>
      </c>
      <c r="BJ517" s="19" t="s">
        <v>22</v>
      </c>
      <c r="BK517" s="195">
        <f>ROUND(I517*H517,2)</f>
        <v>0</v>
      </c>
      <c r="BL517" s="19" t="s">
        <v>168</v>
      </c>
      <c r="BM517" s="19" t="s">
        <v>1993</v>
      </c>
    </row>
    <row r="518" spans="2:63" s="15" customFormat="1" ht="21.6" customHeight="1">
      <c r="B518" s="270"/>
      <c r="C518" s="271"/>
      <c r="D518" s="272" t="s">
        <v>72</v>
      </c>
      <c r="E518" s="272" t="s">
        <v>3762</v>
      </c>
      <c r="F518" s="272" t="s">
        <v>3763</v>
      </c>
      <c r="G518" s="271"/>
      <c r="H518" s="271"/>
      <c r="I518" s="273"/>
      <c r="J518" s="274">
        <f>BK518</f>
        <v>0</v>
      </c>
      <c r="K518" s="271"/>
      <c r="L518" s="275"/>
      <c r="M518" s="276"/>
      <c r="N518" s="277"/>
      <c r="O518" s="277"/>
      <c r="P518" s="278">
        <f>SUM(P519:P521)</f>
        <v>0</v>
      </c>
      <c r="Q518" s="277"/>
      <c r="R518" s="278">
        <f>SUM(R519:R521)</f>
        <v>0</v>
      </c>
      <c r="S518" s="277"/>
      <c r="T518" s="279">
        <f>SUM(T519:T521)</f>
        <v>0</v>
      </c>
      <c r="AR518" s="280" t="s">
        <v>22</v>
      </c>
      <c r="AT518" s="281" t="s">
        <v>72</v>
      </c>
      <c r="AU518" s="281" t="s">
        <v>180</v>
      </c>
      <c r="AY518" s="280" t="s">
        <v>162</v>
      </c>
      <c r="BK518" s="282">
        <f>SUM(BK519:BK521)</f>
        <v>0</v>
      </c>
    </row>
    <row r="519" spans="2:65" s="1" customFormat="1" ht="22.5" customHeight="1">
      <c r="B519" s="36"/>
      <c r="C519" s="184" t="s">
        <v>1998</v>
      </c>
      <c r="D519" s="184" t="s">
        <v>164</v>
      </c>
      <c r="E519" s="185" t="s">
        <v>3764</v>
      </c>
      <c r="F519" s="186" t="s">
        <v>3765</v>
      </c>
      <c r="G519" s="187" t="s">
        <v>1996</v>
      </c>
      <c r="H519" s="188">
        <v>1</v>
      </c>
      <c r="I519" s="189"/>
      <c r="J519" s="190">
        <f>ROUND(I519*H519,2)</f>
        <v>0</v>
      </c>
      <c r="K519" s="186" t="s">
        <v>20</v>
      </c>
      <c r="L519" s="56"/>
      <c r="M519" s="191" t="s">
        <v>20</v>
      </c>
      <c r="N519" s="192" t="s">
        <v>44</v>
      </c>
      <c r="O519" s="37"/>
      <c r="P519" s="193">
        <f>O519*H519</f>
        <v>0</v>
      </c>
      <c r="Q519" s="193">
        <v>0</v>
      </c>
      <c r="R519" s="193">
        <f>Q519*H519</f>
        <v>0</v>
      </c>
      <c r="S519" s="193">
        <v>0</v>
      </c>
      <c r="T519" s="194">
        <f>S519*H519</f>
        <v>0</v>
      </c>
      <c r="AR519" s="19" t="s">
        <v>168</v>
      </c>
      <c r="AT519" s="19" t="s">
        <v>164</v>
      </c>
      <c r="AU519" s="19" t="s">
        <v>168</v>
      </c>
      <c r="AY519" s="19" t="s">
        <v>162</v>
      </c>
      <c r="BE519" s="195">
        <f>IF(N519="základní",J519,0)</f>
        <v>0</v>
      </c>
      <c r="BF519" s="195">
        <f>IF(N519="snížená",J519,0)</f>
        <v>0</v>
      </c>
      <c r="BG519" s="195">
        <f>IF(N519="zákl. přenesená",J519,0)</f>
        <v>0</v>
      </c>
      <c r="BH519" s="195">
        <f>IF(N519="sníž. přenesená",J519,0)</f>
        <v>0</v>
      </c>
      <c r="BI519" s="195">
        <f>IF(N519="nulová",J519,0)</f>
        <v>0</v>
      </c>
      <c r="BJ519" s="19" t="s">
        <v>22</v>
      </c>
      <c r="BK519" s="195">
        <f>ROUND(I519*H519,2)</f>
        <v>0</v>
      </c>
      <c r="BL519" s="19" t="s">
        <v>168</v>
      </c>
      <c r="BM519" s="19" t="s">
        <v>1998</v>
      </c>
    </row>
    <row r="520" spans="2:65" s="1" customFormat="1" ht="22.5" customHeight="1">
      <c r="B520" s="36"/>
      <c r="C520" s="184" t="s">
        <v>2001</v>
      </c>
      <c r="D520" s="184" t="s">
        <v>164</v>
      </c>
      <c r="E520" s="185" t="s">
        <v>3766</v>
      </c>
      <c r="F520" s="186" t="s">
        <v>3767</v>
      </c>
      <c r="G520" s="187" t="s">
        <v>1996</v>
      </c>
      <c r="H520" s="188">
        <v>4</v>
      </c>
      <c r="I520" s="189"/>
      <c r="J520" s="190">
        <f>ROUND(I520*H520,2)</f>
        <v>0</v>
      </c>
      <c r="K520" s="186" t="s">
        <v>20</v>
      </c>
      <c r="L520" s="56"/>
      <c r="M520" s="191" t="s">
        <v>20</v>
      </c>
      <c r="N520" s="192" t="s">
        <v>44</v>
      </c>
      <c r="O520" s="37"/>
      <c r="P520" s="193">
        <f>O520*H520</f>
        <v>0</v>
      </c>
      <c r="Q520" s="193">
        <v>0</v>
      </c>
      <c r="R520" s="193">
        <f>Q520*H520</f>
        <v>0</v>
      </c>
      <c r="S520" s="193">
        <v>0</v>
      </c>
      <c r="T520" s="194">
        <f>S520*H520</f>
        <v>0</v>
      </c>
      <c r="AR520" s="19" t="s">
        <v>168</v>
      </c>
      <c r="AT520" s="19" t="s">
        <v>164</v>
      </c>
      <c r="AU520" s="19" t="s">
        <v>168</v>
      </c>
      <c r="AY520" s="19" t="s">
        <v>162</v>
      </c>
      <c r="BE520" s="195">
        <f>IF(N520="základní",J520,0)</f>
        <v>0</v>
      </c>
      <c r="BF520" s="195">
        <f>IF(N520="snížená",J520,0)</f>
        <v>0</v>
      </c>
      <c r="BG520" s="195">
        <f>IF(N520="zákl. přenesená",J520,0)</f>
        <v>0</v>
      </c>
      <c r="BH520" s="195">
        <f>IF(N520="sníž. přenesená",J520,0)</f>
        <v>0</v>
      </c>
      <c r="BI520" s="195">
        <f>IF(N520="nulová",J520,0)</f>
        <v>0</v>
      </c>
      <c r="BJ520" s="19" t="s">
        <v>22</v>
      </c>
      <c r="BK520" s="195">
        <f>ROUND(I520*H520,2)</f>
        <v>0</v>
      </c>
      <c r="BL520" s="19" t="s">
        <v>168</v>
      </c>
      <c r="BM520" s="19" t="s">
        <v>2001</v>
      </c>
    </row>
    <row r="521" spans="2:65" s="1" customFormat="1" ht="22.5" customHeight="1">
      <c r="B521" s="36"/>
      <c r="C521" s="184" t="s">
        <v>2005</v>
      </c>
      <c r="D521" s="184" t="s">
        <v>164</v>
      </c>
      <c r="E521" s="185" t="s">
        <v>3768</v>
      </c>
      <c r="F521" s="186" t="s">
        <v>3769</v>
      </c>
      <c r="G521" s="187" t="s">
        <v>1996</v>
      </c>
      <c r="H521" s="188">
        <v>8</v>
      </c>
      <c r="I521" s="189"/>
      <c r="J521" s="190">
        <f>ROUND(I521*H521,2)</f>
        <v>0</v>
      </c>
      <c r="K521" s="186" t="s">
        <v>20</v>
      </c>
      <c r="L521" s="56"/>
      <c r="M521" s="191" t="s">
        <v>20</v>
      </c>
      <c r="N521" s="192" t="s">
        <v>44</v>
      </c>
      <c r="O521" s="37"/>
      <c r="P521" s="193">
        <f>O521*H521</f>
        <v>0</v>
      </c>
      <c r="Q521" s="193">
        <v>0</v>
      </c>
      <c r="R521" s="193">
        <f>Q521*H521</f>
        <v>0</v>
      </c>
      <c r="S521" s="193">
        <v>0</v>
      </c>
      <c r="T521" s="194">
        <f>S521*H521</f>
        <v>0</v>
      </c>
      <c r="AR521" s="19" t="s">
        <v>168</v>
      </c>
      <c r="AT521" s="19" t="s">
        <v>164</v>
      </c>
      <c r="AU521" s="19" t="s">
        <v>168</v>
      </c>
      <c r="AY521" s="19" t="s">
        <v>162</v>
      </c>
      <c r="BE521" s="195">
        <f>IF(N521="základní",J521,0)</f>
        <v>0</v>
      </c>
      <c r="BF521" s="195">
        <f>IF(N521="snížená",J521,0)</f>
        <v>0</v>
      </c>
      <c r="BG521" s="195">
        <f>IF(N521="zákl. přenesená",J521,0)</f>
        <v>0</v>
      </c>
      <c r="BH521" s="195">
        <f>IF(N521="sníž. přenesená",J521,0)</f>
        <v>0</v>
      </c>
      <c r="BI521" s="195">
        <f>IF(N521="nulová",J521,0)</f>
        <v>0</v>
      </c>
      <c r="BJ521" s="19" t="s">
        <v>22</v>
      </c>
      <c r="BK521" s="195">
        <f>ROUND(I521*H521,2)</f>
        <v>0</v>
      </c>
      <c r="BL521" s="19" t="s">
        <v>168</v>
      </c>
      <c r="BM521" s="19" t="s">
        <v>2005</v>
      </c>
    </row>
    <row r="522" spans="2:63" s="15" customFormat="1" ht="21.6" customHeight="1">
      <c r="B522" s="270"/>
      <c r="C522" s="271"/>
      <c r="D522" s="272" t="s">
        <v>72</v>
      </c>
      <c r="E522" s="272" t="s">
        <v>3770</v>
      </c>
      <c r="F522" s="272" t="s">
        <v>3771</v>
      </c>
      <c r="G522" s="271"/>
      <c r="H522" s="271"/>
      <c r="I522" s="273"/>
      <c r="J522" s="274">
        <f>BK522</f>
        <v>0</v>
      </c>
      <c r="K522" s="271"/>
      <c r="L522" s="275"/>
      <c r="M522" s="276"/>
      <c r="N522" s="277"/>
      <c r="O522" s="277"/>
      <c r="P522" s="278">
        <f>SUM(P523:P547)</f>
        <v>0</v>
      </c>
      <c r="Q522" s="277"/>
      <c r="R522" s="278">
        <f>SUM(R523:R547)</f>
        <v>0</v>
      </c>
      <c r="S522" s="277"/>
      <c r="T522" s="279">
        <f>SUM(T523:T547)</f>
        <v>0</v>
      </c>
      <c r="AR522" s="280" t="s">
        <v>22</v>
      </c>
      <c r="AT522" s="281" t="s">
        <v>72</v>
      </c>
      <c r="AU522" s="281" t="s">
        <v>180</v>
      </c>
      <c r="AY522" s="280" t="s">
        <v>162</v>
      </c>
      <c r="BK522" s="282">
        <f>SUM(BK523:BK547)</f>
        <v>0</v>
      </c>
    </row>
    <row r="523" spans="2:65" s="1" customFormat="1" ht="22.5" customHeight="1">
      <c r="B523" s="36"/>
      <c r="C523" s="184" t="s">
        <v>2008</v>
      </c>
      <c r="D523" s="184" t="s">
        <v>164</v>
      </c>
      <c r="E523" s="185" t="s">
        <v>3772</v>
      </c>
      <c r="F523" s="186" t="s">
        <v>3773</v>
      </c>
      <c r="G523" s="187" t="s">
        <v>1996</v>
      </c>
      <c r="H523" s="188">
        <v>1</v>
      </c>
      <c r="I523" s="189"/>
      <c r="J523" s="190">
        <f aca="true" t="shared" si="170" ref="J523:J547">ROUND(I523*H523,2)</f>
        <v>0</v>
      </c>
      <c r="K523" s="186" t="s">
        <v>20</v>
      </c>
      <c r="L523" s="56"/>
      <c r="M523" s="191" t="s">
        <v>20</v>
      </c>
      <c r="N523" s="192" t="s">
        <v>44</v>
      </c>
      <c r="O523" s="37"/>
      <c r="P523" s="193">
        <f aca="true" t="shared" si="171" ref="P523:P547">O523*H523</f>
        <v>0</v>
      </c>
      <c r="Q523" s="193">
        <v>0</v>
      </c>
      <c r="R523" s="193">
        <f aca="true" t="shared" si="172" ref="R523:R547">Q523*H523</f>
        <v>0</v>
      </c>
      <c r="S523" s="193">
        <v>0</v>
      </c>
      <c r="T523" s="194">
        <f aca="true" t="shared" si="173" ref="T523:T547">S523*H523</f>
        <v>0</v>
      </c>
      <c r="AR523" s="19" t="s">
        <v>168</v>
      </c>
      <c r="AT523" s="19" t="s">
        <v>164</v>
      </c>
      <c r="AU523" s="19" t="s">
        <v>168</v>
      </c>
      <c r="AY523" s="19" t="s">
        <v>162</v>
      </c>
      <c r="BE523" s="195">
        <f aca="true" t="shared" si="174" ref="BE523:BE547">IF(N523="základní",J523,0)</f>
        <v>0</v>
      </c>
      <c r="BF523" s="195">
        <f aca="true" t="shared" si="175" ref="BF523:BF547">IF(N523="snížená",J523,0)</f>
        <v>0</v>
      </c>
      <c r="BG523" s="195">
        <f aca="true" t="shared" si="176" ref="BG523:BG547">IF(N523="zákl. přenesená",J523,0)</f>
        <v>0</v>
      </c>
      <c r="BH523" s="195">
        <f aca="true" t="shared" si="177" ref="BH523:BH547">IF(N523="sníž. přenesená",J523,0)</f>
        <v>0</v>
      </c>
      <c r="BI523" s="195">
        <f aca="true" t="shared" si="178" ref="BI523:BI547">IF(N523="nulová",J523,0)</f>
        <v>0</v>
      </c>
      <c r="BJ523" s="19" t="s">
        <v>22</v>
      </c>
      <c r="BK523" s="195">
        <f aca="true" t="shared" si="179" ref="BK523:BK547">ROUND(I523*H523,2)</f>
        <v>0</v>
      </c>
      <c r="BL523" s="19" t="s">
        <v>168</v>
      </c>
      <c r="BM523" s="19" t="s">
        <v>2008</v>
      </c>
    </row>
    <row r="524" spans="2:65" s="1" customFormat="1" ht="22.5" customHeight="1">
      <c r="B524" s="36"/>
      <c r="C524" s="184" t="s">
        <v>2011</v>
      </c>
      <c r="D524" s="184" t="s">
        <v>164</v>
      </c>
      <c r="E524" s="185" t="s">
        <v>3774</v>
      </c>
      <c r="F524" s="186" t="s">
        <v>3714</v>
      </c>
      <c r="G524" s="187" t="s">
        <v>1996</v>
      </c>
      <c r="H524" s="188">
        <v>1</v>
      </c>
      <c r="I524" s="189"/>
      <c r="J524" s="190">
        <f t="shared" si="170"/>
        <v>0</v>
      </c>
      <c r="K524" s="186" t="s">
        <v>20</v>
      </c>
      <c r="L524" s="56"/>
      <c r="M524" s="191" t="s">
        <v>20</v>
      </c>
      <c r="N524" s="192" t="s">
        <v>44</v>
      </c>
      <c r="O524" s="37"/>
      <c r="P524" s="193">
        <f t="shared" si="171"/>
        <v>0</v>
      </c>
      <c r="Q524" s="193">
        <v>0</v>
      </c>
      <c r="R524" s="193">
        <f t="shared" si="172"/>
        <v>0</v>
      </c>
      <c r="S524" s="193">
        <v>0</v>
      </c>
      <c r="T524" s="194">
        <f t="shared" si="173"/>
        <v>0</v>
      </c>
      <c r="AR524" s="19" t="s">
        <v>168</v>
      </c>
      <c r="AT524" s="19" t="s">
        <v>164</v>
      </c>
      <c r="AU524" s="19" t="s">
        <v>168</v>
      </c>
      <c r="AY524" s="19" t="s">
        <v>162</v>
      </c>
      <c r="BE524" s="195">
        <f t="shared" si="174"/>
        <v>0</v>
      </c>
      <c r="BF524" s="195">
        <f t="shared" si="175"/>
        <v>0</v>
      </c>
      <c r="BG524" s="195">
        <f t="shared" si="176"/>
        <v>0</v>
      </c>
      <c r="BH524" s="195">
        <f t="shared" si="177"/>
        <v>0</v>
      </c>
      <c r="BI524" s="195">
        <f t="shared" si="178"/>
        <v>0</v>
      </c>
      <c r="BJ524" s="19" t="s">
        <v>22</v>
      </c>
      <c r="BK524" s="195">
        <f t="shared" si="179"/>
        <v>0</v>
      </c>
      <c r="BL524" s="19" t="s">
        <v>168</v>
      </c>
      <c r="BM524" s="19" t="s">
        <v>2011</v>
      </c>
    </row>
    <row r="525" spans="2:65" s="1" customFormat="1" ht="22.5" customHeight="1">
      <c r="B525" s="36"/>
      <c r="C525" s="184" t="s">
        <v>2014</v>
      </c>
      <c r="D525" s="184" t="s">
        <v>164</v>
      </c>
      <c r="E525" s="185" t="s">
        <v>3775</v>
      </c>
      <c r="F525" s="186" t="s">
        <v>3718</v>
      </c>
      <c r="G525" s="187" t="s">
        <v>1996</v>
      </c>
      <c r="H525" s="188">
        <v>1</v>
      </c>
      <c r="I525" s="189"/>
      <c r="J525" s="190">
        <f t="shared" si="170"/>
        <v>0</v>
      </c>
      <c r="K525" s="186" t="s">
        <v>20</v>
      </c>
      <c r="L525" s="56"/>
      <c r="M525" s="191" t="s">
        <v>20</v>
      </c>
      <c r="N525" s="192" t="s">
        <v>44</v>
      </c>
      <c r="O525" s="37"/>
      <c r="P525" s="193">
        <f t="shared" si="171"/>
        <v>0</v>
      </c>
      <c r="Q525" s="193">
        <v>0</v>
      </c>
      <c r="R525" s="193">
        <f t="shared" si="172"/>
        <v>0</v>
      </c>
      <c r="S525" s="193">
        <v>0</v>
      </c>
      <c r="T525" s="194">
        <f t="shared" si="173"/>
        <v>0</v>
      </c>
      <c r="AR525" s="19" t="s">
        <v>168</v>
      </c>
      <c r="AT525" s="19" t="s">
        <v>164</v>
      </c>
      <c r="AU525" s="19" t="s">
        <v>168</v>
      </c>
      <c r="AY525" s="19" t="s">
        <v>162</v>
      </c>
      <c r="BE525" s="195">
        <f t="shared" si="174"/>
        <v>0</v>
      </c>
      <c r="BF525" s="195">
        <f t="shared" si="175"/>
        <v>0</v>
      </c>
      <c r="BG525" s="195">
        <f t="shared" si="176"/>
        <v>0</v>
      </c>
      <c r="BH525" s="195">
        <f t="shared" si="177"/>
        <v>0</v>
      </c>
      <c r="BI525" s="195">
        <f t="shared" si="178"/>
        <v>0</v>
      </c>
      <c r="BJ525" s="19" t="s">
        <v>22</v>
      </c>
      <c r="BK525" s="195">
        <f t="shared" si="179"/>
        <v>0</v>
      </c>
      <c r="BL525" s="19" t="s">
        <v>168</v>
      </c>
      <c r="BM525" s="19" t="s">
        <v>2014</v>
      </c>
    </row>
    <row r="526" spans="2:65" s="1" customFormat="1" ht="22.5" customHeight="1">
      <c r="B526" s="36"/>
      <c r="C526" s="184" t="s">
        <v>2017</v>
      </c>
      <c r="D526" s="184" t="s">
        <v>164</v>
      </c>
      <c r="E526" s="185" t="s">
        <v>3776</v>
      </c>
      <c r="F526" s="186" t="s">
        <v>3777</v>
      </c>
      <c r="G526" s="187" t="s">
        <v>1996</v>
      </c>
      <c r="H526" s="188">
        <v>10</v>
      </c>
      <c r="I526" s="189"/>
      <c r="J526" s="190">
        <f t="shared" si="170"/>
        <v>0</v>
      </c>
      <c r="K526" s="186" t="s">
        <v>20</v>
      </c>
      <c r="L526" s="56"/>
      <c r="M526" s="191" t="s">
        <v>20</v>
      </c>
      <c r="N526" s="192" t="s">
        <v>44</v>
      </c>
      <c r="O526" s="37"/>
      <c r="P526" s="193">
        <f t="shared" si="171"/>
        <v>0</v>
      </c>
      <c r="Q526" s="193">
        <v>0</v>
      </c>
      <c r="R526" s="193">
        <f t="shared" si="172"/>
        <v>0</v>
      </c>
      <c r="S526" s="193">
        <v>0</v>
      </c>
      <c r="T526" s="194">
        <f t="shared" si="173"/>
        <v>0</v>
      </c>
      <c r="AR526" s="19" t="s">
        <v>168</v>
      </c>
      <c r="AT526" s="19" t="s">
        <v>164</v>
      </c>
      <c r="AU526" s="19" t="s">
        <v>168</v>
      </c>
      <c r="AY526" s="19" t="s">
        <v>162</v>
      </c>
      <c r="BE526" s="195">
        <f t="shared" si="174"/>
        <v>0</v>
      </c>
      <c r="BF526" s="195">
        <f t="shared" si="175"/>
        <v>0</v>
      </c>
      <c r="BG526" s="195">
        <f t="shared" si="176"/>
        <v>0</v>
      </c>
      <c r="BH526" s="195">
        <f t="shared" si="177"/>
        <v>0</v>
      </c>
      <c r="BI526" s="195">
        <f t="shared" si="178"/>
        <v>0</v>
      </c>
      <c r="BJ526" s="19" t="s">
        <v>22</v>
      </c>
      <c r="BK526" s="195">
        <f t="shared" si="179"/>
        <v>0</v>
      </c>
      <c r="BL526" s="19" t="s">
        <v>168</v>
      </c>
      <c r="BM526" s="19" t="s">
        <v>2017</v>
      </c>
    </row>
    <row r="527" spans="2:65" s="1" customFormat="1" ht="22.5" customHeight="1">
      <c r="B527" s="36"/>
      <c r="C527" s="184" t="s">
        <v>2020</v>
      </c>
      <c r="D527" s="184" t="s">
        <v>164</v>
      </c>
      <c r="E527" s="185" t="s">
        <v>3778</v>
      </c>
      <c r="F527" s="186" t="s">
        <v>3726</v>
      </c>
      <c r="G527" s="187" t="s">
        <v>1996</v>
      </c>
      <c r="H527" s="188">
        <v>10</v>
      </c>
      <c r="I527" s="189"/>
      <c r="J527" s="190">
        <f t="shared" si="170"/>
        <v>0</v>
      </c>
      <c r="K527" s="186" t="s">
        <v>20</v>
      </c>
      <c r="L527" s="56"/>
      <c r="M527" s="191" t="s">
        <v>20</v>
      </c>
      <c r="N527" s="192" t="s">
        <v>44</v>
      </c>
      <c r="O527" s="37"/>
      <c r="P527" s="193">
        <f t="shared" si="171"/>
        <v>0</v>
      </c>
      <c r="Q527" s="193">
        <v>0</v>
      </c>
      <c r="R527" s="193">
        <f t="shared" si="172"/>
        <v>0</v>
      </c>
      <c r="S527" s="193">
        <v>0</v>
      </c>
      <c r="T527" s="194">
        <f t="shared" si="173"/>
        <v>0</v>
      </c>
      <c r="AR527" s="19" t="s">
        <v>168</v>
      </c>
      <c r="AT527" s="19" t="s">
        <v>164</v>
      </c>
      <c r="AU527" s="19" t="s">
        <v>168</v>
      </c>
      <c r="AY527" s="19" t="s">
        <v>162</v>
      </c>
      <c r="BE527" s="195">
        <f t="shared" si="174"/>
        <v>0</v>
      </c>
      <c r="BF527" s="195">
        <f t="shared" si="175"/>
        <v>0</v>
      </c>
      <c r="BG527" s="195">
        <f t="shared" si="176"/>
        <v>0</v>
      </c>
      <c r="BH527" s="195">
        <f t="shared" si="177"/>
        <v>0</v>
      </c>
      <c r="BI527" s="195">
        <f t="shared" si="178"/>
        <v>0</v>
      </c>
      <c r="BJ527" s="19" t="s">
        <v>22</v>
      </c>
      <c r="BK527" s="195">
        <f t="shared" si="179"/>
        <v>0</v>
      </c>
      <c r="BL527" s="19" t="s">
        <v>168</v>
      </c>
      <c r="BM527" s="19" t="s">
        <v>2020</v>
      </c>
    </row>
    <row r="528" spans="2:65" s="1" customFormat="1" ht="22.5" customHeight="1">
      <c r="B528" s="36"/>
      <c r="C528" s="184" t="s">
        <v>2023</v>
      </c>
      <c r="D528" s="184" t="s">
        <v>164</v>
      </c>
      <c r="E528" s="185" t="s">
        <v>3779</v>
      </c>
      <c r="F528" s="186" t="s">
        <v>3728</v>
      </c>
      <c r="G528" s="187" t="s">
        <v>1996</v>
      </c>
      <c r="H528" s="188">
        <v>10</v>
      </c>
      <c r="I528" s="189"/>
      <c r="J528" s="190">
        <f t="shared" si="170"/>
        <v>0</v>
      </c>
      <c r="K528" s="186" t="s">
        <v>20</v>
      </c>
      <c r="L528" s="56"/>
      <c r="M528" s="191" t="s">
        <v>20</v>
      </c>
      <c r="N528" s="192" t="s">
        <v>44</v>
      </c>
      <c r="O528" s="37"/>
      <c r="P528" s="193">
        <f t="shared" si="171"/>
        <v>0</v>
      </c>
      <c r="Q528" s="193">
        <v>0</v>
      </c>
      <c r="R528" s="193">
        <f t="shared" si="172"/>
        <v>0</v>
      </c>
      <c r="S528" s="193">
        <v>0</v>
      </c>
      <c r="T528" s="194">
        <f t="shared" si="173"/>
        <v>0</v>
      </c>
      <c r="AR528" s="19" t="s">
        <v>168</v>
      </c>
      <c r="AT528" s="19" t="s">
        <v>164</v>
      </c>
      <c r="AU528" s="19" t="s">
        <v>168</v>
      </c>
      <c r="AY528" s="19" t="s">
        <v>162</v>
      </c>
      <c r="BE528" s="195">
        <f t="shared" si="174"/>
        <v>0</v>
      </c>
      <c r="BF528" s="195">
        <f t="shared" si="175"/>
        <v>0</v>
      </c>
      <c r="BG528" s="195">
        <f t="shared" si="176"/>
        <v>0</v>
      </c>
      <c r="BH528" s="195">
        <f t="shared" si="177"/>
        <v>0</v>
      </c>
      <c r="BI528" s="195">
        <f t="shared" si="178"/>
        <v>0</v>
      </c>
      <c r="BJ528" s="19" t="s">
        <v>22</v>
      </c>
      <c r="BK528" s="195">
        <f t="shared" si="179"/>
        <v>0</v>
      </c>
      <c r="BL528" s="19" t="s">
        <v>168</v>
      </c>
      <c r="BM528" s="19" t="s">
        <v>2023</v>
      </c>
    </row>
    <row r="529" spans="2:65" s="1" customFormat="1" ht="22.5" customHeight="1">
      <c r="B529" s="36"/>
      <c r="C529" s="184" t="s">
        <v>2026</v>
      </c>
      <c r="D529" s="184" t="s">
        <v>164</v>
      </c>
      <c r="E529" s="185" t="s">
        <v>3780</v>
      </c>
      <c r="F529" s="186" t="s">
        <v>3730</v>
      </c>
      <c r="G529" s="187" t="s">
        <v>1996</v>
      </c>
      <c r="H529" s="188">
        <v>61</v>
      </c>
      <c r="I529" s="189"/>
      <c r="J529" s="190">
        <f t="shared" si="170"/>
        <v>0</v>
      </c>
      <c r="K529" s="186" t="s">
        <v>20</v>
      </c>
      <c r="L529" s="56"/>
      <c r="M529" s="191" t="s">
        <v>20</v>
      </c>
      <c r="N529" s="192" t="s">
        <v>44</v>
      </c>
      <c r="O529" s="37"/>
      <c r="P529" s="193">
        <f t="shared" si="171"/>
        <v>0</v>
      </c>
      <c r="Q529" s="193">
        <v>0</v>
      </c>
      <c r="R529" s="193">
        <f t="shared" si="172"/>
        <v>0</v>
      </c>
      <c r="S529" s="193">
        <v>0</v>
      </c>
      <c r="T529" s="194">
        <f t="shared" si="173"/>
        <v>0</v>
      </c>
      <c r="AR529" s="19" t="s">
        <v>168</v>
      </c>
      <c r="AT529" s="19" t="s">
        <v>164</v>
      </c>
      <c r="AU529" s="19" t="s">
        <v>168</v>
      </c>
      <c r="AY529" s="19" t="s">
        <v>162</v>
      </c>
      <c r="BE529" s="195">
        <f t="shared" si="174"/>
        <v>0</v>
      </c>
      <c r="BF529" s="195">
        <f t="shared" si="175"/>
        <v>0</v>
      </c>
      <c r="BG529" s="195">
        <f t="shared" si="176"/>
        <v>0</v>
      </c>
      <c r="BH529" s="195">
        <f t="shared" si="177"/>
        <v>0</v>
      </c>
      <c r="BI529" s="195">
        <f t="shared" si="178"/>
        <v>0</v>
      </c>
      <c r="BJ529" s="19" t="s">
        <v>22</v>
      </c>
      <c r="BK529" s="195">
        <f t="shared" si="179"/>
        <v>0</v>
      </c>
      <c r="BL529" s="19" t="s">
        <v>168</v>
      </c>
      <c r="BM529" s="19" t="s">
        <v>2026</v>
      </c>
    </row>
    <row r="530" spans="2:65" s="1" customFormat="1" ht="22.5" customHeight="1">
      <c r="B530" s="36"/>
      <c r="C530" s="184" t="s">
        <v>2029</v>
      </c>
      <c r="D530" s="184" t="s">
        <v>164</v>
      </c>
      <c r="E530" s="185" t="s">
        <v>3781</v>
      </c>
      <c r="F530" s="186" t="s">
        <v>3732</v>
      </c>
      <c r="G530" s="187" t="s">
        <v>1996</v>
      </c>
      <c r="H530" s="188">
        <v>31</v>
      </c>
      <c r="I530" s="189"/>
      <c r="J530" s="190">
        <f t="shared" si="170"/>
        <v>0</v>
      </c>
      <c r="K530" s="186" t="s">
        <v>20</v>
      </c>
      <c r="L530" s="56"/>
      <c r="M530" s="191" t="s">
        <v>20</v>
      </c>
      <c r="N530" s="192" t="s">
        <v>44</v>
      </c>
      <c r="O530" s="37"/>
      <c r="P530" s="193">
        <f t="shared" si="171"/>
        <v>0</v>
      </c>
      <c r="Q530" s="193">
        <v>0</v>
      </c>
      <c r="R530" s="193">
        <f t="shared" si="172"/>
        <v>0</v>
      </c>
      <c r="S530" s="193">
        <v>0</v>
      </c>
      <c r="T530" s="194">
        <f t="shared" si="173"/>
        <v>0</v>
      </c>
      <c r="AR530" s="19" t="s">
        <v>168</v>
      </c>
      <c r="AT530" s="19" t="s">
        <v>164</v>
      </c>
      <c r="AU530" s="19" t="s">
        <v>168</v>
      </c>
      <c r="AY530" s="19" t="s">
        <v>162</v>
      </c>
      <c r="BE530" s="195">
        <f t="shared" si="174"/>
        <v>0</v>
      </c>
      <c r="BF530" s="195">
        <f t="shared" si="175"/>
        <v>0</v>
      </c>
      <c r="BG530" s="195">
        <f t="shared" si="176"/>
        <v>0</v>
      </c>
      <c r="BH530" s="195">
        <f t="shared" si="177"/>
        <v>0</v>
      </c>
      <c r="BI530" s="195">
        <f t="shared" si="178"/>
        <v>0</v>
      </c>
      <c r="BJ530" s="19" t="s">
        <v>22</v>
      </c>
      <c r="BK530" s="195">
        <f t="shared" si="179"/>
        <v>0</v>
      </c>
      <c r="BL530" s="19" t="s">
        <v>168</v>
      </c>
      <c r="BM530" s="19" t="s">
        <v>2029</v>
      </c>
    </row>
    <row r="531" spans="2:65" s="1" customFormat="1" ht="22.5" customHeight="1">
      <c r="B531" s="36"/>
      <c r="C531" s="184" t="s">
        <v>2031</v>
      </c>
      <c r="D531" s="184" t="s">
        <v>164</v>
      </c>
      <c r="E531" s="185" t="s">
        <v>3782</v>
      </c>
      <c r="F531" s="186" t="s">
        <v>3783</v>
      </c>
      <c r="G531" s="187" t="s">
        <v>1996</v>
      </c>
      <c r="H531" s="188">
        <v>14</v>
      </c>
      <c r="I531" s="189"/>
      <c r="J531" s="190">
        <f t="shared" si="170"/>
        <v>0</v>
      </c>
      <c r="K531" s="186" t="s">
        <v>20</v>
      </c>
      <c r="L531" s="56"/>
      <c r="M531" s="191" t="s">
        <v>20</v>
      </c>
      <c r="N531" s="192" t="s">
        <v>44</v>
      </c>
      <c r="O531" s="37"/>
      <c r="P531" s="193">
        <f t="shared" si="171"/>
        <v>0</v>
      </c>
      <c r="Q531" s="193">
        <v>0</v>
      </c>
      <c r="R531" s="193">
        <f t="shared" si="172"/>
        <v>0</v>
      </c>
      <c r="S531" s="193">
        <v>0</v>
      </c>
      <c r="T531" s="194">
        <f t="shared" si="173"/>
        <v>0</v>
      </c>
      <c r="AR531" s="19" t="s">
        <v>168</v>
      </c>
      <c r="AT531" s="19" t="s">
        <v>164</v>
      </c>
      <c r="AU531" s="19" t="s">
        <v>168</v>
      </c>
      <c r="AY531" s="19" t="s">
        <v>162</v>
      </c>
      <c r="BE531" s="195">
        <f t="shared" si="174"/>
        <v>0</v>
      </c>
      <c r="BF531" s="195">
        <f t="shared" si="175"/>
        <v>0</v>
      </c>
      <c r="BG531" s="195">
        <f t="shared" si="176"/>
        <v>0</v>
      </c>
      <c r="BH531" s="195">
        <f t="shared" si="177"/>
        <v>0</v>
      </c>
      <c r="BI531" s="195">
        <f t="shared" si="178"/>
        <v>0</v>
      </c>
      <c r="BJ531" s="19" t="s">
        <v>22</v>
      </c>
      <c r="BK531" s="195">
        <f t="shared" si="179"/>
        <v>0</v>
      </c>
      <c r="BL531" s="19" t="s">
        <v>168</v>
      </c>
      <c r="BM531" s="19" t="s">
        <v>2031</v>
      </c>
    </row>
    <row r="532" spans="2:65" s="1" customFormat="1" ht="22.5" customHeight="1">
      <c r="B532" s="36"/>
      <c r="C532" s="184" t="s">
        <v>2033</v>
      </c>
      <c r="D532" s="184" t="s">
        <v>164</v>
      </c>
      <c r="E532" s="185" t="s">
        <v>3784</v>
      </c>
      <c r="F532" s="186" t="s">
        <v>3734</v>
      </c>
      <c r="G532" s="187" t="s">
        <v>1996</v>
      </c>
      <c r="H532" s="188">
        <v>348</v>
      </c>
      <c r="I532" s="189"/>
      <c r="J532" s="190">
        <f t="shared" si="170"/>
        <v>0</v>
      </c>
      <c r="K532" s="186" t="s">
        <v>20</v>
      </c>
      <c r="L532" s="56"/>
      <c r="M532" s="191" t="s">
        <v>20</v>
      </c>
      <c r="N532" s="192" t="s">
        <v>44</v>
      </c>
      <c r="O532" s="37"/>
      <c r="P532" s="193">
        <f t="shared" si="171"/>
        <v>0</v>
      </c>
      <c r="Q532" s="193">
        <v>0</v>
      </c>
      <c r="R532" s="193">
        <f t="shared" si="172"/>
        <v>0</v>
      </c>
      <c r="S532" s="193">
        <v>0</v>
      </c>
      <c r="T532" s="194">
        <f t="shared" si="173"/>
        <v>0</v>
      </c>
      <c r="AR532" s="19" t="s">
        <v>168</v>
      </c>
      <c r="AT532" s="19" t="s">
        <v>164</v>
      </c>
      <c r="AU532" s="19" t="s">
        <v>168</v>
      </c>
      <c r="AY532" s="19" t="s">
        <v>162</v>
      </c>
      <c r="BE532" s="195">
        <f t="shared" si="174"/>
        <v>0</v>
      </c>
      <c r="BF532" s="195">
        <f t="shared" si="175"/>
        <v>0</v>
      </c>
      <c r="BG532" s="195">
        <f t="shared" si="176"/>
        <v>0</v>
      </c>
      <c r="BH532" s="195">
        <f t="shared" si="177"/>
        <v>0</v>
      </c>
      <c r="BI532" s="195">
        <f t="shared" si="178"/>
        <v>0</v>
      </c>
      <c r="BJ532" s="19" t="s">
        <v>22</v>
      </c>
      <c r="BK532" s="195">
        <f t="shared" si="179"/>
        <v>0</v>
      </c>
      <c r="BL532" s="19" t="s">
        <v>168</v>
      </c>
      <c r="BM532" s="19" t="s">
        <v>2033</v>
      </c>
    </row>
    <row r="533" spans="2:65" s="1" customFormat="1" ht="22.5" customHeight="1">
      <c r="B533" s="36"/>
      <c r="C533" s="184" t="s">
        <v>2036</v>
      </c>
      <c r="D533" s="184" t="s">
        <v>164</v>
      </c>
      <c r="E533" s="185" t="s">
        <v>3785</v>
      </c>
      <c r="F533" s="186" t="s">
        <v>3736</v>
      </c>
      <c r="G533" s="187" t="s">
        <v>1996</v>
      </c>
      <c r="H533" s="188">
        <v>362</v>
      </c>
      <c r="I533" s="189"/>
      <c r="J533" s="190">
        <f t="shared" si="170"/>
        <v>0</v>
      </c>
      <c r="K533" s="186" t="s">
        <v>20</v>
      </c>
      <c r="L533" s="56"/>
      <c r="M533" s="191" t="s">
        <v>20</v>
      </c>
      <c r="N533" s="192" t="s">
        <v>44</v>
      </c>
      <c r="O533" s="37"/>
      <c r="P533" s="193">
        <f t="shared" si="171"/>
        <v>0</v>
      </c>
      <c r="Q533" s="193">
        <v>0</v>
      </c>
      <c r="R533" s="193">
        <f t="shared" si="172"/>
        <v>0</v>
      </c>
      <c r="S533" s="193">
        <v>0</v>
      </c>
      <c r="T533" s="194">
        <f t="shared" si="173"/>
        <v>0</v>
      </c>
      <c r="AR533" s="19" t="s">
        <v>168</v>
      </c>
      <c r="AT533" s="19" t="s">
        <v>164</v>
      </c>
      <c r="AU533" s="19" t="s">
        <v>168</v>
      </c>
      <c r="AY533" s="19" t="s">
        <v>162</v>
      </c>
      <c r="BE533" s="195">
        <f t="shared" si="174"/>
        <v>0</v>
      </c>
      <c r="BF533" s="195">
        <f t="shared" si="175"/>
        <v>0</v>
      </c>
      <c r="BG533" s="195">
        <f t="shared" si="176"/>
        <v>0</v>
      </c>
      <c r="BH533" s="195">
        <f t="shared" si="177"/>
        <v>0</v>
      </c>
      <c r="BI533" s="195">
        <f t="shared" si="178"/>
        <v>0</v>
      </c>
      <c r="BJ533" s="19" t="s">
        <v>22</v>
      </c>
      <c r="BK533" s="195">
        <f t="shared" si="179"/>
        <v>0</v>
      </c>
      <c r="BL533" s="19" t="s">
        <v>168</v>
      </c>
      <c r="BM533" s="19" t="s">
        <v>2036</v>
      </c>
    </row>
    <row r="534" spans="2:65" s="1" customFormat="1" ht="22.5" customHeight="1">
      <c r="B534" s="36"/>
      <c r="C534" s="184" t="s">
        <v>2038</v>
      </c>
      <c r="D534" s="184" t="s">
        <v>164</v>
      </c>
      <c r="E534" s="185" t="s">
        <v>3786</v>
      </c>
      <c r="F534" s="186" t="s">
        <v>3738</v>
      </c>
      <c r="G534" s="187" t="s">
        <v>1996</v>
      </c>
      <c r="H534" s="188">
        <v>362</v>
      </c>
      <c r="I534" s="189"/>
      <c r="J534" s="190">
        <f t="shared" si="170"/>
        <v>0</v>
      </c>
      <c r="K534" s="186" t="s">
        <v>20</v>
      </c>
      <c r="L534" s="56"/>
      <c r="M534" s="191" t="s">
        <v>20</v>
      </c>
      <c r="N534" s="192" t="s">
        <v>44</v>
      </c>
      <c r="O534" s="37"/>
      <c r="P534" s="193">
        <f t="shared" si="171"/>
        <v>0</v>
      </c>
      <c r="Q534" s="193">
        <v>0</v>
      </c>
      <c r="R534" s="193">
        <f t="shared" si="172"/>
        <v>0</v>
      </c>
      <c r="S534" s="193">
        <v>0</v>
      </c>
      <c r="T534" s="194">
        <f t="shared" si="173"/>
        <v>0</v>
      </c>
      <c r="AR534" s="19" t="s">
        <v>168</v>
      </c>
      <c r="AT534" s="19" t="s">
        <v>164</v>
      </c>
      <c r="AU534" s="19" t="s">
        <v>168</v>
      </c>
      <c r="AY534" s="19" t="s">
        <v>162</v>
      </c>
      <c r="BE534" s="195">
        <f t="shared" si="174"/>
        <v>0</v>
      </c>
      <c r="BF534" s="195">
        <f t="shared" si="175"/>
        <v>0</v>
      </c>
      <c r="BG534" s="195">
        <f t="shared" si="176"/>
        <v>0</v>
      </c>
      <c r="BH534" s="195">
        <f t="shared" si="177"/>
        <v>0</v>
      </c>
      <c r="BI534" s="195">
        <f t="shared" si="178"/>
        <v>0</v>
      </c>
      <c r="BJ534" s="19" t="s">
        <v>22</v>
      </c>
      <c r="BK534" s="195">
        <f t="shared" si="179"/>
        <v>0</v>
      </c>
      <c r="BL534" s="19" t="s">
        <v>168</v>
      </c>
      <c r="BM534" s="19" t="s">
        <v>2038</v>
      </c>
    </row>
    <row r="535" spans="2:65" s="1" customFormat="1" ht="22.5" customHeight="1">
      <c r="B535" s="36"/>
      <c r="C535" s="184" t="s">
        <v>2040</v>
      </c>
      <c r="D535" s="184" t="s">
        <v>164</v>
      </c>
      <c r="E535" s="185" t="s">
        <v>3787</v>
      </c>
      <c r="F535" s="186" t="s">
        <v>3742</v>
      </c>
      <c r="G535" s="187" t="s">
        <v>1996</v>
      </c>
      <c r="H535" s="188">
        <v>362</v>
      </c>
      <c r="I535" s="189"/>
      <c r="J535" s="190">
        <f t="shared" si="170"/>
        <v>0</v>
      </c>
      <c r="K535" s="186" t="s">
        <v>20</v>
      </c>
      <c r="L535" s="56"/>
      <c r="M535" s="191" t="s">
        <v>20</v>
      </c>
      <c r="N535" s="192" t="s">
        <v>44</v>
      </c>
      <c r="O535" s="37"/>
      <c r="P535" s="193">
        <f t="shared" si="171"/>
        <v>0</v>
      </c>
      <c r="Q535" s="193">
        <v>0</v>
      </c>
      <c r="R535" s="193">
        <f t="shared" si="172"/>
        <v>0</v>
      </c>
      <c r="S535" s="193">
        <v>0</v>
      </c>
      <c r="T535" s="194">
        <f t="shared" si="173"/>
        <v>0</v>
      </c>
      <c r="AR535" s="19" t="s">
        <v>168</v>
      </c>
      <c r="AT535" s="19" t="s">
        <v>164</v>
      </c>
      <c r="AU535" s="19" t="s">
        <v>168</v>
      </c>
      <c r="AY535" s="19" t="s">
        <v>162</v>
      </c>
      <c r="BE535" s="195">
        <f t="shared" si="174"/>
        <v>0</v>
      </c>
      <c r="BF535" s="195">
        <f t="shared" si="175"/>
        <v>0</v>
      </c>
      <c r="BG535" s="195">
        <f t="shared" si="176"/>
        <v>0</v>
      </c>
      <c r="BH535" s="195">
        <f t="shared" si="177"/>
        <v>0</v>
      </c>
      <c r="BI535" s="195">
        <f t="shared" si="178"/>
        <v>0</v>
      </c>
      <c r="BJ535" s="19" t="s">
        <v>22</v>
      </c>
      <c r="BK535" s="195">
        <f t="shared" si="179"/>
        <v>0</v>
      </c>
      <c r="BL535" s="19" t="s">
        <v>168</v>
      </c>
      <c r="BM535" s="19" t="s">
        <v>2040</v>
      </c>
    </row>
    <row r="536" spans="2:65" s="1" customFormat="1" ht="22.5" customHeight="1">
      <c r="B536" s="36"/>
      <c r="C536" s="184" t="s">
        <v>2043</v>
      </c>
      <c r="D536" s="184" t="s">
        <v>164</v>
      </c>
      <c r="E536" s="185" t="s">
        <v>3788</v>
      </c>
      <c r="F536" s="186" t="s">
        <v>3740</v>
      </c>
      <c r="G536" s="187" t="s">
        <v>1996</v>
      </c>
      <c r="H536" s="188">
        <v>362</v>
      </c>
      <c r="I536" s="189"/>
      <c r="J536" s="190">
        <f t="shared" si="170"/>
        <v>0</v>
      </c>
      <c r="K536" s="186" t="s">
        <v>20</v>
      </c>
      <c r="L536" s="56"/>
      <c r="M536" s="191" t="s">
        <v>20</v>
      </c>
      <c r="N536" s="192" t="s">
        <v>44</v>
      </c>
      <c r="O536" s="37"/>
      <c r="P536" s="193">
        <f t="shared" si="171"/>
        <v>0</v>
      </c>
      <c r="Q536" s="193">
        <v>0</v>
      </c>
      <c r="R536" s="193">
        <f t="shared" si="172"/>
        <v>0</v>
      </c>
      <c r="S536" s="193">
        <v>0</v>
      </c>
      <c r="T536" s="194">
        <f t="shared" si="173"/>
        <v>0</v>
      </c>
      <c r="AR536" s="19" t="s">
        <v>168</v>
      </c>
      <c r="AT536" s="19" t="s">
        <v>164</v>
      </c>
      <c r="AU536" s="19" t="s">
        <v>168</v>
      </c>
      <c r="AY536" s="19" t="s">
        <v>162</v>
      </c>
      <c r="BE536" s="195">
        <f t="shared" si="174"/>
        <v>0</v>
      </c>
      <c r="BF536" s="195">
        <f t="shared" si="175"/>
        <v>0</v>
      </c>
      <c r="BG536" s="195">
        <f t="shared" si="176"/>
        <v>0</v>
      </c>
      <c r="BH536" s="195">
        <f t="shared" si="177"/>
        <v>0</v>
      </c>
      <c r="BI536" s="195">
        <f t="shared" si="178"/>
        <v>0</v>
      </c>
      <c r="BJ536" s="19" t="s">
        <v>22</v>
      </c>
      <c r="BK536" s="195">
        <f t="shared" si="179"/>
        <v>0</v>
      </c>
      <c r="BL536" s="19" t="s">
        <v>168</v>
      </c>
      <c r="BM536" s="19" t="s">
        <v>2043</v>
      </c>
    </row>
    <row r="537" spans="2:65" s="1" customFormat="1" ht="22.5" customHeight="1">
      <c r="B537" s="36"/>
      <c r="C537" s="184" t="s">
        <v>2046</v>
      </c>
      <c r="D537" s="184" t="s">
        <v>164</v>
      </c>
      <c r="E537" s="185" t="s">
        <v>3789</v>
      </c>
      <c r="F537" s="186" t="s">
        <v>3790</v>
      </c>
      <c r="G537" s="187" t="s">
        <v>1996</v>
      </c>
      <c r="H537" s="188">
        <v>7</v>
      </c>
      <c r="I537" s="189"/>
      <c r="J537" s="190">
        <f t="shared" si="170"/>
        <v>0</v>
      </c>
      <c r="K537" s="186" t="s">
        <v>20</v>
      </c>
      <c r="L537" s="56"/>
      <c r="M537" s="191" t="s">
        <v>20</v>
      </c>
      <c r="N537" s="192" t="s">
        <v>44</v>
      </c>
      <c r="O537" s="37"/>
      <c r="P537" s="193">
        <f t="shared" si="171"/>
        <v>0</v>
      </c>
      <c r="Q537" s="193">
        <v>0</v>
      </c>
      <c r="R537" s="193">
        <f t="shared" si="172"/>
        <v>0</v>
      </c>
      <c r="S537" s="193">
        <v>0</v>
      </c>
      <c r="T537" s="194">
        <f t="shared" si="173"/>
        <v>0</v>
      </c>
      <c r="AR537" s="19" t="s">
        <v>168</v>
      </c>
      <c r="AT537" s="19" t="s">
        <v>164</v>
      </c>
      <c r="AU537" s="19" t="s">
        <v>168</v>
      </c>
      <c r="AY537" s="19" t="s">
        <v>162</v>
      </c>
      <c r="BE537" s="195">
        <f t="shared" si="174"/>
        <v>0</v>
      </c>
      <c r="BF537" s="195">
        <f t="shared" si="175"/>
        <v>0</v>
      </c>
      <c r="BG537" s="195">
        <f t="shared" si="176"/>
        <v>0</v>
      </c>
      <c r="BH537" s="195">
        <f t="shared" si="177"/>
        <v>0</v>
      </c>
      <c r="BI537" s="195">
        <f t="shared" si="178"/>
        <v>0</v>
      </c>
      <c r="BJ537" s="19" t="s">
        <v>22</v>
      </c>
      <c r="BK537" s="195">
        <f t="shared" si="179"/>
        <v>0</v>
      </c>
      <c r="BL537" s="19" t="s">
        <v>168</v>
      </c>
      <c r="BM537" s="19" t="s">
        <v>2046</v>
      </c>
    </row>
    <row r="538" spans="2:65" s="1" customFormat="1" ht="22.5" customHeight="1">
      <c r="B538" s="36"/>
      <c r="C538" s="184" t="s">
        <v>2049</v>
      </c>
      <c r="D538" s="184" t="s">
        <v>164</v>
      </c>
      <c r="E538" s="185" t="s">
        <v>3791</v>
      </c>
      <c r="F538" s="186" t="s">
        <v>3744</v>
      </c>
      <c r="G538" s="187" t="s">
        <v>1996</v>
      </c>
      <c r="H538" s="188">
        <v>174</v>
      </c>
      <c r="I538" s="189"/>
      <c r="J538" s="190">
        <f t="shared" si="170"/>
        <v>0</v>
      </c>
      <c r="K538" s="186" t="s">
        <v>20</v>
      </c>
      <c r="L538" s="56"/>
      <c r="M538" s="191" t="s">
        <v>20</v>
      </c>
      <c r="N538" s="192" t="s">
        <v>44</v>
      </c>
      <c r="O538" s="37"/>
      <c r="P538" s="193">
        <f t="shared" si="171"/>
        <v>0</v>
      </c>
      <c r="Q538" s="193">
        <v>0</v>
      </c>
      <c r="R538" s="193">
        <f t="shared" si="172"/>
        <v>0</v>
      </c>
      <c r="S538" s="193">
        <v>0</v>
      </c>
      <c r="T538" s="194">
        <f t="shared" si="173"/>
        <v>0</v>
      </c>
      <c r="AR538" s="19" t="s">
        <v>168</v>
      </c>
      <c r="AT538" s="19" t="s">
        <v>164</v>
      </c>
      <c r="AU538" s="19" t="s">
        <v>168</v>
      </c>
      <c r="AY538" s="19" t="s">
        <v>162</v>
      </c>
      <c r="BE538" s="195">
        <f t="shared" si="174"/>
        <v>0</v>
      </c>
      <c r="BF538" s="195">
        <f t="shared" si="175"/>
        <v>0</v>
      </c>
      <c r="BG538" s="195">
        <f t="shared" si="176"/>
        <v>0</v>
      </c>
      <c r="BH538" s="195">
        <f t="shared" si="177"/>
        <v>0</v>
      </c>
      <c r="BI538" s="195">
        <f t="shared" si="178"/>
        <v>0</v>
      </c>
      <c r="BJ538" s="19" t="s">
        <v>22</v>
      </c>
      <c r="BK538" s="195">
        <f t="shared" si="179"/>
        <v>0</v>
      </c>
      <c r="BL538" s="19" t="s">
        <v>168</v>
      </c>
      <c r="BM538" s="19" t="s">
        <v>2049</v>
      </c>
    </row>
    <row r="539" spans="2:65" s="1" customFormat="1" ht="22.5" customHeight="1">
      <c r="B539" s="36"/>
      <c r="C539" s="184" t="s">
        <v>2052</v>
      </c>
      <c r="D539" s="184" t="s">
        <v>164</v>
      </c>
      <c r="E539" s="185" t="s">
        <v>3792</v>
      </c>
      <c r="F539" s="186" t="s">
        <v>3746</v>
      </c>
      <c r="G539" s="187" t="s">
        <v>1996</v>
      </c>
      <c r="H539" s="188">
        <v>20</v>
      </c>
      <c r="I539" s="189"/>
      <c r="J539" s="190">
        <f t="shared" si="170"/>
        <v>0</v>
      </c>
      <c r="K539" s="186" t="s">
        <v>20</v>
      </c>
      <c r="L539" s="56"/>
      <c r="M539" s="191" t="s">
        <v>20</v>
      </c>
      <c r="N539" s="192" t="s">
        <v>44</v>
      </c>
      <c r="O539" s="37"/>
      <c r="P539" s="193">
        <f t="shared" si="171"/>
        <v>0</v>
      </c>
      <c r="Q539" s="193">
        <v>0</v>
      </c>
      <c r="R539" s="193">
        <f t="shared" si="172"/>
        <v>0</v>
      </c>
      <c r="S539" s="193">
        <v>0</v>
      </c>
      <c r="T539" s="194">
        <f t="shared" si="173"/>
        <v>0</v>
      </c>
      <c r="AR539" s="19" t="s">
        <v>168</v>
      </c>
      <c r="AT539" s="19" t="s">
        <v>164</v>
      </c>
      <c r="AU539" s="19" t="s">
        <v>168</v>
      </c>
      <c r="AY539" s="19" t="s">
        <v>162</v>
      </c>
      <c r="BE539" s="195">
        <f t="shared" si="174"/>
        <v>0</v>
      </c>
      <c r="BF539" s="195">
        <f t="shared" si="175"/>
        <v>0</v>
      </c>
      <c r="BG539" s="195">
        <f t="shared" si="176"/>
        <v>0</v>
      </c>
      <c r="BH539" s="195">
        <f t="shared" si="177"/>
        <v>0</v>
      </c>
      <c r="BI539" s="195">
        <f t="shared" si="178"/>
        <v>0</v>
      </c>
      <c r="BJ539" s="19" t="s">
        <v>22</v>
      </c>
      <c r="BK539" s="195">
        <f t="shared" si="179"/>
        <v>0</v>
      </c>
      <c r="BL539" s="19" t="s">
        <v>168</v>
      </c>
      <c r="BM539" s="19" t="s">
        <v>2052</v>
      </c>
    </row>
    <row r="540" spans="2:65" s="1" customFormat="1" ht="22.5" customHeight="1">
      <c r="B540" s="36"/>
      <c r="C540" s="184" t="s">
        <v>2055</v>
      </c>
      <c r="D540" s="184" t="s">
        <v>164</v>
      </c>
      <c r="E540" s="185" t="s">
        <v>3793</v>
      </c>
      <c r="F540" s="186" t="s">
        <v>3794</v>
      </c>
      <c r="G540" s="187" t="s">
        <v>1996</v>
      </c>
      <c r="H540" s="188">
        <v>7</v>
      </c>
      <c r="I540" s="189"/>
      <c r="J540" s="190">
        <f t="shared" si="170"/>
        <v>0</v>
      </c>
      <c r="K540" s="186" t="s">
        <v>20</v>
      </c>
      <c r="L540" s="56"/>
      <c r="M540" s="191" t="s">
        <v>20</v>
      </c>
      <c r="N540" s="192" t="s">
        <v>44</v>
      </c>
      <c r="O540" s="37"/>
      <c r="P540" s="193">
        <f t="shared" si="171"/>
        <v>0</v>
      </c>
      <c r="Q540" s="193">
        <v>0</v>
      </c>
      <c r="R540" s="193">
        <f t="shared" si="172"/>
        <v>0</v>
      </c>
      <c r="S540" s="193">
        <v>0</v>
      </c>
      <c r="T540" s="194">
        <f t="shared" si="173"/>
        <v>0</v>
      </c>
      <c r="AR540" s="19" t="s">
        <v>168</v>
      </c>
      <c r="AT540" s="19" t="s">
        <v>164</v>
      </c>
      <c r="AU540" s="19" t="s">
        <v>168</v>
      </c>
      <c r="AY540" s="19" t="s">
        <v>162</v>
      </c>
      <c r="BE540" s="195">
        <f t="shared" si="174"/>
        <v>0</v>
      </c>
      <c r="BF540" s="195">
        <f t="shared" si="175"/>
        <v>0</v>
      </c>
      <c r="BG540" s="195">
        <f t="shared" si="176"/>
        <v>0</v>
      </c>
      <c r="BH540" s="195">
        <f t="shared" si="177"/>
        <v>0</v>
      </c>
      <c r="BI540" s="195">
        <f t="shared" si="178"/>
        <v>0</v>
      </c>
      <c r="BJ540" s="19" t="s">
        <v>22</v>
      </c>
      <c r="BK540" s="195">
        <f t="shared" si="179"/>
        <v>0</v>
      </c>
      <c r="BL540" s="19" t="s">
        <v>168</v>
      </c>
      <c r="BM540" s="19" t="s">
        <v>2055</v>
      </c>
    </row>
    <row r="541" spans="2:65" s="1" customFormat="1" ht="22.5" customHeight="1">
      <c r="B541" s="36"/>
      <c r="C541" s="184" t="s">
        <v>2058</v>
      </c>
      <c r="D541" s="184" t="s">
        <v>164</v>
      </c>
      <c r="E541" s="185" t="s">
        <v>3795</v>
      </c>
      <c r="F541" s="186" t="s">
        <v>3752</v>
      </c>
      <c r="G541" s="187" t="s">
        <v>1996</v>
      </c>
      <c r="H541" s="188">
        <v>1</v>
      </c>
      <c r="I541" s="189"/>
      <c r="J541" s="190">
        <f t="shared" si="170"/>
        <v>0</v>
      </c>
      <c r="K541" s="186" t="s">
        <v>20</v>
      </c>
      <c r="L541" s="56"/>
      <c r="M541" s="191" t="s">
        <v>20</v>
      </c>
      <c r="N541" s="192" t="s">
        <v>44</v>
      </c>
      <c r="O541" s="37"/>
      <c r="P541" s="193">
        <f t="shared" si="171"/>
        <v>0</v>
      </c>
      <c r="Q541" s="193">
        <v>0</v>
      </c>
      <c r="R541" s="193">
        <f t="shared" si="172"/>
        <v>0</v>
      </c>
      <c r="S541" s="193">
        <v>0</v>
      </c>
      <c r="T541" s="194">
        <f t="shared" si="173"/>
        <v>0</v>
      </c>
      <c r="AR541" s="19" t="s">
        <v>168</v>
      </c>
      <c r="AT541" s="19" t="s">
        <v>164</v>
      </c>
      <c r="AU541" s="19" t="s">
        <v>168</v>
      </c>
      <c r="AY541" s="19" t="s">
        <v>162</v>
      </c>
      <c r="BE541" s="195">
        <f t="shared" si="174"/>
        <v>0</v>
      </c>
      <c r="BF541" s="195">
        <f t="shared" si="175"/>
        <v>0</v>
      </c>
      <c r="BG541" s="195">
        <f t="shared" si="176"/>
        <v>0</v>
      </c>
      <c r="BH541" s="195">
        <f t="shared" si="177"/>
        <v>0</v>
      </c>
      <c r="BI541" s="195">
        <f t="shared" si="178"/>
        <v>0</v>
      </c>
      <c r="BJ541" s="19" t="s">
        <v>22</v>
      </c>
      <c r="BK541" s="195">
        <f t="shared" si="179"/>
        <v>0</v>
      </c>
      <c r="BL541" s="19" t="s">
        <v>168</v>
      </c>
      <c r="BM541" s="19" t="s">
        <v>2058</v>
      </c>
    </row>
    <row r="542" spans="2:65" s="1" customFormat="1" ht="22.5" customHeight="1">
      <c r="B542" s="36"/>
      <c r="C542" s="184" t="s">
        <v>2061</v>
      </c>
      <c r="D542" s="184" t="s">
        <v>164</v>
      </c>
      <c r="E542" s="185" t="s">
        <v>3796</v>
      </c>
      <c r="F542" s="186" t="s">
        <v>3754</v>
      </c>
      <c r="G542" s="187" t="s">
        <v>1996</v>
      </c>
      <c r="H542" s="188">
        <v>1</v>
      </c>
      <c r="I542" s="189"/>
      <c r="J542" s="190">
        <f t="shared" si="170"/>
        <v>0</v>
      </c>
      <c r="K542" s="186" t="s">
        <v>20</v>
      </c>
      <c r="L542" s="56"/>
      <c r="M542" s="191" t="s">
        <v>20</v>
      </c>
      <c r="N542" s="192" t="s">
        <v>44</v>
      </c>
      <c r="O542" s="37"/>
      <c r="P542" s="193">
        <f t="shared" si="171"/>
        <v>0</v>
      </c>
      <c r="Q542" s="193">
        <v>0</v>
      </c>
      <c r="R542" s="193">
        <f t="shared" si="172"/>
        <v>0</v>
      </c>
      <c r="S542" s="193">
        <v>0</v>
      </c>
      <c r="T542" s="194">
        <f t="shared" si="173"/>
        <v>0</v>
      </c>
      <c r="AR542" s="19" t="s">
        <v>168</v>
      </c>
      <c r="AT542" s="19" t="s">
        <v>164</v>
      </c>
      <c r="AU542" s="19" t="s">
        <v>168</v>
      </c>
      <c r="AY542" s="19" t="s">
        <v>162</v>
      </c>
      <c r="BE542" s="195">
        <f t="shared" si="174"/>
        <v>0</v>
      </c>
      <c r="BF542" s="195">
        <f t="shared" si="175"/>
        <v>0</v>
      </c>
      <c r="BG542" s="195">
        <f t="shared" si="176"/>
        <v>0</v>
      </c>
      <c r="BH542" s="195">
        <f t="shared" si="177"/>
        <v>0</v>
      </c>
      <c r="BI542" s="195">
        <f t="shared" si="178"/>
        <v>0</v>
      </c>
      <c r="BJ542" s="19" t="s">
        <v>22</v>
      </c>
      <c r="BK542" s="195">
        <f t="shared" si="179"/>
        <v>0</v>
      </c>
      <c r="BL542" s="19" t="s">
        <v>168</v>
      </c>
      <c r="BM542" s="19" t="s">
        <v>2061</v>
      </c>
    </row>
    <row r="543" spans="2:65" s="1" customFormat="1" ht="22.5" customHeight="1">
      <c r="B543" s="36"/>
      <c r="C543" s="184" t="s">
        <v>2064</v>
      </c>
      <c r="D543" s="184" t="s">
        <v>164</v>
      </c>
      <c r="E543" s="185" t="s">
        <v>3797</v>
      </c>
      <c r="F543" s="186" t="s">
        <v>3757</v>
      </c>
      <c r="G543" s="187" t="s">
        <v>2856</v>
      </c>
      <c r="H543" s="188">
        <v>20</v>
      </c>
      <c r="I543" s="189"/>
      <c r="J543" s="190">
        <f t="shared" si="170"/>
        <v>0</v>
      </c>
      <c r="K543" s="186" t="s">
        <v>20</v>
      </c>
      <c r="L543" s="56"/>
      <c r="M543" s="191" t="s">
        <v>20</v>
      </c>
      <c r="N543" s="192" t="s">
        <v>44</v>
      </c>
      <c r="O543" s="37"/>
      <c r="P543" s="193">
        <f t="shared" si="171"/>
        <v>0</v>
      </c>
      <c r="Q543" s="193">
        <v>0</v>
      </c>
      <c r="R543" s="193">
        <f t="shared" si="172"/>
        <v>0</v>
      </c>
      <c r="S543" s="193">
        <v>0</v>
      </c>
      <c r="T543" s="194">
        <f t="shared" si="173"/>
        <v>0</v>
      </c>
      <c r="AR543" s="19" t="s">
        <v>168</v>
      </c>
      <c r="AT543" s="19" t="s">
        <v>164</v>
      </c>
      <c r="AU543" s="19" t="s">
        <v>168</v>
      </c>
      <c r="AY543" s="19" t="s">
        <v>162</v>
      </c>
      <c r="BE543" s="195">
        <f t="shared" si="174"/>
        <v>0</v>
      </c>
      <c r="BF543" s="195">
        <f t="shared" si="175"/>
        <v>0</v>
      </c>
      <c r="BG543" s="195">
        <f t="shared" si="176"/>
        <v>0</v>
      </c>
      <c r="BH543" s="195">
        <f t="shared" si="177"/>
        <v>0</v>
      </c>
      <c r="BI543" s="195">
        <f t="shared" si="178"/>
        <v>0</v>
      </c>
      <c r="BJ543" s="19" t="s">
        <v>22</v>
      </c>
      <c r="BK543" s="195">
        <f t="shared" si="179"/>
        <v>0</v>
      </c>
      <c r="BL543" s="19" t="s">
        <v>168</v>
      </c>
      <c r="BM543" s="19" t="s">
        <v>2064</v>
      </c>
    </row>
    <row r="544" spans="2:65" s="1" customFormat="1" ht="22.5" customHeight="1">
      <c r="B544" s="36"/>
      <c r="C544" s="184" t="s">
        <v>2067</v>
      </c>
      <c r="D544" s="184" t="s">
        <v>164</v>
      </c>
      <c r="E544" s="185" t="s">
        <v>3798</v>
      </c>
      <c r="F544" s="186" t="s">
        <v>3799</v>
      </c>
      <c r="G544" s="187" t="s">
        <v>1996</v>
      </c>
      <c r="H544" s="188">
        <v>1</v>
      </c>
      <c r="I544" s="189"/>
      <c r="J544" s="190">
        <f t="shared" si="170"/>
        <v>0</v>
      </c>
      <c r="K544" s="186" t="s">
        <v>20</v>
      </c>
      <c r="L544" s="56"/>
      <c r="M544" s="191" t="s">
        <v>20</v>
      </c>
      <c r="N544" s="192" t="s">
        <v>44</v>
      </c>
      <c r="O544" s="37"/>
      <c r="P544" s="193">
        <f t="shared" si="171"/>
        <v>0</v>
      </c>
      <c r="Q544" s="193">
        <v>0</v>
      </c>
      <c r="R544" s="193">
        <f t="shared" si="172"/>
        <v>0</v>
      </c>
      <c r="S544" s="193">
        <v>0</v>
      </c>
      <c r="T544" s="194">
        <f t="shared" si="173"/>
        <v>0</v>
      </c>
      <c r="AR544" s="19" t="s">
        <v>168</v>
      </c>
      <c r="AT544" s="19" t="s">
        <v>164</v>
      </c>
      <c r="AU544" s="19" t="s">
        <v>168</v>
      </c>
      <c r="AY544" s="19" t="s">
        <v>162</v>
      </c>
      <c r="BE544" s="195">
        <f t="shared" si="174"/>
        <v>0</v>
      </c>
      <c r="BF544" s="195">
        <f t="shared" si="175"/>
        <v>0</v>
      </c>
      <c r="BG544" s="195">
        <f t="shared" si="176"/>
        <v>0</v>
      </c>
      <c r="BH544" s="195">
        <f t="shared" si="177"/>
        <v>0</v>
      </c>
      <c r="BI544" s="195">
        <f t="shared" si="178"/>
        <v>0</v>
      </c>
      <c r="BJ544" s="19" t="s">
        <v>22</v>
      </c>
      <c r="BK544" s="195">
        <f t="shared" si="179"/>
        <v>0</v>
      </c>
      <c r="BL544" s="19" t="s">
        <v>168</v>
      </c>
      <c r="BM544" s="19" t="s">
        <v>2067</v>
      </c>
    </row>
    <row r="545" spans="2:65" s="1" customFormat="1" ht="22.5" customHeight="1">
      <c r="B545" s="36"/>
      <c r="C545" s="184" t="s">
        <v>2070</v>
      </c>
      <c r="D545" s="184" t="s">
        <v>164</v>
      </c>
      <c r="E545" s="185" t="s">
        <v>3800</v>
      </c>
      <c r="F545" s="186" t="s">
        <v>3761</v>
      </c>
      <c r="G545" s="187" t="s">
        <v>1996</v>
      </c>
      <c r="H545" s="188">
        <v>1</v>
      </c>
      <c r="I545" s="189"/>
      <c r="J545" s="190">
        <f t="shared" si="170"/>
        <v>0</v>
      </c>
      <c r="K545" s="186" t="s">
        <v>20</v>
      </c>
      <c r="L545" s="56"/>
      <c r="M545" s="191" t="s">
        <v>20</v>
      </c>
      <c r="N545" s="192" t="s">
        <v>44</v>
      </c>
      <c r="O545" s="37"/>
      <c r="P545" s="193">
        <f t="shared" si="171"/>
        <v>0</v>
      </c>
      <c r="Q545" s="193">
        <v>0</v>
      </c>
      <c r="R545" s="193">
        <f t="shared" si="172"/>
        <v>0</v>
      </c>
      <c r="S545" s="193">
        <v>0</v>
      </c>
      <c r="T545" s="194">
        <f t="shared" si="173"/>
        <v>0</v>
      </c>
      <c r="AR545" s="19" t="s">
        <v>168</v>
      </c>
      <c r="AT545" s="19" t="s">
        <v>164</v>
      </c>
      <c r="AU545" s="19" t="s">
        <v>168</v>
      </c>
      <c r="AY545" s="19" t="s">
        <v>162</v>
      </c>
      <c r="BE545" s="195">
        <f t="shared" si="174"/>
        <v>0</v>
      </c>
      <c r="BF545" s="195">
        <f t="shared" si="175"/>
        <v>0</v>
      </c>
      <c r="BG545" s="195">
        <f t="shared" si="176"/>
        <v>0</v>
      </c>
      <c r="BH545" s="195">
        <f t="shared" si="177"/>
        <v>0</v>
      </c>
      <c r="BI545" s="195">
        <f t="shared" si="178"/>
        <v>0</v>
      </c>
      <c r="BJ545" s="19" t="s">
        <v>22</v>
      </c>
      <c r="BK545" s="195">
        <f t="shared" si="179"/>
        <v>0</v>
      </c>
      <c r="BL545" s="19" t="s">
        <v>168</v>
      </c>
      <c r="BM545" s="19" t="s">
        <v>2070</v>
      </c>
    </row>
    <row r="546" spans="2:65" s="1" customFormat="1" ht="22.5" customHeight="1">
      <c r="B546" s="36"/>
      <c r="C546" s="184" t="s">
        <v>2073</v>
      </c>
      <c r="D546" s="184" t="s">
        <v>164</v>
      </c>
      <c r="E546" s="185" t="s">
        <v>3801</v>
      </c>
      <c r="F546" s="186" t="s">
        <v>3767</v>
      </c>
      <c r="G546" s="187" t="s">
        <v>1996</v>
      </c>
      <c r="H546" s="188">
        <v>2</v>
      </c>
      <c r="I546" s="189"/>
      <c r="J546" s="190">
        <f t="shared" si="170"/>
        <v>0</v>
      </c>
      <c r="K546" s="186" t="s">
        <v>20</v>
      </c>
      <c r="L546" s="56"/>
      <c r="M546" s="191" t="s">
        <v>20</v>
      </c>
      <c r="N546" s="192" t="s">
        <v>44</v>
      </c>
      <c r="O546" s="37"/>
      <c r="P546" s="193">
        <f t="shared" si="171"/>
        <v>0</v>
      </c>
      <c r="Q546" s="193">
        <v>0</v>
      </c>
      <c r="R546" s="193">
        <f t="shared" si="172"/>
        <v>0</v>
      </c>
      <c r="S546" s="193">
        <v>0</v>
      </c>
      <c r="T546" s="194">
        <f t="shared" si="173"/>
        <v>0</v>
      </c>
      <c r="AR546" s="19" t="s">
        <v>168</v>
      </c>
      <c r="AT546" s="19" t="s">
        <v>164</v>
      </c>
      <c r="AU546" s="19" t="s">
        <v>168</v>
      </c>
      <c r="AY546" s="19" t="s">
        <v>162</v>
      </c>
      <c r="BE546" s="195">
        <f t="shared" si="174"/>
        <v>0</v>
      </c>
      <c r="BF546" s="195">
        <f t="shared" si="175"/>
        <v>0</v>
      </c>
      <c r="BG546" s="195">
        <f t="shared" si="176"/>
        <v>0</v>
      </c>
      <c r="BH546" s="195">
        <f t="shared" si="177"/>
        <v>0</v>
      </c>
      <c r="BI546" s="195">
        <f t="shared" si="178"/>
        <v>0</v>
      </c>
      <c r="BJ546" s="19" t="s">
        <v>22</v>
      </c>
      <c r="BK546" s="195">
        <f t="shared" si="179"/>
        <v>0</v>
      </c>
      <c r="BL546" s="19" t="s">
        <v>168</v>
      </c>
      <c r="BM546" s="19" t="s">
        <v>2073</v>
      </c>
    </row>
    <row r="547" spans="2:65" s="1" customFormat="1" ht="22.5" customHeight="1">
      <c r="B547" s="36"/>
      <c r="C547" s="184" t="s">
        <v>465</v>
      </c>
      <c r="D547" s="184" t="s">
        <v>164</v>
      </c>
      <c r="E547" s="185" t="s">
        <v>3802</v>
      </c>
      <c r="F547" s="186" t="s">
        <v>3769</v>
      </c>
      <c r="G547" s="187" t="s">
        <v>1996</v>
      </c>
      <c r="H547" s="188">
        <v>4</v>
      </c>
      <c r="I547" s="189"/>
      <c r="J547" s="190">
        <f t="shared" si="170"/>
        <v>0</v>
      </c>
      <c r="K547" s="186" t="s">
        <v>20</v>
      </c>
      <c r="L547" s="56"/>
      <c r="M547" s="191" t="s">
        <v>20</v>
      </c>
      <c r="N547" s="192" t="s">
        <v>44</v>
      </c>
      <c r="O547" s="37"/>
      <c r="P547" s="193">
        <f t="shared" si="171"/>
        <v>0</v>
      </c>
      <c r="Q547" s="193">
        <v>0</v>
      </c>
      <c r="R547" s="193">
        <f t="shared" si="172"/>
        <v>0</v>
      </c>
      <c r="S547" s="193">
        <v>0</v>
      </c>
      <c r="T547" s="194">
        <f t="shared" si="173"/>
        <v>0</v>
      </c>
      <c r="AR547" s="19" t="s">
        <v>168</v>
      </c>
      <c r="AT547" s="19" t="s">
        <v>164</v>
      </c>
      <c r="AU547" s="19" t="s">
        <v>168</v>
      </c>
      <c r="AY547" s="19" t="s">
        <v>162</v>
      </c>
      <c r="BE547" s="195">
        <f t="shared" si="174"/>
        <v>0</v>
      </c>
      <c r="BF547" s="195">
        <f t="shared" si="175"/>
        <v>0</v>
      </c>
      <c r="BG547" s="195">
        <f t="shared" si="176"/>
        <v>0</v>
      </c>
      <c r="BH547" s="195">
        <f t="shared" si="177"/>
        <v>0</v>
      </c>
      <c r="BI547" s="195">
        <f t="shared" si="178"/>
        <v>0</v>
      </c>
      <c r="BJ547" s="19" t="s">
        <v>22</v>
      </c>
      <c r="BK547" s="195">
        <f t="shared" si="179"/>
        <v>0</v>
      </c>
      <c r="BL547" s="19" t="s">
        <v>168</v>
      </c>
      <c r="BM547" s="19" t="s">
        <v>465</v>
      </c>
    </row>
    <row r="548" spans="2:63" s="15" customFormat="1" ht="21.6" customHeight="1">
      <c r="B548" s="270"/>
      <c r="C548" s="271"/>
      <c r="D548" s="272" t="s">
        <v>72</v>
      </c>
      <c r="E548" s="272" t="s">
        <v>3803</v>
      </c>
      <c r="F548" s="272" t="s">
        <v>3804</v>
      </c>
      <c r="G548" s="271"/>
      <c r="H548" s="271"/>
      <c r="I548" s="273"/>
      <c r="J548" s="274">
        <f>BK548</f>
        <v>0</v>
      </c>
      <c r="K548" s="271"/>
      <c r="L548" s="275"/>
      <c r="M548" s="276"/>
      <c r="N548" s="277"/>
      <c r="O548" s="277"/>
      <c r="P548" s="278">
        <f>SUM(P549:P556)</f>
        <v>0</v>
      </c>
      <c r="Q548" s="277"/>
      <c r="R548" s="278">
        <f>SUM(R549:R556)</f>
        <v>0</v>
      </c>
      <c r="S548" s="277"/>
      <c r="T548" s="279">
        <f>SUM(T549:T556)</f>
        <v>0</v>
      </c>
      <c r="AR548" s="280" t="s">
        <v>22</v>
      </c>
      <c r="AT548" s="281" t="s">
        <v>72</v>
      </c>
      <c r="AU548" s="281" t="s">
        <v>180</v>
      </c>
      <c r="AY548" s="280" t="s">
        <v>162</v>
      </c>
      <c r="BK548" s="282">
        <f>SUM(BK549:BK556)</f>
        <v>0</v>
      </c>
    </row>
    <row r="549" spans="2:65" s="1" customFormat="1" ht="22.5" customHeight="1">
      <c r="B549" s="36"/>
      <c r="C549" s="184" t="s">
        <v>2078</v>
      </c>
      <c r="D549" s="184" t="s">
        <v>164</v>
      </c>
      <c r="E549" s="185" t="s">
        <v>3805</v>
      </c>
      <c r="F549" s="186" t="s">
        <v>3806</v>
      </c>
      <c r="G549" s="187" t="s">
        <v>248</v>
      </c>
      <c r="H549" s="188">
        <v>5400</v>
      </c>
      <c r="I549" s="189"/>
      <c r="J549" s="190">
        <f aca="true" t="shared" si="180" ref="J549:J556">ROUND(I549*H549,2)</f>
        <v>0</v>
      </c>
      <c r="K549" s="186" t="s">
        <v>20</v>
      </c>
      <c r="L549" s="56"/>
      <c r="M549" s="191" t="s">
        <v>20</v>
      </c>
      <c r="N549" s="192" t="s">
        <v>44</v>
      </c>
      <c r="O549" s="37"/>
      <c r="P549" s="193">
        <f aca="true" t="shared" si="181" ref="P549:P556">O549*H549</f>
        <v>0</v>
      </c>
      <c r="Q549" s="193">
        <v>0</v>
      </c>
      <c r="R549" s="193">
        <f aca="true" t="shared" si="182" ref="R549:R556">Q549*H549</f>
        <v>0</v>
      </c>
      <c r="S549" s="193">
        <v>0</v>
      </c>
      <c r="T549" s="194">
        <f aca="true" t="shared" si="183" ref="T549:T556">S549*H549</f>
        <v>0</v>
      </c>
      <c r="AR549" s="19" t="s">
        <v>168</v>
      </c>
      <c r="AT549" s="19" t="s">
        <v>164</v>
      </c>
      <c r="AU549" s="19" t="s">
        <v>168</v>
      </c>
      <c r="AY549" s="19" t="s">
        <v>162</v>
      </c>
      <c r="BE549" s="195">
        <f aca="true" t="shared" si="184" ref="BE549:BE556">IF(N549="základní",J549,0)</f>
        <v>0</v>
      </c>
      <c r="BF549" s="195">
        <f aca="true" t="shared" si="185" ref="BF549:BF556">IF(N549="snížená",J549,0)</f>
        <v>0</v>
      </c>
      <c r="BG549" s="195">
        <f aca="true" t="shared" si="186" ref="BG549:BG556">IF(N549="zákl. přenesená",J549,0)</f>
        <v>0</v>
      </c>
      <c r="BH549" s="195">
        <f aca="true" t="shared" si="187" ref="BH549:BH556">IF(N549="sníž. přenesená",J549,0)</f>
        <v>0</v>
      </c>
      <c r="BI549" s="195">
        <f aca="true" t="shared" si="188" ref="BI549:BI556">IF(N549="nulová",J549,0)</f>
        <v>0</v>
      </c>
      <c r="BJ549" s="19" t="s">
        <v>22</v>
      </c>
      <c r="BK549" s="195">
        <f aca="true" t="shared" si="189" ref="BK549:BK556">ROUND(I549*H549,2)</f>
        <v>0</v>
      </c>
      <c r="BL549" s="19" t="s">
        <v>168</v>
      </c>
      <c r="BM549" s="19" t="s">
        <v>2078</v>
      </c>
    </row>
    <row r="550" spans="2:65" s="1" customFormat="1" ht="22.5" customHeight="1">
      <c r="B550" s="36"/>
      <c r="C550" s="184" t="s">
        <v>2082</v>
      </c>
      <c r="D550" s="184" t="s">
        <v>164</v>
      </c>
      <c r="E550" s="185" t="s">
        <v>3807</v>
      </c>
      <c r="F550" s="186" t="s">
        <v>3808</v>
      </c>
      <c r="G550" s="187" t="s">
        <v>248</v>
      </c>
      <c r="H550" s="188">
        <v>97</v>
      </c>
      <c r="I550" s="189"/>
      <c r="J550" s="190">
        <f t="shared" si="180"/>
        <v>0</v>
      </c>
      <c r="K550" s="186" t="s">
        <v>20</v>
      </c>
      <c r="L550" s="56"/>
      <c r="M550" s="191" t="s">
        <v>20</v>
      </c>
      <c r="N550" s="192" t="s">
        <v>44</v>
      </c>
      <c r="O550" s="37"/>
      <c r="P550" s="193">
        <f t="shared" si="181"/>
        <v>0</v>
      </c>
      <c r="Q550" s="193">
        <v>0</v>
      </c>
      <c r="R550" s="193">
        <f t="shared" si="182"/>
        <v>0</v>
      </c>
      <c r="S550" s="193">
        <v>0</v>
      </c>
      <c r="T550" s="194">
        <f t="shared" si="183"/>
        <v>0</v>
      </c>
      <c r="AR550" s="19" t="s">
        <v>168</v>
      </c>
      <c r="AT550" s="19" t="s">
        <v>164</v>
      </c>
      <c r="AU550" s="19" t="s">
        <v>168</v>
      </c>
      <c r="AY550" s="19" t="s">
        <v>162</v>
      </c>
      <c r="BE550" s="195">
        <f t="shared" si="184"/>
        <v>0</v>
      </c>
      <c r="BF550" s="195">
        <f t="shared" si="185"/>
        <v>0</v>
      </c>
      <c r="BG550" s="195">
        <f t="shared" si="186"/>
        <v>0</v>
      </c>
      <c r="BH550" s="195">
        <f t="shared" si="187"/>
        <v>0</v>
      </c>
      <c r="BI550" s="195">
        <f t="shared" si="188"/>
        <v>0</v>
      </c>
      <c r="BJ550" s="19" t="s">
        <v>22</v>
      </c>
      <c r="BK550" s="195">
        <f t="shared" si="189"/>
        <v>0</v>
      </c>
      <c r="BL550" s="19" t="s">
        <v>168</v>
      </c>
      <c r="BM550" s="19" t="s">
        <v>2082</v>
      </c>
    </row>
    <row r="551" spans="2:65" s="1" customFormat="1" ht="22.5" customHeight="1">
      <c r="B551" s="36"/>
      <c r="C551" s="184" t="s">
        <v>2085</v>
      </c>
      <c r="D551" s="184" t="s">
        <v>164</v>
      </c>
      <c r="E551" s="185" t="s">
        <v>3809</v>
      </c>
      <c r="F551" s="186" t="s">
        <v>3810</v>
      </c>
      <c r="G551" s="187" t="s">
        <v>1996</v>
      </c>
      <c r="H551" s="188">
        <v>8</v>
      </c>
      <c r="I551" s="189"/>
      <c r="J551" s="190">
        <f t="shared" si="180"/>
        <v>0</v>
      </c>
      <c r="K551" s="186" t="s">
        <v>20</v>
      </c>
      <c r="L551" s="56"/>
      <c r="M551" s="191" t="s">
        <v>20</v>
      </c>
      <c r="N551" s="192" t="s">
        <v>44</v>
      </c>
      <c r="O551" s="37"/>
      <c r="P551" s="193">
        <f t="shared" si="181"/>
        <v>0</v>
      </c>
      <c r="Q551" s="193">
        <v>0</v>
      </c>
      <c r="R551" s="193">
        <f t="shared" si="182"/>
        <v>0</v>
      </c>
      <c r="S551" s="193">
        <v>0</v>
      </c>
      <c r="T551" s="194">
        <f t="shared" si="183"/>
        <v>0</v>
      </c>
      <c r="AR551" s="19" t="s">
        <v>168</v>
      </c>
      <c r="AT551" s="19" t="s">
        <v>164</v>
      </c>
      <c r="AU551" s="19" t="s">
        <v>168</v>
      </c>
      <c r="AY551" s="19" t="s">
        <v>162</v>
      </c>
      <c r="BE551" s="195">
        <f t="shared" si="184"/>
        <v>0</v>
      </c>
      <c r="BF551" s="195">
        <f t="shared" si="185"/>
        <v>0</v>
      </c>
      <c r="BG551" s="195">
        <f t="shared" si="186"/>
        <v>0</v>
      </c>
      <c r="BH551" s="195">
        <f t="shared" si="187"/>
        <v>0</v>
      </c>
      <c r="BI551" s="195">
        <f t="shared" si="188"/>
        <v>0</v>
      </c>
      <c r="BJ551" s="19" t="s">
        <v>22</v>
      </c>
      <c r="BK551" s="195">
        <f t="shared" si="189"/>
        <v>0</v>
      </c>
      <c r="BL551" s="19" t="s">
        <v>168</v>
      </c>
      <c r="BM551" s="19" t="s">
        <v>2085</v>
      </c>
    </row>
    <row r="552" spans="2:65" s="1" customFormat="1" ht="22.5" customHeight="1">
      <c r="B552" s="36"/>
      <c r="C552" s="184" t="s">
        <v>2088</v>
      </c>
      <c r="D552" s="184" t="s">
        <v>164</v>
      </c>
      <c r="E552" s="185" t="s">
        <v>3811</v>
      </c>
      <c r="F552" s="186" t="s">
        <v>3812</v>
      </c>
      <c r="G552" s="187" t="s">
        <v>1996</v>
      </c>
      <c r="H552" s="188">
        <v>10</v>
      </c>
      <c r="I552" s="189"/>
      <c r="J552" s="190">
        <f t="shared" si="180"/>
        <v>0</v>
      </c>
      <c r="K552" s="186" t="s">
        <v>20</v>
      </c>
      <c r="L552" s="56"/>
      <c r="M552" s="191" t="s">
        <v>20</v>
      </c>
      <c r="N552" s="192" t="s">
        <v>44</v>
      </c>
      <c r="O552" s="37"/>
      <c r="P552" s="193">
        <f t="shared" si="181"/>
        <v>0</v>
      </c>
      <c r="Q552" s="193">
        <v>0</v>
      </c>
      <c r="R552" s="193">
        <f t="shared" si="182"/>
        <v>0</v>
      </c>
      <c r="S552" s="193">
        <v>0</v>
      </c>
      <c r="T552" s="194">
        <f t="shared" si="183"/>
        <v>0</v>
      </c>
      <c r="AR552" s="19" t="s">
        <v>168</v>
      </c>
      <c r="AT552" s="19" t="s">
        <v>164</v>
      </c>
      <c r="AU552" s="19" t="s">
        <v>168</v>
      </c>
      <c r="AY552" s="19" t="s">
        <v>162</v>
      </c>
      <c r="BE552" s="195">
        <f t="shared" si="184"/>
        <v>0</v>
      </c>
      <c r="BF552" s="195">
        <f t="shared" si="185"/>
        <v>0</v>
      </c>
      <c r="BG552" s="195">
        <f t="shared" si="186"/>
        <v>0</v>
      </c>
      <c r="BH552" s="195">
        <f t="shared" si="187"/>
        <v>0</v>
      </c>
      <c r="BI552" s="195">
        <f t="shared" si="188"/>
        <v>0</v>
      </c>
      <c r="BJ552" s="19" t="s">
        <v>22</v>
      </c>
      <c r="BK552" s="195">
        <f t="shared" si="189"/>
        <v>0</v>
      </c>
      <c r="BL552" s="19" t="s">
        <v>168</v>
      </c>
      <c r="BM552" s="19" t="s">
        <v>2088</v>
      </c>
    </row>
    <row r="553" spans="2:65" s="1" customFormat="1" ht="22.5" customHeight="1">
      <c r="B553" s="36"/>
      <c r="C553" s="184" t="s">
        <v>2091</v>
      </c>
      <c r="D553" s="184" t="s">
        <v>164</v>
      </c>
      <c r="E553" s="185" t="s">
        <v>3813</v>
      </c>
      <c r="F553" s="186" t="s">
        <v>3814</v>
      </c>
      <c r="G553" s="187" t="s">
        <v>1996</v>
      </c>
      <c r="H553" s="188">
        <v>14</v>
      </c>
      <c r="I553" s="189"/>
      <c r="J553" s="190">
        <f t="shared" si="180"/>
        <v>0</v>
      </c>
      <c r="K553" s="186" t="s">
        <v>20</v>
      </c>
      <c r="L553" s="56"/>
      <c r="M553" s="191" t="s">
        <v>20</v>
      </c>
      <c r="N553" s="192" t="s">
        <v>44</v>
      </c>
      <c r="O553" s="37"/>
      <c r="P553" s="193">
        <f t="shared" si="181"/>
        <v>0</v>
      </c>
      <c r="Q553" s="193">
        <v>0</v>
      </c>
      <c r="R553" s="193">
        <f t="shared" si="182"/>
        <v>0</v>
      </c>
      <c r="S553" s="193">
        <v>0</v>
      </c>
      <c r="T553" s="194">
        <f t="shared" si="183"/>
        <v>0</v>
      </c>
      <c r="AR553" s="19" t="s">
        <v>168</v>
      </c>
      <c r="AT553" s="19" t="s">
        <v>164</v>
      </c>
      <c r="AU553" s="19" t="s">
        <v>168</v>
      </c>
      <c r="AY553" s="19" t="s">
        <v>162</v>
      </c>
      <c r="BE553" s="195">
        <f t="shared" si="184"/>
        <v>0</v>
      </c>
      <c r="BF553" s="195">
        <f t="shared" si="185"/>
        <v>0</v>
      </c>
      <c r="BG553" s="195">
        <f t="shared" si="186"/>
        <v>0</v>
      </c>
      <c r="BH553" s="195">
        <f t="shared" si="187"/>
        <v>0</v>
      </c>
      <c r="BI553" s="195">
        <f t="shared" si="188"/>
        <v>0</v>
      </c>
      <c r="BJ553" s="19" t="s">
        <v>22</v>
      </c>
      <c r="BK553" s="195">
        <f t="shared" si="189"/>
        <v>0</v>
      </c>
      <c r="BL553" s="19" t="s">
        <v>168</v>
      </c>
      <c r="BM553" s="19" t="s">
        <v>2091</v>
      </c>
    </row>
    <row r="554" spans="2:65" s="1" customFormat="1" ht="22.5" customHeight="1">
      <c r="B554" s="36"/>
      <c r="C554" s="184" t="s">
        <v>2096</v>
      </c>
      <c r="D554" s="184" t="s">
        <v>164</v>
      </c>
      <c r="E554" s="185" t="s">
        <v>3815</v>
      </c>
      <c r="F554" s="186" t="s">
        <v>3816</v>
      </c>
      <c r="G554" s="187" t="s">
        <v>1996</v>
      </c>
      <c r="H554" s="188">
        <v>194</v>
      </c>
      <c r="I554" s="189"/>
      <c r="J554" s="190">
        <f t="shared" si="180"/>
        <v>0</v>
      </c>
      <c r="K554" s="186" t="s">
        <v>20</v>
      </c>
      <c r="L554" s="56"/>
      <c r="M554" s="191" t="s">
        <v>20</v>
      </c>
      <c r="N554" s="192" t="s">
        <v>44</v>
      </c>
      <c r="O554" s="37"/>
      <c r="P554" s="193">
        <f t="shared" si="181"/>
        <v>0</v>
      </c>
      <c r="Q554" s="193">
        <v>0</v>
      </c>
      <c r="R554" s="193">
        <f t="shared" si="182"/>
        <v>0</v>
      </c>
      <c r="S554" s="193">
        <v>0</v>
      </c>
      <c r="T554" s="194">
        <f t="shared" si="183"/>
        <v>0</v>
      </c>
      <c r="AR554" s="19" t="s">
        <v>168</v>
      </c>
      <c r="AT554" s="19" t="s">
        <v>164</v>
      </c>
      <c r="AU554" s="19" t="s">
        <v>168</v>
      </c>
      <c r="AY554" s="19" t="s">
        <v>162</v>
      </c>
      <c r="BE554" s="195">
        <f t="shared" si="184"/>
        <v>0</v>
      </c>
      <c r="BF554" s="195">
        <f t="shared" si="185"/>
        <v>0</v>
      </c>
      <c r="BG554" s="195">
        <f t="shared" si="186"/>
        <v>0</v>
      </c>
      <c r="BH554" s="195">
        <f t="shared" si="187"/>
        <v>0</v>
      </c>
      <c r="BI554" s="195">
        <f t="shared" si="188"/>
        <v>0</v>
      </c>
      <c r="BJ554" s="19" t="s">
        <v>22</v>
      </c>
      <c r="BK554" s="195">
        <f t="shared" si="189"/>
        <v>0</v>
      </c>
      <c r="BL554" s="19" t="s">
        <v>168</v>
      </c>
      <c r="BM554" s="19" t="s">
        <v>2096</v>
      </c>
    </row>
    <row r="555" spans="2:65" s="1" customFormat="1" ht="22.5" customHeight="1">
      <c r="B555" s="36"/>
      <c r="C555" s="184" t="s">
        <v>2099</v>
      </c>
      <c r="D555" s="184" t="s">
        <v>164</v>
      </c>
      <c r="E555" s="185" t="s">
        <v>3817</v>
      </c>
      <c r="F555" s="186" t="s">
        <v>3818</v>
      </c>
      <c r="G555" s="187" t="s">
        <v>1996</v>
      </c>
      <c r="H555" s="188">
        <v>6</v>
      </c>
      <c r="I555" s="189"/>
      <c r="J555" s="190">
        <f t="shared" si="180"/>
        <v>0</v>
      </c>
      <c r="K555" s="186" t="s">
        <v>20</v>
      </c>
      <c r="L555" s="56"/>
      <c r="M555" s="191" t="s">
        <v>20</v>
      </c>
      <c r="N555" s="192" t="s">
        <v>44</v>
      </c>
      <c r="O555" s="37"/>
      <c r="P555" s="193">
        <f t="shared" si="181"/>
        <v>0</v>
      </c>
      <c r="Q555" s="193">
        <v>0</v>
      </c>
      <c r="R555" s="193">
        <f t="shared" si="182"/>
        <v>0</v>
      </c>
      <c r="S555" s="193">
        <v>0</v>
      </c>
      <c r="T555" s="194">
        <f t="shared" si="183"/>
        <v>0</v>
      </c>
      <c r="AR555" s="19" t="s">
        <v>168</v>
      </c>
      <c r="AT555" s="19" t="s">
        <v>164</v>
      </c>
      <c r="AU555" s="19" t="s">
        <v>168</v>
      </c>
      <c r="AY555" s="19" t="s">
        <v>162</v>
      </c>
      <c r="BE555" s="195">
        <f t="shared" si="184"/>
        <v>0</v>
      </c>
      <c r="BF555" s="195">
        <f t="shared" si="185"/>
        <v>0</v>
      </c>
      <c r="BG555" s="195">
        <f t="shared" si="186"/>
        <v>0</v>
      </c>
      <c r="BH555" s="195">
        <f t="shared" si="187"/>
        <v>0</v>
      </c>
      <c r="BI555" s="195">
        <f t="shared" si="188"/>
        <v>0</v>
      </c>
      <c r="BJ555" s="19" t="s">
        <v>22</v>
      </c>
      <c r="BK555" s="195">
        <f t="shared" si="189"/>
        <v>0</v>
      </c>
      <c r="BL555" s="19" t="s">
        <v>168</v>
      </c>
      <c r="BM555" s="19" t="s">
        <v>2099</v>
      </c>
    </row>
    <row r="556" spans="2:65" s="1" customFormat="1" ht="22.5" customHeight="1">
      <c r="B556" s="36"/>
      <c r="C556" s="184" t="s">
        <v>2102</v>
      </c>
      <c r="D556" s="184" t="s">
        <v>164</v>
      </c>
      <c r="E556" s="185" t="s">
        <v>3819</v>
      </c>
      <c r="F556" s="186" t="s">
        <v>3820</v>
      </c>
      <c r="G556" s="187" t="s">
        <v>1996</v>
      </c>
      <c r="H556" s="188">
        <v>3</v>
      </c>
      <c r="I556" s="189"/>
      <c r="J556" s="190">
        <f t="shared" si="180"/>
        <v>0</v>
      </c>
      <c r="K556" s="186" t="s">
        <v>20</v>
      </c>
      <c r="L556" s="56"/>
      <c r="M556" s="191" t="s">
        <v>20</v>
      </c>
      <c r="N556" s="192" t="s">
        <v>44</v>
      </c>
      <c r="O556" s="37"/>
      <c r="P556" s="193">
        <f t="shared" si="181"/>
        <v>0</v>
      </c>
      <c r="Q556" s="193">
        <v>0</v>
      </c>
      <c r="R556" s="193">
        <f t="shared" si="182"/>
        <v>0</v>
      </c>
      <c r="S556" s="193">
        <v>0</v>
      </c>
      <c r="T556" s="194">
        <f t="shared" si="183"/>
        <v>0</v>
      </c>
      <c r="AR556" s="19" t="s">
        <v>168</v>
      </c>
      <c r="AT556" s="19" t="s">
        <v>164</v>
      </c>
      <c r="AU556" s="19" t="s">
        <v>168</v>
      </c>
      <c r="AY556" s="19" t="s">
        <v>162</v>
      </c>
      <c r="BE556" s="195">
        <f t="shared" si="184"/>
        <v>0</v>
      </c>
      <c r="BF556" s="195">
        <f t="shared" si="185"/>
        <v>0</v>
      </c>
      <c r="BG556" s="195">
        <f t="shared" si="186"/>
        <v>0</v>
      </c>
      <c r="BH556" s="195">
        <f t="shared" si="187"/>
        <v>0</v>
      </c>
      <c r="BI556" s="195">
        <f t="shared" si="188"/>
        <v>0</v>
      </c>
      <c r="BJ556" s="19" t="s">
        <v>22</v>
      </c>
      <c r="BK556" s="195">
        <f t="shared" si="189"/>
        <v>0</v>
      </c>
      <c r="BL556" s="19" t="s">
        <v>168</v>
      </c>
      <c r="BM556" s="19" t="s">
        <v>2102</v>
      </c>
    </row>
    <row r="557" spans="2:63" s="15" customFormat="1" ht="21.6" customHeight="1">
      <c r="B557" s="270"/>
      <c r="C557" s="271"/>
      <c r="D557" s="272" t="s">
        <v>72</v>
      </c>
      <c r="E557" s="272" t="s">
        <v>3821</v>
      </c>
      <c r="F557" s="272" t="s">
        <v>3822</v>
      </c>
      <c r="G557" s="271"/>
      <c r="H557" s="271"/>
      <c r="I557" s="273"/>
      <c r="J557" s="274">
        <f>BK557</f>
        <v>0</v>
      </c>
      <c r="K557" s="271"/>
      <c r="L557" s="275"/>
      <c r="M557" s="276"/>
      <c r="N557" s="277"/>
      <c r="O557" s="277"/>
      <c r="P557" s="278">
        <f>SUM(P558:P571)</f>
        <v>0</v>
      </c>
      <c r="Q557" s="277"/>
      <c r="R557" s="278">
        <f>SUM(R558:R571)</f>
        <v>0</v>
      </c>
      <c r="S557" s="277"/>
      <c r="T557" s="279">
        <f>SUM(T558:T571)</f>
        <v>0</v>
      </c>
      <c r="AR557" s="280" t="s">
        <v>22</v>
      </c>
      <c r="AT557" s="281" t="s">
        <v>72</v>
      </c>
      <c r="AU557" s="281" t="s">
        <v>180</v>
      </c>
      <c r="AY557" s="280" t="s">
        <v>162</v>
      </c>
      <c r="BK557" s="282">
        <f>SUM(BK558:BK571)</f>
        <v>0</v>
      </c>
    </row>
    <row r="558" spans="2:65" s="1" customFormat="1" ht="22.5" customHeight="1">
      <c r="B558" s="36"/>
      <c r="C558" s="184" t="s">
        <v>2105</v>
      </c>
      <c r="D558" s="184" t="s">
        <v>164</v>
      </c>
      <c r="E558" s="185" t="s">
        <v>3823</v>
      </c>
      <c r="F558" s="186" t="s">
        <v>3734</v>
      </c>
      <c r="G558" s="187" t="s">
        <v>1996</v>
      </c>
      <c r="H558" s="188">
        <v>126</v>
      </c>
      <c r="I558" s="189"/>
      <c r="J558" s="190">
        <f aca="true" t="shared" si="190" ref="J558:J571">ROUND(I558*H558,2)</f>
        <v>0</v>
      </c>
      <c r="K558" s="186" t="s">
        <v>20</v>
      </c>
      <c r="L558" s="56"/>
      <c r="M558" s="191" t="s">
        <v>20</v>
      </c>
      <c r="N558" s="192" t="s">
        <v>44</v>
      </c>
      <c r="O558" s="37"/>
      <c r="P558" s="193">
        <f aca="true" t="shared" si="191" ref="P558:P571">O558*H558</f>
        <v>0</v>
      </c>
      <c r="Q558" s="193">
        <v>0</v>
      </c>
      <c r="R558" s="193">
        <f aca="true" t="shared" si="192" ref="R558:R571">Q558*H558</f>
        <v>0</v>
      </c>
      <c r="S558" s="193">
        <v>0</v>
      </c>
      <c r="T558" s="194">
        <f aca="true" t="shared" si="193" ref="T558:T571">S558*H558</f>
        <v>0</v>
      </c>
      <c r="AR558" s="19" t="s">
        <v>168</v>
      </c>
      <c r="AT558" s="19" t="s">
        <v>164</v>
      </c>
      <c r="AU558" s="19" t="s">
        <v>168</v>
      </c>
      <c r="AY558" s="19" t="s">
        <v>162</v>
      </c>
      <c r="BE558" s="195">
        <f aca="true" t="shared" si="194" ref="BE558:BE571">IF(N558="základní",J558,0)</f>
        <v>0</v>
      </c>
      <c r="BF558" s="195">
        <f aca="true" t="shared" si="195" ref="BF558:BF571">IF(N558="snížená",J558,0)</f>
        <v>0</v>
      </c>
      <c r="BG558" s="195">
        <f aca="true" t="shared" si="196" ref="BG558:BG571">IF(N558="zákl. přenesená",J558,0)</f>
        <v>0</v>
      </c>
      <c r="BH558" s="195">
        <f aca="true" t="shared" si="197" ref="BH558:BH571">IF(N558="sníž. přenesená",J558,0)</f>
        <v>0</v>
      </c>
      <c r="BI558" s="195">
        <f aca="true" t="shared" si="198" ref="BI558:BI571">IF(N558="nulová",J558,0)</f>
        <v>0</v>
      </c>
      <c r="BJ558" s="19" t="s">
        <v>22</v>
      </c>
      <c r="BK558" s="195">
        <f aca="true" t="shared" si="199" ref="BK558:BK571">ROUND(I558*H558,2)</f>
        <v>0</v>
      </c>
      <c r="BL558" s="19" t="s">
        <v>168</v>
      </c>
      <c r="BM558" s="19" t="s">
        <v>2105</v>
      </c>
    </row>
    <row r="559" spans="2:65" s="1" customFormat="1" ht="22.5" customHeight="1">
      <c r="B559" s="36"/>
      <c r="C559" s="184" t="s">
        <v>2107</v>
      </c>
      <c r="D559" s="184" t="s">
        <v>164</v>
      </c>
      <c r="E559" s="185" t="s">
        <v>3824</v>
      </c>
      <c r="F559" s="186" t="s">
        <v>3736</v>
      </c>
      <c r="G559" s="187" t="s">
        <v>1996</v>
      </c>
      <c r="H559" s="188">
        <v>126</v>
      </c>
      <c r="I559" s="189"/>
      <c r="J559" s="190">
        <f t="shared" si="190"/>
        <v>0</v>
      </c>
      <c r="K559" s="186" t="s">
        <v>20</v>
      </c>
      <c r="L559" s="56"/>
      <c r="M559" s="191" t="s">
        <v>20</v>
      </c>
      <c r="N559" s="192" t="s">
        <v>44</v>
      </c>
      <c r="O559" s="37"/>
      <c r="P559" s="193">
        <f t="shared" si="191"/>
        <v>0</v>
      </c>
      <c r="Q559" s="193">
        <v>0</v>
      </c>
      <c r="R559" s="193">
        <f t="shared" si="192"/>
        <v>0</v>
      </c>
      <c r="S559" s="193">
        <v>0</v>
      </c>
      <c r="T559" s="194">
        <f t="shared" si="193"/>
        <v>0</v>
      </c>
      <c r="AR559" s="19" t="s">
        <v>168</v>
      </c>
      <c r="AT559" s="19" t="s">
        <v>164</v>
      </c>
      <c r="AU559" s="19" t="s">
        <v>168</v>
      </c>
      <c r="AY559" s="19" t="s">
        <v>162</v>
      </c>
      <c r="BE559" s="195">
        <f t="shared" si="194"/>
        <v>0</v>
      </c>
      <c r="BF559" s="195">
        <f t="shared" si="195"/>
        <v>0</v>
      </c>
      <c r="BG559" s="195">
        <f t="shared" si="196"/>
        <v>0</v>
      </c>
      <c r="BH559" s="195">
        <f t="shared" si="197"/>
        <v>0</v>
      </c>
      <c r="BI559" s="195">
        <f t="shared" si="198"/>
        <v>0</v>
      </c>
      <c r="BJ559" s="19" t="s">
        <v>22</v>
      </c>
      <c r="BK559" s="195">
        <f t="shared" si="199"/>
        <v>0</v>
      </c>
      <c r="BL559" s="19" t="s">
        <v>168</v>
      </c>
      <c r="BM559" s="19" t="s">
        <v>2107</v>
      </c>
    </row>
    <row r="560" spans="2:65" s="1" customFormat="1" ht="22.5" customHeight="1">
      <c r="B560" s="36"/>
      <c r="C560" s="184" t="s">
        <v>2109</v>
      </c>
      <c r="D560" s="184" t="s">
        <v>164</v>
      </c>
      <c r="E560" s="185" t="s">
        <v>3825</v>
      </c>
      <c r="F560" s="186" t="s">
        <v>3738</v>
      </c>
      <c r="G560" s="187" t="s">
        <v>1996</v>
      </c>
      <c r="H560" s="188">
        <v>126</v>
      </c>
      <c r="I560" s="189"/>
      <c r="J560" s="190">
        <f t="shared" si="190"/>
        <v>0</v>
      </c>
      <c r="K560" s="186" t="s">
        <v>20</v>
      </c>
      <c r="L560" s="56"/>
      <c r="M560" s="191" t="s">
        <v>20</v>
      </c>
      <c r="N560" s="192" t="s">
        <v>44</v>
      </c>
      <c r="O560" s="37"/>
      <c r="P560" s="193">
        <f t="shared" si="191"/>
        <v>0</v>
      </c>
      <c r="Q560" s="193">
        <v>0</v>
      </c>
      <c r="R560" s="193">
        <f t="shared" si="192"/>
        <v>0</v>
      </c>
      <c r="S560" s="193">
        <v>0</v>
      </c>
      <c r="T560" s="194">
        <f t="shared" si="193"/>
        <v>0</v>
      </c>
      <c r="AR560" s="19" t="s">
        <v>168</v>
      </c>
      <c r="AT560" s="19" t="s">
        <v>164</v>
      </c>
      <c r="AU560" s="19" t="s">
        <v>168</v>
      </c>
      <c r="AY560" s="19" t="s">
        <v>162</v>
      </c>
      <c r="BE560" s="195">
        <f t="shared" si="194"/>
        <v>0</v>
      </c>
      <c r="BF560" s="195">
        <f t="shared" si="195"/>
        <v>0</v>
      </c>
      <c r="BG560" s="195">
        <f t="shared" si="196"/>
        <v>0</v>
      </c>
      <c r="BH560" s="195">
        <f t="shared" si="197"/>
        <v>0</v>
      </c>
      <c r="BI560" s="195">
        <f t="shared" si="198"/>
        <v>0</v>
      </c>
      <c r="BJ560" s="19" t="s">
        <v>22</v>
      </c>
      <c r="BK560" s="195">
        <f t="shared" si="199"/>
        <v>0</v>
      </c>
      <c r="BL560" s="19" t="s">
        <v>168</v>
      </c>
      <c r="BM560" s="19" t="s">
        <v>2109</v>
      </c>
    </row>
    <row r="561" spans="2:65" s="1" customFormat="1" ht="22.5" customHeight="1">
      <c r="B561" s="36"/>
      <c r="C561" s="184" t="s">
        <v>2111</v>
      </c>
      <c r="D561" s="184" t="s">
        <v>164</v>
      </c>
      <c r="E561" s="185" t="s">
        <v>3826</v>
      </c>
      <c r="F561" s="186" t="s">
        <v>3742</v>
      </c>
      <c r="G561" s="187" t="s">
        <v>1996</v>
      </c>
      <c r="H561" s="188">
        <v>126</v>
      </c>
      <c r="I561" s="189"/>
      <c r="J561" s="190">
        <f t="shared" si="190"/>
        <v>0</v>
      </c>
      <c r="K561" s="186" t="s">
        <v>20</v>
      </c>
      <c r="L561" s="56"/>
      <c r="M561" s="191" t="s">
        <v>20</v>
      </c>
      <c r="N561" s="192" t="s">
        <v>44</v>
      </c>
      <c r="O561" s="37"/>
      <c r="P561" s="193">
        <f t="shared" si="191"/>
        <v>0</v>
      </c>
      <c r="Q561" s="193">
        <v>0</v>
      </c>
      <c r="R561" s="193">
        <f t="shared" si="192"/>
        <v>0</v>
      </c>
      <c r="S561" s="193">
        <v>0</v>
      </c>
      <c r="T561" s="194">
        <f t="shared" si="193"/>
        <v>0</v>
      </c>
      <c r="AR561" s="19" t="s">
        <v>168</v>
      </c>
      <c r="AT561" s="19" t="s">
        <v>164</v>
      </c>
      <c r="AU561" s="19" t="s">
        <v>168</v>
      </c>
      <c r="AY561" s="19" t="s">
        <v>162</v>
      </c>
      <c r="BE561" s="195">
        <f t="shared" si="194"/>
        <v>0</v>
      </c>
      <c r="BF561" s="195">
        <f t="shared" si="195"/>
        <v>0</v>
      </c>
      <c r="BG561" s="195">
        <f t="shared" si="196"/>
        <v>0</v>
      </c>
      <c r="BH561" s="195">
        <f t="shared" si="197"/>
        <v>0</v>
      </c>
      <c r="BI561" s="195">
        <f t="shared" si="198"/>
        <v>0</v>
      </c>
      <c r="BJ561" s="19" t="s">
        <v>22</v>
      </c>
      <c r="BK561" s="195">
        <f t="shared" si="199"/>
        <v>0</v>
      </c>
      <c r="BL561" s="19" t="s">
        <v>168</v>
      </c>
      <c r="BM561" s="19" t="s">
        <v>2111</v>
      </c>
    </row>
    <row r="562" spans="2:65" s="1" customFormat="1" ht="22.5" customHeight="1">
      <c r="B562" s="36"/>
      <c r="C562" s="184" t="s">
        <v>2113</v>
      </c>
      <c r="D562" s="184" t="s">
        <v>164</v>
      </c>
      <c r="E562" s="185" t="s">
        <v>3827</v>
      </c>
      <c r="F562" s="186" t="s">
        <v>3740</v>
      </c>
      <c r="G562" s="187" t="s">
        <v>1996</v>
      </c>
      <c r="H562" s="188">
        <v>126</v>
      </c>
      <c r="I562" s="189"/>
      <c r="J562" s="190">
        <f t="shared" si="190"/>
        <v>0</v>
      </c>
      <c r="K562" s="186" t="s">
        <v>20</v>
      </c>
      <c r="L562" s="56"/>
      <c r="M562" s="191" t="s">
        <v>20</v>
      </c>
      <c r="N562" s="192" t="s">
        <v>44</v>
      </c>
      <c r="O562" s="37"/>
      <c r="P562" s="193">
        <f t="shared" si="191"/>
        <v>0</v>
      </c>
      <c r="Q562" s="193">
        <v>0</v>
      </c>
      <c r="R562" s="193">
        <f t="shared" si="192"/>
        <v>0</v>
      </c>
      <c r="S562" s="193">
        <v>0</v>
      </c>
      <c r="T562" s="194">
        <f t="shared" si="193"/>
        <v>0</v>
      </c>
      <c r="AR562" s="19" t="s">
        <v>168</v>
      </c>
      <c r="AT562" s="19" t="s">
        <v>164</v>
      </c>
      <c r="AU562" s="19" t="s">
        <v>168</v>
      </c>
      <c r="AY562" s="19" t="s">
        <v>162</v>
      </c>
      <c r="BE562" s="195">
        <f t="shared" si="194"/>
        <v>0</v>
      </c>
      <c r="BF562" s="195">
        <f t="shared" si="195"/>
        <v>0</v>
      </c>
      <c r="BG562" s="195">
        <f t="shared" si="196"/>
        <v>0</v>
      </c>
      <c r="BH562" s="195">
        <f t="shared" si="197"/>
        <v>0</v>
      </c>
      <c r="BI562" s="195">
        <f t="shared" si="198"/>
        <v>0</v>
      </c>
      <c r="BJ562" s="19" t="s">
        <v>22</v>
      </c>
      <c r="BK562" s="195">
        <f t="shared" si="199"/>
        <v>0</v>
      </c>
      <c r="BL562" s="19" t="s">
        <v>168</v>
      </c>
      <c r="BM562" s="19" t="s">
        <v>2113</v>
      </c>
    </row>
    <row r="563" spans="2:65" s="1" customFormat="1" ht="22.5" customHeight="1">
      <c r="B563" s="36"/>
      <c r="C563" s="184" t="s">
        <v>2116</v>
      </c>
      <c r="D563" s="184" t="s">
        <v>164</v>
      </c>
      <c r="E563" s="185" t="s">
        <v>3828</v>
      </c>
      <c r="F563" s="186" t="s">
        <v>3726</v>
      </c>
      <c r="G563" s="187" t="s">
        <v>1996</v>
      </c>
      <c r="H563" s="188">
        <v>4</v>
      </c>
      <c r="I563" s="189"/>
      <c r="J563" s="190">
        <f t="shared" si="190"/>
        <v>0</v>
      </c>
      <c r="K563" s="186" t="s">
        <v>20</v>
      </c>
      <c r="L563" s="56"/>
      <c r="M563" s="191" t="s">
        <v>20</v>
      </c>
      <c r="N563" s="192" t="s">
        <v>44</v>
      </c>
      <c r="O563" s="37"/>
      <c r="P563" s="193">
        <f t="shared" si="191"/>
        <v>0</v>
      </c>
      <c r="Q563" s="193">
        <v>0</v>
      </c>
      <c r="R563" s="193">
        <f t="shared" si="192"/>
        <v>0</v>
      </c>
      <c r="S563" s="193">
        <v>0</v>
      </c>
      <c r="T563" s="194">
        <f t="shared" si="193"/>
        <v>0</v>
      </c>
      <c r="AR563" s="19" t="s">
        <v>168</v>
      </c>
      <c r="AT563" s="19" t="s">
        <v>164</v>
      </c>
      <c r="AU563" s="19" t="s">
        <v>168</v>
      </c>
      <c r="AY563" s="19" t="s">
        <v>162</v>
      </c>
      <c r="BE563" s="195">
        <f t="shared" si="194"/>
        <v>0</v>
      </c>
      <c r="BF563" s="195">
        <f t="shared" si="195"/>
        <v>0</v>
      </c>
      <c r="BG563" s="195">
        <f t="shared" si="196"/>
        <v>0</v>
      </c>
      <c r="BH563" s="195">
        <f t="shared" si="197"/>
        <v>0</v>
      </c>
      <c r="BI563" s="195">
        <f t="shared" si="198"/>
        <v>0</v>
      </c>
      <c r="BJ563" s="19" t="s">
        <v>22</v>
      </c>
      <c r="BK563" s="195">
        <f t="shared" si="199"/>
        <v>0</v>
      </c>
      <c r="BL563" s="19" t="s">
        <v>168</v>
      </c>
      <c r="BM563" s="19" t="s">
        <v>2116</v>
      </c>
    </row>
    <row r="564" spans="2:65" s="1" customFormat="1" ht="22.5" customHeight="1">
      <c r="B564" s="36"/>
      <c r="C564" s="184" t="s">
        <v>2119</v>
      </c>
      <c r="D564" s="184" t="s">
        <v>164</v>
      </c>
      <c r="E564" s="185" t="s">
        <v>3829</v>
      </c>
      <c r="F564" s="186" t="s">
        <v>3728</v>
      </c>
      <c r="G564" s="187" t="s">
        <v>1996</v>
      </c>
      <c r="H564" s="188">
        <v>4</v>
      </c>
      <c r="I564" s="189"/>
      <c r="J564" s="190">
        <f t="shared" si="190"/>
        <v>0</v>
      </c>
      <c r="K564" s="186" t="s">
        <v>20</v>
      </c>
      <c r="L564" s="56"/>
      <c r="M564" s="191" t="s">
        <v>20</v>
      </c>
      <c r="N564" s="192" t="s">
        <v>44</v>
      </c>
      <c r="O564" s="37"/>
      <c r="P564" s="193">
        <f t="shared" si="191"/>
        <v>0</v>
      </c>
      <c r="Q564" s="193">
        <v>0</v>
      </c>
      <c r="R564" s="193">
        <f t="shared" si="192"/>
        <v>0</v>
      </c>
      <c r="S564" s="193">
        <v>0</v>
      </c>
      <c r="T564" s="194">
        <f t="shared" si="193"/>
        <v>0</v>
      </c>
      <c r="AR564" s="19" t="s">
        <v>168</v>
      </c>
      <c r="AT564" s="19" t="s">
        <v>164</v>
      </c>
      <c r="AU564" s="19" t="s">
        <v>168</v>
      </c>
      <c r="AY564" s="19" t="s">
        <v>162</v>
      </c>
      <c r="BE564" s="195">
        <f t="shared" si="194"/>
        <v>0</v>
      </c>
      <c r="BF564" s="195">
        <f t="shared" si="195"/>
        <v>0</v>
      </c>
      <c r="BG564" s="195">
        <f t="shared" si="196"/>
        <v>0</v>
      </c>
      <c r="BH564" s="195">
        <f t="shared" si="197"/>
        <v>0</v>
      </c>
      <c r="BI564" s="195">
        <f t="shared" si="198"/>
        <v>0</v>
      </c>
      <c r="BJ564" s="19" t="s">
        <v>22</v>
      </c>
      <c r="BK564" s="195">
        <f t="shared" si="199"/>
        <v>0</v>
      </c>
      <c r="BL564" s="19" t="s">
        <v>168</v>
      </c>
      <c r="BM564" s="19" t="s">
        <v>2119</v>
      </c>
    </row>
    <row r="565" spans="2:65" s="1" customFormat="1" ht="22.5" customHeight="1">
      <c r="B565" s="36"/>
      <c r="C565" s="184" t="s">
        <v>2122</v>
      </c>
      <c r="D565" s="184" t="s">
        <v>164</v>
      </c>
      <c r="E565" s="185" t="s">
        <v>3830</v>
      </c>
      <c r="F565" s="186" t="s">
        <v>3730</v>
      </c>
      <c r="G565" s="187" t="s">
        <v>1996</v>
      </c>
      <c r="H565" s="188">
        <v>21</v>
      </c>
      <c r="I565" s="189"/>
      <c r="J565" s="190">
        <f t="shared" si="190"/>
        <v>0</v>
      </c>
      <c r="K565" s="186" t="s">
        <v>20</v>
      </c>
      <c r="L565" s="56"/>
      <c r="M565" s="191" t="s">
        <v>20</v>
      </c>
      <c r="N565" s="192" t="s">
        <v>44</v>
      </c>
      <c r="O565" s="37"/>
      <c r="P565" s="193">
        <f t="shared" si="191"/>
        <v>0</v>
      </c>
      <c r="Q565" s="193">
        <v>0</v>
      </c>
      <c r="R565" s="193">
        <f t="shared" si="192"/>
        <v>0</v>
      </c>
      <c r="S565" s="193">
        <v>0</v>
      </c>
      <c r="T565" s="194">
        <f t="shared" si="193"/>
        <v>0</v>
      </c>
      <c r="AR565" s="19" t="s">
        <v>168</v>
      </c>
      <c r="AT565" s="19" t="s">
        <v>164</v>
      </c>
      <c r="AU565" s="19" t="s">
        <v>168</v>
      </c>
      <c r="AY565" s="19" t="s">
        <v>162</v>
      </c>
      <c r="BE565" s="195">
        <f t="shared" si="194"/>
        <v>0</v>
      </c>
      <c r="BF565" s="195">
        <f t="shared" si="195"/>
        <v>0</v>
      </c>
      <c r="BG565" s="195">
        <f t="shared" si="196"/>
        <v>0</v>
      </c>
      <c r="BH565" s="195">
        <f t="shared" si="197"/>
        <v>0</v>
      </c>
      <c r="BI565" s="195">
        <f t="shared" si="198"/>
        <v>0</v>
      </c>
      <c r="BJ565" s="19" t="s">
        <v>22</v>
      </c>
      <c r="BK565" s="195">
        <f t="shared" si="199"/>
        <v>0</v>
      </c>
      <c r="BL565" s="19" t="s">
        <v>168</v>
      </c>
      <c r="BM565" s="19" t="s">
        <v>2122</v>
      </c>
    </row>
    <row r="566" spans="2:65" s="1" customFormat="1" ht="22.5" customHeight="1">
      <c r="B566" s="36"/>
      <c r="C566" s="184" t="s">
        <v>2126</v>
      </c>
      <c r="D566" s="184" t="s">
        <v>164</v>
      </c>
      <c r="E566" s="185" t="s">
        <v>3831</v>
      </c>
      <c r="F566" s="186" t="s">
        <v>3732</v>
      </c>
      <c r="G566" s="187" t="s">
        <v>1996</v>
      </c>
      <c r="H566" s="188">
        <v>11</v>
      </c>
      <c r="I566" s="189"/>
      <c r="J566" s="190">
        <f t="shared" si="190"/>
        <v>0</v>
      </c>
      <c r="K566" s="186" t="s">
        <v>20</v>
      </c>
      <c r="L566" s="56"/>
      <c r="M566" s="191" t="s">
        <v>20</v>
      </c>
      <c r="N566" s="192" t="s">
        <v>44</v>
      </c>
      <c r="O566" s="37"/>
      <c r="P566" s="193">
        <f t="shared" si="191"/>
        <v>0</v>
      </c>
      <c r="Q566" s="193">
        <v>0</v>
      </c>
      <c r="R566" s="193">
        <f t="shared" si="192"/>
        <v>0</v>
      </c>
      <c r="S566" s="193">
        <v>0</v>
      </c>
      <c r="T566" s="194">
        <f t="shared" si="193"/>
        <v>0</v>
      </c>
      <c r="AR566" s="19" t="s">
        <v>168</v>
      </c>
      <c r="AT566" s="19" t="s">
        <v>164</v>
      </c>
      <c r="AU566" s="19" t="s">
        <v>168</v>
      </c>
      <c r="AY566" s="19" t="s">
        <v>162</v>
      </c>
      <c r="BE566" s="195">
        <f t="shared" si="194"/>
        <v>0</v>
      </c>
      <c r="BF566" s="195">
        <f t="shared" si="195"/>
        <v>0</v>
      </c>
      <c r="BG566" s="195">
        <f t="shared" si="196"/>
        <v>0</v>
      </c>
      <c r="BH566" s="195">
        <f t="shared" si="197"/>
        <v>0</v>
      </c>
      <c r="BI566" s="195">
        <f t="shared" si="198"/>
        <v>0</v>
      </c>
      <c r="BJ566" s="19" t="s">
        <v>22</v>
      </c>
      <c r="BK566" s="195">
        <f t="shared" si="199"/>
        <v>0</v>
      </c>
      <c r="BL566" s="19" t="s">
        <v>168</v>
      </c>
      <c r="BM566" s="19" t="s">
        <v>2126</v>
      </c>
    </row>
    <row r="567" spans="2:65" s="1" customFormat="1" ht="22.5" customHeight="1">
      <c r="B567" s="36"/>
      <c r="C567" s="184" t="s">
        <v>2129</v>
      </c>
      <c r="D567" s="184" t="s">
        <v>164</v>
      </c>
      <c r="E567" s="185" t="s">
        <v>3832</v>
      </c>
      <c r="F567" s="186" t="s">
        <v>3833</v>
      </c>
      <c r="G567" s="187" t="s">
        <v>1996</v>
      </c>
      <c r="H567" s="188">
        <v>12</v>
      </c>
      <c r="I567" s="189"/>
      <c r="J567" s="190">
        <f t="shared" si="190"/>
        <v>0</v>
      </c>
      <c r="K567" s="186" t="s">
        <v>20</v>
      </c>
      <c r="L567" s="56"/>
      <c r="M567" s="191" t="s">
        <v>20</v>
      </c>
      <c r="N567" s="192" t="s">
        <v>44</v>
      </c>
      <c r="O567" s="37"/>
      <c r="P567" s="193">
        <f t="shared" si="191"/>
        <v>0</v>
      </c>
      <c r="Q567" s="193">
        <v>0</v>
      </c>
      <c r="R567" s="193">
        <f t="shared" si="192"/>
        <v>0</v>
      </c>
      <c r="S567" s="193">
        <v>0</v>
      </c>
      <c r="T567" s="194">
        <f t="shared" si="193"/>
        <v>0</v>
      </c>
      <c r="AR567" s="19" t="s">
        <v>168</v>
      </c>
      <c r="AT567" s="19" t="s">
        <v>164</v>
      </c>
      <c r="AU567" s="19" t="s">
        <v>168</v>
      </c>
      <c r="AY567" s="19" t="s">
        <v>162</v>
      </c>
      <c r="BE567" s="195">
        <f t="shared" si="194"/>
        <v>0</v>
      </c>
      <c r="BF567" s="195">
        <f t="shared" si="195"/>
        <v>0</v>
      </c>
      <c r="BG567" s="195">
        <f t="shared" si="196"/>
        <v>0</v>
      </c>
      <c r="BH567" s="195">
        <f t="shared" si="197"/>
        <v>0</v>
      </c>
      <c r="BI567" s="195">
        <f t="shared" si="198"/>
        <v>0</v>
      </c>
      <c r="BJ567" s="19" t="s">
        <v>22</v>
      </c>
      <c r="BK567" s="195">
        <f t="shared" si="199"/>
        <v>0</v>
      </c>
      <c r="BL567" s="19" t="s">
        <v>168</v>
      </c>
      <c r="BM567" s="19" t="s">
        <v>2129</v>
      </c>
    </row>
    <row r="568" spans="2:65" s="1" customFormat="1" ht="22.5" customHeight="1">
      <c r="B568" s="36"/>
      <c r="C568" s="184" t="s">
        <v>2132</v>
      </c>
      <c r="D568" s="184" t="s">
        <v>164</v>
      </c>
      <c r="E568" s="185" t="s">
        <v>3834</v>
      </c>
      <c r="F568" s="186" t="s">
        <v>3767</v>
      </c>
      <c r="G568" s="187" t="s">
        <v>1996</v>
      </c>
      <c r="H568" s="188">
        <v>24</v>
      </c>
      <c r="I568" s="189"/>
      <c r="J568" s="190">
        <f t="shared" si="190"/>
        <v>0</v>
      </c>
      <c r="K568" s="186" t="s">
        <v>20</v>
      </c>
      <c r="L568" s="56"/>
      <c r="M568" s="191" t="s">
        <v>20</v>
      </c>
      <c r="N568" s="192" t="s">
        <v>44</v>
      </c>
      <c r="O568" s="37"/>
      <c r="P568" s="193">
        <f t="shared" si="191"/>
        <v>0</v>
      </c>
      <c r="Q568" s="193">
        <v>0</v>
      </c>
      <c r="R568" s="193">
        <f t="shared" si="192"/>
        <v>0</v>
      </c>
      <c r="S568" s="193">
        <v>0</v>
      </c>
      <c r="T568" s="194">
        <f t="shared" si="193"/>
        <v>0</v>
      </c>
      <c r="AR568" s="19" t="s">
        <v>168</v>
      </c>
      <c r="AT568" s="19" t="s">
        <v>164</v>
      </c>
      <c r="AU568" s="19" t="s">
        <v>168</v>
      </c>
      <c r="AY568" s="19" t="s">
        <v>162</v>
      </c>
      <c r="BE568" s="195">
        <f t="shared" si="194"/>
        <v>0</v>
      </c>
      <c r="BF568" s="195">
        <f t="shared" si="195"/>
        <v>0</v>
      </c>
      <c r="BG568" s="195">
        <f t="shared" si="196"/>
        <v>0</v>
      </c>
      <c r="BH568" s="195">
        <f t="shared" si="197"/>
        <v>0</v>
      </c>
      <c r="BI568" s="195">
        <f t="shared" si="198"/>
        <v>0</v>
      </c>
      <c r="BJ568" s="19" t="s">
        <v>22</v>
      </c>
      <c r="BK568" s="195">
        <f t="shared" si="199"/>
        <v>0</v>
      </c>
      <c r="BL568" s="19" t="s">
        <v>168</v>
      </c>
      <c r="BM568" s="19" t="s">
        <v>2132</v>
      </c>
    </row>
    <row r="569" spans="2:65" s="1" customFormat="1" ht="22.5" customHeight="1">
      <c r="B569" s="36"/>
      <c r="C569" s="184" t="s">
        <v>2135</v>
      </c>
      <c r="D569" s="184" t="s">
        <v>164</v>
      </c>
      <c r="E569" s="185" t="s">
        <v>3835</v>
      </c>
      <c r="F569" s="186" t="s">
        <v>3769</v>
      </c>
      <c r="G569" s="187" t="s">
        <v>1996</v>
      </c>
      <c r="H569" s="188">
        <v>48</v>
      </c>
      <c r="I569" s="189"/>
      <c r="J569" s="190">
        <f t="shared" si="190"/>
        <v>0</v>
      </c>
      <c r="K569" s="186" t="s">
        <v>20</v>
      </c>
      <c r="L569" s="56"/>
      <c r="M569" s="191" t="s">
        <v>20</v>
      </c>
      <c r="N569" s="192" t="s">
        <v>44</v>
      </c>
      <c r="O569" s="37"/>
      <c r="P569" s="193">
        <f t="shared" si="191"/>
        <v>0</v>
      </c>
      <c r="Q569" s="193">
        <v>0</v>
      </c>
      <c r="R569" s="193">
        <f t="shared" si="192"/>
        <v>0</v>
      </c>
      <c r="S569" s="193">
        <v>0</v>
      </c>
      <c r="T569" s="194">
        <f t="shared" si="193"/>
        <v>0</v>
      </c>
      <c r="AR569" s="19" t="s">
        <v>168</v>
      </c>
      <c r="AT569" s="19" t="s">
        <v>164</v>
      </c>
      <c r="AU569" s="19" t="s">
        <v>168</v>
      </c>
      <c r="AY569" s="19" t="s">
        <v>162</v>
      </c>
      <c r="BE569" s="195">
        <f t="shared" si="194"/>
        <v>0</v>
      </c>
      <c r="BF569" s="195">
        <f t="shared" si="195"/>
        <v>0</v>
      </c>
      <c r="BG569" s="195">
        <f t="shared" si="196"/>
        <v>0</v>
      </c>
      <c r="BH569" s="195">
        <f t="shared" si="197"/>
        <v>0</v>
      </c>
      <c r="BI569" s="195">
        <f t="shared" si="198"/>
        <v>0</v>
      </c>
      <c r="BJ569" s="19" t="s">
        <v>22</v>
      </c>
      <c r="BK569" s="195">
        <f t="shared" si="199"/>
        <v>0</v>
      </c>
      <c r="BL569" s="19" t="s">
        <v>168</v>
      </c>
      <c r="BM569" s="19" t="s">
        <v>2135</v>
      </c>
    </row>
    <row r="570" spans="2:65" s="1" customFormat="1" ht="22.5" customHeight="1">
      <c r="B570" s="36"/>
      <c r="C570" s="184" t="s">
        <v>2138</v>
      </c>
      <c r="D570" s="184" t="s">
        <v>164</v>
      </c>
      <c r="E570" s="185" t="s">
        <v>3836</v>
      </c>
      <c r="F570" s="186" t="s">
        <v>3746</v>
      </c>
      <c r="G570" s="187" t="s">
        <v>1996</v>
      </c>
      <c r="H570" s="188">
        <v>24</v>
      </c>
      <c r="I570" s="189"/>
      <c r="J570" s="190">
        <f t="shared" si="190"/>
        <v>0</v>
      </c>
      <c r="K570" s="186" t="s">
        <v>20</v>
      </c>
      <c r="L570" s="56"/>
      <c r="M570" s="191" t="s">
        <v>20</v>
      </c>
      <c r="N570" s="192" t="s">
        <v>44</v>
      </c>
      <c r="O570" s="37"/>
      <c r="P570" s="193">
        <f t="shared" si="191"/>
        <v>0</v>
      </c>
      <c r="Q570" s="193">
        <v>0</v>
      </c>
      <c r="R570" s="193">
        <f t="shared" si="192"/>
        <v>0</v>
      </c>
      <c r="S570" s="193">
        <v>0</v>
      </c>
      <c r="T570" s="194">
        <f t="shared" si="193"/>
        <v>0</v>
      </c>
      <c r="AR570" s="19" t="s">
        <v>168</v>
      </c>
      <c r="AT570" s="19" t="s">
        <v>164</v>
      </c>
      <c r="AU570" s="19" t="s">
        <v>168</v>
      </c>
      <c r="AY570" s="19" t="s">
        <v>162</v>
      </c>
      <c r="BE570" s="195">
        <f t="shared" si="194"/>
        <v>0</v>
      </c>
      <c r="BF570" s="195">
        <f t="shared" si="195"/>
        <v>0</v>
      </c>
      <c r="BG570" s="195">
        <f t="shared" si="196"/>
        <v>0</v>
      </c>
      <c r="BH570" s="195">
        <f t="shared" si="197"/>
        <v>0</v>
      </c>
      <c r="BI570" s="195">
        <f t="shared" si="198"/>
        <v>0</v>
      </c>
      <c r="BJ570" s="19" t="s">
        <v>22</v>
      </c>
      <c r="BK570" s="195">
        <f t="shared" si="199"/>
        <v>0</v>
      </c>
      <c r="BL570" s="19" t="s">
        <v>168</v>
      </c>
      <c r="BM570" s="19" t="s">
        <v>2138</v>
      </c>
    </row>
    <row r="571" spans="2:65" s="1" customFormat="1" ht="22.5" customHeight="1">
      <c r="B571" s="36"/>
      <c r="C571" s="184" t="s">
        <v>2141</v>
      </c>
      <c r="D571" s="184" t="s">
        <v>164</v>
      </c>
      <c r="E571" s="185" t="s">
        <v>3837</v>
      </c>
      <c r="F571" s="186" t="s">
        <v>3838</v>
      </c>
      <c r="G571" s="187" t="s">
        <v>2856</v>
      </c>
      <c r="H571" s="188">
        <v>60</v>
      </c>
      <c r="I571" s="189"/>
      <c r="J571" s="190">
        <f t="shared" si="190"/>
        <v>0</v>
      </c>
      <c r="K571" s="186" t="s">
        <v>20</v>
      </c>
      <c r="L571" s="56"/>
      <c r="M571" s="191" t="s">
        <v>20</v>
      </c>
      <c r="N571" s="192" t="s">
        <v>44</v>
      </c>
      <c r="O571" s="37"/>
      <c r="P571" s="193">
        <f t="shared" si="191"/>
        <v>0</v>
      </c>
      <c r="Q571" s="193">
        <v>0</v>
      </c>
      <c r="R571" s="193">
        <f t="shared" si="192"/>
        <v>0</v>
      </c>
      <c r="S571" s="193">
        <v>0</v>
      </c>
      <c r="T571" s="194">
        <f t="shared" si="193"/>
        <v>0</v>
      </c>
      <c r="AR571" s="19" t="s">
        <v>168</v>
      </c>
      <c r="AT571" s="19" t="s">
        <v>164</v>
      </c>
      <c r="AU571" s="19" t="s">
        <v>168</v>
      </c>
      <c r="AY571" s="19" t="s">
        <v>162</v>
      </c>
      <c r="BE571" s="195">
        <f t="shared" si="194"/>
        <v>0</v>
      </c>
      <c r="BF571" s="195">
        <f t="shared" si="195"/>
        <v>0</v>
      </c>
      <c r="BG571" s="195">
        <f t="shared" si="196"/>
        <v>0</v>
      </c>
      <c r="BH571" s="195">
        <f t="shared" si="197"/>
        <v>0</v>
      </c>
      <c r="BI571" s="195">
        <f t="shared" si="198"/>
        <v>0</v>
      </c>
      <c r="BJ571" s="19" t="s">
        <v>22</v>
      </c>
      <c r="BK571" s="195">
        <f t="shared" si="199"/>
        <v>0</v>
      </c>
      <c r="BL571" s="19" t="s">
        <v>168</v>
      </c>
      <c r="BM571" s="19" t="s">
        <v>2141</v>
      </c>
    </row>
    <row r="572" spans="2:63" s="15" customFormat="1" ht="21.6" customHeight="1">
      <c r="B572" s="270"/>
      <c r="C572" s="271"/>
      <c r="D572" s="272" t="s">
        <v>72</v>
      </c>
      <c r="E572" s="272" t="s">
        <v>3839</v>
      </c>
      <c r="F572" s="272" t="s">
        <v>3840</v>
      </c>
      <c r="G572" s="271"/>
      <c r="H572" s="271"/>
      <c r="I572" s="273"/>
      <c r="J572" s="274">
        <f>BK572</f>
        <v>0</v>
      </c>
      <c r="K572" s="271"/>
      <c r="L572" s="275"/>
      <c r="M572" s="276"/>
      <c r="N572" s="277"/>
      <c r="O572" s="277"/>
      <c r="P572" s="278">
        <f>SUM(P573:P577)</f>
        <v>0</v>
      </c>
      <c r="Q572" s="277"/>
      <c r="R572" s="278">
        <f>SUM(R573:R577)</f>
        <v>0</v>
      </c>
      <c r="S572" s="277"/>
      <c r="T572" s="279">
        <f>SUM(T573:T577)</f>
        <v>0</v>
      </c>
      <c r="AR572" s="280" t="s">
        <v>22</v>
      </c>
      <c r="AT572" s="281" t="s">
        <v>72</v>
      </c>
      <c r="AU572" s="281" t="s">
        <v>180</v>
      </c>
      <c r="AY572" s="280" t="s">
        <v>162</v>
      </c>
      <c r="BK572" s="282">
        <f>SUM(BK573:BK577)</f>
        <v>0</v>
      </c>
    </row>
    <row r="573" spans="2:65" s="1" customFormat="1" ht="22.5" customHeight="1">
      <c r="B573" s="36"/>
      <c r="C573" s="184" t="s">
        <v>2144</v>
      </c>
      <c r="D573" s="184" t="s">
        <v>164</v>
      </c>
      <c r="E573" s="185" t="s">
        <v>3841</v>
      </c>
      <c r="F573" s="186" t="s">
        <v>3842</v>
      </c>
      <c r="G573" s="187" t="s">
        <v>1996</v>
      </c>
      <c r="H573" s="188">
        <v>1</v>
      </c>
      <c r="I573" s="189"/>
      <c r="J573" s="190">
        <f>ROUND(I573*H573,2)</f>
        <v>0</v>
      </c>
      <c r="K573" s="186" t="s">
        <v>20</v>
      </c>
      <c r="L573" s="56"/>
      <c r="M573" s="191" t="s">
        <v>20</v>
      </c>
      <c r="N573" s="192" t="s">
        <v>44</v>
      </c>
      <c r="O573" s="37"/>
      <c r="P573" s="193">
        <f>O573*H573</f>
        <v>0</v>
      </c>
      <c r="Q573" s="193">
        <v>0</v>
      </c>
      <c r="R573" s="193">
        <f>Q573*H573</f>
        <v>0</v>
      </c>
      <c r="S573" s="193">
        <v>0</v>
      </c>
      <c r="T573" s="194">
        <f>S573*H573</f>
        <v>0</v>
      </c>
      <c r="AR573" s="19" t="s">
        <v>168</v>
      </c>
      <c r="AT573" s="19" t="s">
        <v>164</v>
      </c>
      <c r="AU573" s="19" t="s">
        <v>168</v>
      </c>
      <c r="AY573" s="19" t="s">
        <v>162</v>
      </c>
      <c r="BE573" s="195">
        <f>IF(N573="základní",J573,0)</f>
        <v>0</v>
      </c>
      <c r="BF573" s="195">
        <f>IF(N573="snížená",J573,0)</f>
        <v>0</v>
      </c>
      <c r="BG573" s="195">
        <f>IF(N573="zákl. přenesená",J573,0)</f>
        <v>0</v>
      </c>
      <c r="BH573" s="195">
        <f>IF(N573="sníž. přenesená",J573,0)</f>
        <v>0</v>
      </c>
      <c r="BI573" s="195">
        <f>IF(N573="nulová",J573,0)</f>
        <v>0</v>
      </c>
      <c r="BJ573" s="19" t="s">
        <v>22</v>
      </c>
      <c r="BK573" s="195">
        <f>ROUND(I573*H573,2)</f>
        <v>0</v>
      </c>
      <c r="BL573" s="19" t="s">
        <v>168</v>
      </c>
      <c r="BM573" s="19" t="s">
        <v>2144</v>
      </c>
    </row>
    <row r="574" spans="2:65" s="1" customFormat="1" ht="22.5" customHeight="1">
      <c r="B574" s="36"/>
      <c r="C574" s="184" t="s">
        <v>2147</v>
      </c>
      <c r="D574" s="184" t="s">
        <v>164</v>
      </c>
      <c r="E574" s="185" t="s">
        <v>3843</v>
      </c>
      <c r="F574" s="186" t="s">
        <v>3844</v>
      </c>
      <c r="G574" s="187" t="s">
        <v>1996</v>
      </c>
      <c r="H574" s="188">
        <v>1</v>
      </c>
      <c r="I574" s="189"/>
      <c r="J574" s="190">
        <f>ROUND(I574*H574,2)</f>
        <v>0</v>
      </c>
      <c r="K574" s="186" t="s">
        <v>20</v>
      </c>
      <c r="L574" s="56"/>
      <c r="M574" s="191" t="s">
        <v>20</v>
      </c>
      <c r="N574" s="192" t="s">
        <v>44</v>
      </c>
      <c r="O574" s="37"/>
      <c r="P574" s="193">
        <f>O574*H574</f>
        <v>0</v>
      </c>
      <c r="Q574" s="193">
        <v>0</v>
      </c>
      <c r="R574" s="193">
        <f>Q574*H574</f>
        <v>0</v>
      </c>
      <c r="S574" s="193">
        <v>0</v>
      </c>
      <c r="T574" s="194">
        <f>S574*H574</f>
        <v>0</v>
      </c>
      <c r="AR574" s="19" t="s">
        <v>168</v>
      </c>
      <c r="AT574" s="19" t="s">
        <v>164</v>
      </c>
      <c r="AU574" s="19" t="s">
        <v>168</v>
      </c>
      <c r="AY574" s="19" t="s">
        <v>162</v>
      </c>
      <c r="BE574" s="195">
        <f>IF(N574="základní",J574,0)</f>
        <v>0</v>
      </c>
      <c r="BF574" s="195">
        <f>IF(N574="snížená",J574,0)</f>
        <v>0</v>
      </c>
      <c r="BG574" s="195">
        <f>IF(N574="zákl. přenesená",J574,0)</f>
        <v>0</v>
      </c>
      <c r="BH574" s="195">
        <f>IF(N574="sníž. přenesená",J574,0)</f>
        <v>0</v>
      </c>
      <c r="BI574" s="195">
        <f>IF(N574="nulová",J574,0)</f>
        <v>0</v>
      </c>
      <c r="BJ574" s="19" t="s">
        <v>22</v>
      </c>
      <c r="BK574" s="195">
        <f>ROUND(I574*H574,2)</f>
        <v>0</v>
      </c>
      <c r="BL574" s="19" t="s">
        <v>168</v>
      </c>
      <c r="BM574" s="19" t="s">
        <v>2147</v>
      </c>
    </row>
    <row r="575" spans="2:65" s="1" customFormat="1" ht="22.5" customHeight="1">
      <c r="B575" s="36"/>
      <c r="C575" s="184" t="s">
        <v>2150</v>
      </c>
      <c r="D575" s="184" t="s">
        <v>164</v>
      </c>
      <c r="E575" s="185" t="s">
        <v>3845</v>
      </c>
      <c r="F575" s="186" t="s">
        <v>3846</v>
      </c>
      <c r="G575" s="187" t="s">
        <v>1996</v>
      </c>
      <c r="H575" s="188">
        <v>2</v>
      </c>
      <c r="I575" s="189"/>
      <c r="J575" s="190">
        <f>ROUND(I575*H575,2)</f>
        <v>0</v>
      </c>
      <c r="K575" s="186" t="s">
        <v>20</v>
      </c>
      <c r="L575" s="56"/>
      <c r="M575" s="191" t="s">
        <v>20</v>
      </c>
      <c r="N575" s="192" t="s">
        <v>44</v>
      </c>
      <c r="O575" s="37"/>
      <c r="P575" s="193">
        <f>O575*H575</f>
        <v>0</v>
      </c>
      <c r="Q575" s="193">
        <v>0</v>
      </c>
      <c r="R575" s="193">
        <f>Q575*H575</f>
        <v>0</v>
      </c>
      <c r="S575" s="193">
        <v>0</v>
      </c>
      <c r="T575" s="194">
        <f>S575*H575</f>
        <v>0</v>
      </c>
      <c r="AR575" s="19" t="s">
        <v>168</v>
      </c>
      <c r="AT575" s="19" t="s">
        <v>164</v>
      </c>
      <c r="AU575" s="19" t="s">
        <v>168</v>
      </c>
      <c r="AY575" s="19" t="s">
        <v>162</v>
      </c>
      <c r="BE575" s="195">
        <f>IF(N575="základní",J575,0)</f>
        <v>0</v>
      </c>
      <c r="BF575" s="195">
        <f>IF(N575="snížená",J575,0)</f>
        <v>0</v>
      </c>
      <c r="BG575" s="195">
        <f>IF(N575="zákl. přenesená",J575,0)</f>
        <v>0</v>
      </c>
      <c r="BH575" s="195">
        <f>IF(N575="sníž. přenesená",J575,0)</f>
        <v>0</v>
      </c>
      <c r="BI575" s="195">
        <f>IF(N575="nulová",J575,0)</f>
        <v>0</v>
      </c>
      <c r="BJ575" s="19" t="s">
        <v>22</v>
      </c>
      <c r="BK575" s="195">
        <f>ROUND(I575*H575,2)</f>
        <v>0</v>
      </c>
      <c r="BL575" s="19" t="s">
        <v>168</v>
      </c>
      <c r="BM575" s="19" t="s">
        <v>2150</v>
      </c>
    </row>
    <row r="576" spans="2:65" s="1" customFormat="1" ht="22.5" customHeight="1">
      <c r="B576" s="36"/>
      <c r="C576" s="184" t="s">
        <v>2153</v>
      </c>
      <c r="D576" s="184" t="s">
        <v>164</v>
      </c>
      <c r="E576" s="185" t="s">
        <v>3847</v>
      </c>
      <c r="F576" s="186" t="s">
        <v>3848</v>
      </c>
      <c r="G576" s="187" t="s">
        <v>1996</v>
      </c>
      <c r="H576" s="188">
        <v>2</v>
      </c>
      <c r="I576" s="189"/>
      <c r="J576" s="190">
        <f>ROUND(I576*H576,2)</f>
        <v>0</v>
      </c>
      <c r="K576" s="186" t="s">
        <v>20</v>
      </c>
      <c r="L576" s="56"/>
      <c r="M576" s="191" t="s">
        <v>20</v>
      </c>
      <c r="N576" s="192" t="s">
        <v>44</v>
      </c>
      <c r="O576" s="37"/>
      <c r="P576" s="193">
        <f>O576*H576</f>
        <v>0</v>
      </c>
      <c r="Q576" s="193">
        <v>0</v>
      </c>
      <c r="R576" s="193">
        <f>Q576*H576</f>
        <v>0</v>
      </c>
      <c r="S576" s="193">
        <v>0</v>
      </c>
      <c r="T576" s="194">
        <f>S576*H576</f>
        <v>0</v>
      </c>
      <c r="AR576" s="19" t="s">
        <v>168</v>
      </c>
      <c r="AT576" s="19" t="s">
        <v>164</v>
      </c>
      <c r="AU576" s="19" t="s">
        <v>168</v>
      </c>
      <c r="AY576" s="19" t="s">
        <v>162</v>
      </c>
      <c r="BE576" s="195">
        <f>IF(N576="základní",J576,0)</f>
        <v>0</v>
      </c>
      <c r="BF576" s="195">
        <f>IF(N576="snížená",J576,0)</f>
        <v>0</v>
      </c>
      <c r="BG576" s="195">
        <f>IF(N576="zákl. přenesená",J576,0)</f>
        <v>0</v>
      </c>
      <c r="BH576" s="195">
        <f>IF(N576="sníž. přenesená",J576,0)</f>
        <v>0</v>
      </c>
      <c r="BI576" s="195">
        <f>IF(N576="nulová",J576,0)</f>
        <v>0</v>
      </c>
      <c r="BJ576" s="19" t="s">
        <v>22</v>
      </c>
      <c r="BK576" s="195">
        <f>ROUND(I576*H576,2)</f>
        <v>0</v>
      </c>
      <c r="BL576" s="19" t="s">
        <v>168</v>
      </c>
      <c r="BM576" s="19" t="s">
        <v>2153</v>
      </c>
    </row>
    <row r="577" spans="2:65" s="1" customFormat="1" ht="22.5" customHeight="1">
      <c r="B577" s="36"/>
      <c r="C577" s="184" t="s">
        <v>2156</v>
      </c>
      <c r="D577" s="184" t="s">
        <v>164</v>
      </c>
      <c r="E577" s="185" t="s">
        <v>3849</v>
      </c>
      <c r="F577" s="186" t="s">
        <v>3850</v>
      </c>
      <c r="G577" s="187" t="s">
        <v>1996</v>
      </c>
      <c r="H577" s="188">
        <v>2</v>
      </c>
      <c r="I577" s="189"/>
      <c r="J577" s="190">
        <f>ROUND(I577*H577,2)</f>
        <v>0</v>
      </c>
      <c r="K577" s="186" t="s">
        <v>20</v>
      </c>
      <c r="L577" s="56"/>
      <c r="M577" s="191" t="s">
        <v>20</v>
      </c>
      <c r="N577" s="192" t="s">
        <v>44</v>
      </c>
      <c r="O577" s="37"/>
      <c r="P577" s="193">
        <f>O577*H577</f>
        <v>0</v>
      </c>
      <c r="Q577" s="193">
        <v>0</v>
      </c>
      <c r="R577" s="193">
        <f>Q577*H577</f>
        <v>0</v>
      </c>
      <c r="S577" s="193">
        <v>0</v>
      </c>
      <c r="T577" s="194">
        <f>S577*H577</f>
        <v>0</v>
      </c>
      <c r="AR577" s="19" t="s">
        <v>168</v>
      </c>
      <c r="AT577" s="19" t="s">
        <v>164</v>
      </c>
      <c r="AU577" s="19" t="s">
        <v>168</v>
      </c>
      <c r="AY577" s="19" t="s">
        <v>162</v>
      </c>
      <c r="BE577" s="195">
        <f>IF(N577="základní",J577,0)</f>
        <v>0</v>
      </c>
      <c r="BF577" s="195">
        <f>IF(N577="snížená",J577,0)</f>
        <v>0</v>
      </c>
      <c r="BG577" s="195">
        <f>IF(N577="zákl. přenesená",J577,0)</f>
        <v>0</v>
      </c>
      <c r="BH577" s="195">
        <f>IF(N577="sníž. přenesená",J577,0)</f>
        <v>0</v>
      </c>
      <c r="BI577" s="195">
        <f>IF(N577="nulová",J577,0)</f>
        <v>0</v>
      </c>
      <c r="BJ577" s="19" t="s">
        <v>22</v>
      </c>
      <c r="BK577" s="195">
        <f>ROUND(I577*H577,2)</f>
        <v>0</v>
      </c>
      <c r="BL577" s="19" t="s">
        <v>168</v>
      </c>
      <c r="BM577" s="19" t="s">
        <v>2156</v>
      </c>
    </row>
    <row r="578" spans="2:63" s="15" customFormat="1" ht="21.6" customHeight="1">
      <c r="B578" s="270"/>
      <c r="C578" s="271"/>
      <c r="D578" s="272" t="s">
        <v>72</v>
      </c>
      <c r="E578" s="272" t="s">
        <v>3851</v>
      </c>
      <c r="F578" s="272" t="s">
        <v>3852</v>
      </c>
      <c r="G578" s="271"/>
      <c r="H578" s="271"/>
      <c r="I578" s="273"/>
      <c r="J578" s="274">
        <f>BK578</f>
        <v>0</v>
      </c>
      <c r="K578" s="271"/>
      <c r="L578" s="275"/>
      <c r="M578" s="276"/>
      <c r="N578" s="277"/>
      <c r="O578" s="277"/>
      <c r="P578" s="278">
        <f>SUM(P579:P584)</f>
        <v>0</v>
      </c>
      <c r="Q578" s="277"/>
      <c r="R578" s="278">
        <f>SUM(R579:R584)</f>
        <v>0</v>
      </c>
      <c r="S578" s="277"/>
      <c r="T578" s="279">
        <f>SUM(T579:T584)</f>
        <v>0</v>
      </c>
      <c r="AR578" s="280" t="s">
        <v>22</v>
      </c>
      <c r="AT578" s="281" t="s">
        <v>72</v>
      </c>
      <c r="AU578" s="281" t="s">
        <v>180</v>
      </c>
      <c r="AY578" s="280" t="s">
        <v>162</v>
      </c>
      <c r="BK578" s="282">
        <f>SUM(BK579:BK584)</f>
        <v>0</v>
      </c>
    </row>
    <row r="579" spans="2:65" s="1" customFormat="1" ht="31.5" customHeight="1">
      <c r="B579" s="36"/>
      <c r="C579" s="184" t="s">
        <v>2159</v>
      </c>
      <c r="D579" s="184" t="s">
        <v>164</v>
      </c>
      <c r="E579" s="185" t="s">
        <v>3853</v>
      </c>
      <c r="F579" s="186" t="s">
        <v>3854</v>
      </c>
      <c r="G579" s="187" t="s">
        <v>1996</v>
      </c>
      <c r="H579" s="188">
        <v>6</v>
      </c>
      <c r="I579" s="189"/>
      <c r="J579" s="190">
        <f aca="true" t="shared" si="200" ref="J579:J584">ROUND(I579*H579,2)</f>
        <v>0</v>
      </c>
      <c r="K579" s="186" t="s">
        <v>20</v>
      </c>
      <c r="L579" s="56"/>
      <c r="M579" s="191" t="s">
        <v>20</v>
      </c>
      <c r="N579" s="192" t="s">
        <v>44</v>
      </c>
      <c r="O579" s="37"/>
      <c r="P579" s="193">
        <f aca="true" t="shared" si="201" ref="P579:P584">O579*H579</f>
        <v>0</v>
      </c>
      <c r="Q579" s="193">
        <v>0</v>
      </c>
      <c r="R579" s="193">
        <f aca="true" t="shared" si="202" ref="R579:R584">Q579*H579</f>
        <v>0</v>
      </c>
      <c r="S579" s="193">
        <v>0</v>
      </c>
      <c r="T579" s="194">
        <f aca="true" t="shared" si="203" ref="T579:T584">S579*H579</f>
        <v>0</v>
      </c>
      <c r="AR579" s="19" t="s">
        <v>168</v>
      </c>
      <c r="AT579" s="19" t="s">
        <v>164</v>
      </c>
      <c r="AU579" s="19" t="s">
        <v>168</v>
      </c>
      <c r="AY579" s="19" t="s">
        <v>162</v>
      </c>
      <c r="BE579" s="195">
        <f aca="true" t="shared" si="204" ref="BE579:BE584">IF(N579="základní",J579,0)</f>
        <v>0</v>
      </c>
      <c r="BF579" s="195">
        <f aca="true" t="shared" si="205" ref="BF579:BF584">IF(N579="snížená",J579,0)</f>
        <v>0</v>
      </c>
      <c r="BG579" s="195">
        <f aca="true" t="shared" si="206" ref="BG579:BG584">IF(N579="zákl. přenesená",J579,0)</f>
        <v>0</v>
      </c>
      <c r="BH579" s="195">
        <f aca="true" t="shared" si="207" ref="BH579:BH584">IF(N579="sníž. přenesená",J579,0)</f>
        <v>0</v>
      </c>
      <c r="BI579" s="195">
        <f aca="true" t="shared" si="208" ref="BI579:BI584">IF(N579="nulová",J579,0)</f>
        <v>0</v>
      </c>
      <c r="BJ579" s="19" t="s">
        <v>22</v>
      </c>
      <c r="BK579" s="195">
        <f aca="true" t="shared" si="209" ref="BK579:BK584">ROUND(I579*H579,2)</f>
        <v>0</v>
      </c>
      <c r="BL579" s="19" t="s">
        <v>168</v>
      </c>
      <c r="BM579" s="19" t="s">
        <v>2159</v>
      </c>
    </row>
    <row r="580" spans="2:65" s="1" customFormat="1" ht="31.5" customHeight="1">
      <c r="B580" s="36"/>
      <c r="C580" s="184" t="s">
        <v>2162</v>
      </c>
      <c r="D580" s="184" t="s">
        <v>164</v>
      </c>
      <c r="E580" s="185" t="s">
        <v>3855</v>
      </c>
      <c r="F580" s="186" t="s">
        <v>3856</v>
      </c>
      <c r="G580" s="187" t="s">
        <v>1996</v>
      </c>
      <c r="H580" s="188">
        <v>1</v>
      </c>
      <c r="I580" s="189"/>
      <c r="J580" s="190">
        <f t="shared" si="200"/>
        <v>0</v>
      </c>
      <c r="K580" s="186" t="s">
        <v>20</v>
      </c>
      <c r="L580" s="56"/>
      <c r="M580" s="191" t="s">
        <v>20</v>
      </c>
      <c r="N580" s="192" t="s">
        <v>44</v>
      </c>
      <c r="O580" s="37"/>
      <c r="P580" s="193">
        <f t="shared" si="201"/>
        <v>0</v>
      </c>
      <c r="Q580" s="193">
        <v>0</v>
      </c>
      <c r="R580" s="193">
        <f t="shared" si="202"/>
        <v>0</v>
      </c>
      <c r="S580" s="193">
        <v>0</v>
      </c>
      <c r="T580" s="194">
        <f t="shared" si="203"/>
        <v>0</v>
      </c>
      <c r="AR580" s="19" t="s">
        <v>168</v>
      </c>
      <c r="AT580" s="19" t="s">
        <v>164</v>
      </c>
      <c r="AU580" s="19" t="s">
        <v>168</v>
      </c>
      <c r="AY580" s="19" t="s">
        <v>162</v>
      </c>
      <c r="BE580" s="195">
        <f t="shared" si="204"/>
        <v>0</v>
      </c>
      <c r="BF580" s="195">
        <f t="shared" si="205"/>
        <v>0</v>
      </c>
      <c r="BG580" s="195">
        <f t="shared" si="206"/>
        <v>0</v>
      </c>
      <c r="BH580" s="195">
        <f t="shared" si="207"/>
        <v>0</v>
      </c>
      <c r="BI580" s="195">
        <f t="shared" si="208"/>
        <v>0</v>
      </c>
      <c r="BJ580" s="19" t="s">
        <v>22</v>
      </c>
      <c r="BK580" s="195">
        <f t="shared" si="209"/>
        <v>0</v>
      </c>
      <c r="BL580" s="19" t="s">
        <v>168</v>
      </c>
      <c r="BM580" s="19" t="s">
        <v>2162</v>
      </c>
    </row>
    <row r="581" spans="2:65" s="1" customFormat="1" ht="22.5" customHeight="1">
      <c r="B581" s="36"/>
      <c r="C581" s="184" t="s">
        <v>2165</v>
      </c>
      <c r="D581" s="184" t="s">
        <v>164</v>
      </c>
      <c r="E581" s="185" t="s">
        <v>3857</v>
      </c>
      <c r="F581" s="186" t="s">
        <v>3858</v>
      </c>
      <c r="G581" s="187" t="s">
        <v>1996</v>
      </c>
      <c r="H581" s="188">
        <v>1</v>
      </c>
      <c r="I581" s="189"/>
      <c r="J581" s="190">
        <f t="shared" si="200"/>
        <v>0</v>
      </c>
      <c r="K581" s="186" t="s">
        <v>20</v>
      </c>
      <c r="L581" s="56"/>
      <c r="M581" s="191" t="s">
        <v>20</v>
      </c>
      <c r="N581" s="192" t="s">
        <v>44</v>
      </c>
      <c r="O581" s="37"/>
      <c r="P581" s="193">
        <f t="shared" si="201"/>
        <v>0</v>
      </c>
      <c r="Q581" s="193">
        <v>0</v>
      </c>
      <c r="R581" s="193">
        <f t="shared" si="202"/>
        <v>0</v>
      </c>
      <c r="S581" s="193">
        <v>0</v>
      </c>
      <c r="T581" s="194">
        <f t="shared" si="203"/>
        <v>0</v>
      </c>
      <c r="AR581" s="19" t="s">
        <v>168</v>
      </c>
      <c r="AT581" s="19" t="s">
        <v>164</v>
      </c>
      <c r="AU581" s="19" t="s">
        <v>168</v>
      </c>
      <c r="AY581" s="19" t="s">
        <v>162</v>
      </c>
      <c r="BE581" s="195">
        <f t="shared" si="204"/>
        <v>0</v>
      </c>
      <c r="BF581" s="195">
        <f t="shared" si="205"/>
        <v>0</v>
      </c>
      <c r="BG581" s="195">
        <f t="shared" si="206"/>
        <v>0</v>
      </c>
      <c r="BH581" s="195">
        <f t="shared" si="207"/>
        <v>0</v>
      </c>
      <c r="BI581" s="195">
        <f t="shared" si="208"/>
        <v>0</v>
      </c>
      <c r="BJ581" s="19" t="s">
        <v>22</v>
      </c>
      <c r="BK581" s="195">
        <f t="shared" si="209"/>
        <v>0</v>
      </c>
      <c r="BL581" s="19" t="s">
        <v>168</v>
      </c>
      <c r="BM581" s="19" t="s">
        <v>2165</v>
      </c>
    </row>
    <row r="582" spans="2:65" s="1" customFormat="1" ht="22.5" customHeight="1">
      <c r="B582" s="36"/>
      <c r="C582" s="184" t="s">
        <v>2168</v>
      </c>
      <c r="D582" s="184" t="s">
        <v>164</v>
      </c>
      <c r="E582" s="185" t="s">
        <v>3859</v>
      </c>
      <c r="F582" s="186" t="s">
        <v>3860</v>
      </c>
      <c r="G582" s="187" t="s">
        <v>1996</v>
      </c>
      <c r="H582" s="188">
        <v>1</v>
      </c>
      <c r="I582" s="189"/>
      <c r="J582" s="190">
        <f t="shared" si="200"/>
        <v>0</v>
      </c>
      <c r="K582" s="186" t="s">
        <v>20</v>
      </c>
      <c r="L582" s="56"/>
      <c r="M582" s="191" t="s">
        <v>20</v>
      </c>
      <c r="N582" s="192" t="s">
        <v>44</v>
      </c>
      <c r="O582" s="37"/>
      <c r="P582" s="193">
        <f t="shared" si="201"/>
        <v>0</v>
      </c>
      <c r="Q582" s="193">
        <v>0</v>
      </c>
      <c r="R582" s="193">
        <f t="shared" si="202"/>
        <v>0</v>
      </c>
      <c r="S582" s="193">
        <v>0</v>
      </c>
      <c r="T582" s="194">
        <f t="shared" si="203"/>
        <v>0</v>
      </c>
      <c r="AR582" s="19" t="s">
        <v>168</v>
      </c>
      <c r="AT582" s="19" t="s">
        <v>164</v>
      </c>
      <c r="AU582" s="19" t="s">
        <v>168</v>
      </c>
      <c r="AY582" s="19" t="s">
        <v>162</v>
      </c>
      <c r="BE582" s="195">
        <f t="shared" si="204"/>
        <v>0</v>
      </c>
      <c r="BF582" s="195">
        <f t="shared" si="205"/>
        <v>0</v>
      </c>
      <c r="BG582" s="195">
        <f t="shared" si="206"/>
        <v>0</v>
      </c>
      <c r="BH582" s="195">
        <f t="shared" si="207"/>
        <v>0</v>
      </c>
      <c r="BI582" s="195">
        <f t="shared" si="208"/>
        <v>0</v>
      </c>
      <c r="BJ582" s="19" t="s">
        <v>22</v>
      </c>
      <c r="BK582" s="195">
        <f t="shared" si="209"/>
        <v>0</v>
      </c>
      <c r="BL582" s="19" t="s">
        <v>168</v>
      </c>
      <c r="BM582" s="19" t="s">
        <v>2168</v>
      </c>
    </row>
    <row r="583" spans="2:65" s="1" customFormat="1" ht="22.5" customHeight="1">
      <c r="B583" s="36"/>
      <c r="C583" s="184" t="s">
        <v>2173</v>
      </c>
      <c r="D583" s="184" t="s">
        <v>164</v>
      </c>
      <c r="E583" s="185" t="s">
        <v>3861</v>
      </c>
      <c r="F583" s="186" t="s">
        <v>3862</v>
      </c>
      <c r="G583" s="187" t="s">
        <v>1996</v>
      </c>
      <c r="H583" s="188">
        <v>1</v>
      </c>
      <c r="I583" s="189"/>
      <c r="J583" s="190">
        <f t="shared" si="200"/>
        <v>0</v>
      </c>
      <c r="K583" s="186" t="s">
        <v>20</v>
      </c>
      <c r="L583" s="56"/>
      <c r="M583" s="191" t="s">
        <v>20</v>
      </c>
      <c r="N583" s="192" t="s">
        <v>44</v>
      </c>
      <c r="O583" s="37"/>
      <c r="P583" s="193">
        <f t="shared" si="201"/>
        <v>0</v>
      </c>
      <c r="Q583" s="193">
        <v>0</v>
      </c>
      <c r="R583" s="193">
        <f t="shared" si="202"/>
        <v>0</v>
      </c>
      <c r="S583" s="193">
        <v>0</v>
      </c>
      <c r="T583" s="194">
        <f t="shared" si="203"/>
        <v>0</v>
      </c>
      <c r="AR583" s="19" t="s">
        <v>168</v>
      </c>
      <c r="AT583" s="19" t="s">
        <v>164</v>
      </c>
      <c r="AU583" s="19" t="s">
        <v>168</v>
      </c>
      <c r="AY583" s="19" t="s">
        <v>162</v>
      </c>
      <c r="BE583" s="195">
        <f t="shared" si="204"/>
        <v>0</v>
      </c>
      <c r="BF583" s="195">
        <f t="shared" si="205"/>
        <v>0</v>
      </c>
      <c r="BG583" s="195">
        <f t="shared" si="206"/>
        <v>0</v>
      </c>
      <c r="BH583" s="195">
        <f t="shared" si="207"/>
        <v>0</v>
      </c>
      <c r="BI583" s="195">
        <f t="shared" si="208"/>
        <v>0</v>
      </c>
      <c r="BJ583" s="19" t="s">
        <v>22</v>
      </c>
      <c r="BK583" s="195">
        <f t="shared" si="209"/>
        <v>0</v>
      </c>
      <c r="BL583" s="19" t="s">
        <v>168</v>
      </c>
      <c r="BM583" s="19" t="s">
        <v>2173</v>
      </c>
    </row>
    <row r="584" spans="2:65" s="1" customFormat="1" ht="22.5" customHeight="1">
      <c r="B584" s="36"/>
      <c r="C584" s="184" t="s">
        <v>2206</v>
      </c>
      <c r="D584" s="184" t="s">
        <v>164</v>
      </c>
      <c r="E584" s="185" t="s">
        <v>3863</v>
      </c>
      <c r="F584" s="186" t="s">
        <v>3864</v>
      </c>
      <c r="G584" s="187" t="s">
        <v>1996</v>
      </c>
      <c r="H584" s="188">
        <v>1</v>
      </c>
      <c r="I584" s="189"/>
      <c r="J584" s="190">
        <f t="shared" si="200"/>
        <v>0</v>
      </c>
      <c r="K584" s="186" t="s">
        <v>20</v>
      </c>
      <c r="L584" s="56"/>
      <c r="M584" s="191" t="s">
        <v>20</v>
      </c>
      <c r="N584" s="192" t="s">
        <v>44</v>
      </c>
      <c r="O584" s="37"/>
      <c r="P584" s="193">
        <f t="shared" si="201"/>
        <v>0</v>
      </c>
      <c r="Q584" s="193">
        <v>0</v>
      </c>
      <c r="R584" s="193">
        <f t="shared" si="202"/>
        <v>0</v>
      </c>
      <c r="S584" s="193">
        <v>0</v>
      </c>
      <c r="T584" s="194">
        <f t="shared" si="203"/>
        <v>0</v>
      </c>
      <c r="AR584" s="19" t="s">
        <v>168</v>
      </c>
      <c r="AT584" s="19" t="s">
        <v>164</v>
      </c>
      <c r="AU584" s="19" t="s">
        <v>168</v>
      </c>
      <c r="AY584" s="19" t="s">
        <v>162</v>
      </c>
      <c r="BE584" s="195">
        <f t="shared" si="204"/>
        <v>0</v>
      </c>
      <c r="BF584" s="195">
        <f t="shared" si="205"/>
        <v>0</v>
      </c>
      <c r="BG584" s="195">
        <f t="shared" si="206"/>
        <v>0</v>
      </c>
      <c r="BH584" s="195">
        <f t="shared" si="207"/>
        <v>0</v>
      </c>
      <c r="BI584" s="195">
        <f t="shared" si="208"/>
        <v>0</v>
      </c>
      <c r="BJ584" s="19" t="s">
        <v>22</v>
      </c>
      <c r="BK584" s="195">
        <f t="shared" si="209"/>
        <v>0</v>
      </c>
      <c r="BL584" s="19" t="s">
        <v>168</v>
      </c>
      <c r="BM584" s="19" t="s">
        <v>2206</v>
      </c>
    </row>
    <row r="585" spans="2:63" s="15" customFormat="1" ht="21.6" customHeight="1">
      <c r="B585" s="270"/>
      <c r="C585" s="271"/>
      <c r="D585" s="272" t="s">
        <v>72</v>
      </c>
      <c r="E585" s="272" t="s">
        <v>3865</v>
      </c>
      <c r="F585" s="272" t="s">
        <v>3866</v>
      </c>
      <c r="G585" s="271"/>
      <c r="H585" s="271"/>
      <c r="I585" s="273"/>
      <c r="J585" s="274">
        <f>BK585</f>
        <v>0</v>
      </c>
      <c r="K585" s="271"/>
      <c r="L585" s="275"/>
      <c r="M585" s="276"/>
      <c r="N585" s="277"/>
      <c r="O585" s="277"/>
      <c r="P585" s="278">
        <f>SUM(P586:P593)</f>
        <v>0</v>
      </c>
      <c r="Q585" s="277"/>
      <c r="R585" s="278">
        <f>SUM(R586:R593)</f>
        <v>0</v>
      </c>
      <c r="S585" s="277"/>
      <c r="T585" s="279">
        <f>SUM(T586:T593)</f>
        <v>0</v>
      </c>
      <c r="AR585" s="280" t="s">
        <v>22</v>
      </c>
      <c r="AT585" s="281" t="s">
        <v>72</v>
      </c>
      <c r="AU585" s="281" t="s">
        <v>180</v>
      </c>
      <c r="AY585" s="280" t="s">
        <v>162</v>
      </c>
      <c r="BK585" s="282">
        <f>SUM(BK586:BK593)</f>
        <v>0</v>
      </c>
    </row>
    <row r="586" spans="2:65" s="1" customFormat="1" ht="22.5" customHeight="1">
      <c r="B586" s="36"/>
      <c r="C586" s="184" t="s">
        <v>2209</v>
      </c>
      <c r="D586" s="184" t="s">
        <v>164</v>
      </c>
      <c r="E586" s="185" t="s">
        <v>3867</v>
      </c>
      <c r="F586" s="186" t="s">
        <v>3868</v>
      </c>
      <c r="G586" s="187" t="s">
        <v>1996</v>
      </c>
      <c r="H586" s="188">
        <v>3</v>
      </c>
      <c r="I586" s="189"/>
      <c r="J586" s="190">
        <f aca="true" t="shared" si="210" ref="J586:J593">ROUND(I586*H586,2)</f>
        <v>0</v>
      </c>
      <c r="K586" s="186" t="s">
        <v>20</v>
      </c>
      <c r="L586" s="56"/>
      <c r="M586" s="191" t="s">
        <v>20</v>
      </c>
      <c r="N586" s="192" t="s">
        <v>44</v>
      </c>
      <c r="O586" s="37"/>
      <c r="P586" s="193">
        <f aca="true" t="shared" si="211" ref="P586:P593">O586*H586</f>
        <v>0</v>
      </c>
      <c r="Q586" s="193">
        <v>0</v>
      </c>
      <c r="R586" s="193">
        <f aca="true" t="shared" si="212" ref="R586:R593">Q586*H586</f>
        <v>0</v>
      </c>
      <c r="S586" s="193">
        <v>0</v>
      </c>
      <c r="T586" s="194">
        <f aca="true" t="shared" si="213" ref="T586:T593">S586*H586</f>
        <v>0</v>
      </c>
      <c r="AR586" s="19" t="s">
        <v>168</v>
      </c>
      <c r="AT586" s="19" t="s">
        <v>164</v>
      </c>
      <c r="AU586" s="19" t="s">
        <v>168</v>
      </c>
      <c r="AY586" s="19" t="s">
        <v>162</v>
      </c>
      <c r="BE586" s="195">
        <f aca="true" t="shared" si="214" ref="BE586:BE593">IF(N586="základní",J586,0)</f>
        <v>0</v>
      </c>
      <c r="BF586" s="195">
        <f aca="true" t="shared" si="215" ref="BF586:BF593">IF(N586="snížená",J586,0)</f>
        <v>0</v>
      </c>
      <c r="BG586" s="195">
        <f aca="true" t="shared" si="216" ref="BG586:BG593">IF(N586="zákl. přenesená",J586,0)</f>
        <v>0</v>
      </c>
      <c r="BH586" s="195">
        <f aca="true" t="shared" si="217" ref="BH586:BH593">IF(N586="sníž. přenesená",J586,0)</f>
        <v>0</v>
      </c>
      <c r="BI586" s="195">
        <f aca="true" t="shared" si="218" ref="BI586:BI593">IF(N586="nulová",J586,0)</f>
        <v>0</v>
      </c>
      <c r="BJ586" s="19" t="s">
        <v>22</v>
      </c>
      <c r="BK586" s="195">
        <f aca="true" t="shared" si="219" ref="BK586:BK593">ROUND(I586*H586,2)</f>
        <v>0</v>
      </c>
      <c r="BL586" s="19" t="s">
        <v>168</v>
      </c>
      <c r="BM586" s="19" t="s">
        <v>2209</v>
      </c>
    </row>
    <row r="587" spans="2:65" s="1" customFormat="1" ht="22.5" customHeight="1">
      <c r="B587" s="36"/>
      <c r="C587" s="184" t="s">
        <v>2213</v>
      </c>
      <c r="D587" s="184" t="s">
        <v>164</v>
      </c>
      <c r="E587" s="185" t="s">
        <v>3869</v>
      </c>
      <c r="F587" s="186" t="s">
        <v>3870</v>
      </c>
      <c r="G587" s="187" t="s">
        <v>1996</v>
      </c>
      <c r="H587" s="188">
        <v>1</v>
      </c>
      <c r="I587" s="189"/>
      <c r="J587" s="190">
        <f t="shared" si="210"/>
        <v>0</v>
      </c>
      <c r="K587" s="186" t="s">
        <v>20</v>
      </c>
      <c r="L587" s="56"/>
      <c r="M587" s="191" t="s">
        <v>20</v>
      </c>
      <c r="N587" s="192" t="s">
        <v>44</v>
      </c>
      <c r="O587" s="37"/>
      <c r="P587" s="193">
        <f t="shared" si="211"/>
        <v>0</v>
      </c>
      <c r="Q587" s="193">
        <v>0</v>
      </c>
      <c r="R587" s="193">
        <f t="shared" si="212"/>
        <v>0</v>
      </c>
      <c r="S587" s="193">
        <v>0</v>
      </c>
      <c r="T587" s="194">
        <f t="shared" si="213"/>
        <v>0</v>
      </c>
      <c r="AR587" s="19" t="s">
        <v>168</v>
      </c>
      <c r="AT587" s="19" t="s">
        <v>164</v>
      </c>
      <c r="AU587" s="19" t="s">
        <v>168</v>
      </c>
      <c r="AY587" s="19" t="s">
        <v>162</v>
      </c>
      <c r="BE587" s="195">
        <f t="shared" si="214"/>
        <v>0</v>
      </c>
      <c r="BF587" s="195">
        <f t="shared" si="215"/>
        <v>0</v>
      </c>
      <c r="BG587" s="195">
        <f t="shared" si="216"/>
        <v>0</v>
      </c>
      <c r="BH587" s="195">
        <f t="shared" si="217"/>
        <v>0</v>
      </c>
      <c r="BI587" s="195">
        <f t="shared" si="218"/>
        <v>0</v>
      </c>
      <c r="BJ587" s="19" t="s">
        <v>22</v>
      </c>
      <c r="BK587" s="195">
        <f t="shared" si="219"/>
        <v>0</v>
      </c>
      <c r="BL587" s="19" t="s">
        <v>168</v>
      </c>
      <c r="BM587" s="19" t="s">
        <v>2213</v>
      </c>
    </row>
    <row r="588" spans="2:65" s="1" customFormat="1" ht="22.5" customHeight="1">
      <c r="B588" s="36"/>
      <c r="C588" s="184" t="s">
        <v>2220</v>
      </c>
      <c r="D588" s="184" t="s">
        <v>164</v>
      </c>
      <c r="E588" s="185" t="s">
        <v>3871</v>
      </c>
      <c r="F588" s="186" t="s">
        <v>3872</v>
      </c>
      <c r="G588" s="187" t="s">
        <v>1996</v>
      </c>
      <c r="H588" s="188">
        <v>1</v>
      </c>
      <c r="I588" s="189"/>
      <c r="J588" s="190">
        <f t="shared" si="210"/>
        <v>0</v>
      </c>
      <c r="K588" s="186" t="s">
        <v>20</v>
      </c>
      <c r="L588" s="56"/>
      <c r="M588" s="191" t="s">
        <v>20</v>
      </c>
      <c r="N588" s="192" t="s">
        <v>44</v>
      </c>
      <c r="O588" s="37"/>
      <c r="P588" s="193">
        <f t="shared" si="211"/>
        <v>0</v>
      </c>
      <c r="Q588" s="193">
        <v>0</v>
      </c>
      <c r="R588" s="193">
        <f t="shared" si="212"/>
        <v>0</v>
      </c>
      <c r="S588" s="193">
        <v>0</v>
      </c>
      <c r="T588" s="194">
        <f t="shared" si="213"/>
        <v>0</v>
      </c>
      <c r="AR588" s="19" t="s">
        <v>168</v>
      </c>
      <c r="AT588" s="19" t="s">
        <v>164</v>
      </c>
      <c r="AU588" s="19" t="s">
        <v>168</v>
      </c>
      <c r="AY588" s="19" t="s">
        <v>162</v>
      </c>
      <c r="BE588" s="195">
        <f t="shared" si="214"/>
        <v>0</v>
      </c>
      <c r="BF588" s="195">
        <f t="shared" si="215"/>
        <v>0</v>
      </c>
      <c r="BG588" s="195">
        <f t="shared" si="216"/>
        <v>0</v>
      </c>
      <c r="BH588" s="195">
        <f t="shared" si="217"/>
        <v>0</v>
      </c>
      <c r="BI588" s="195">
        <f t="shared" si="218"/>
        <v>0</v>
      </c>
      <c r="BJ588" s="19" t="s">
        <v>22</v>
      </c>
      <c r="BK588" s="195">
        <f t="shared" si="219"/>
        <v>0</v>
      </c>
      <c r="BL588" s="19" t="s">
        <v>168</v>
      </c>
      <c r="BM588" s="19" t="s">
        <v>2220</v>
      </c>
    </row>
    <row r="589" spans="2:65" s="1" customFormat="1" ht="22.5" customHeight="1">
      <c r="B589" s="36"/>
      <c r="C589" s="184" t="s">
        <v>2224</v>
      </c>
      <c r="D589" s="184" t="s">
        <v>164</v>
      </c>
      <c r="E589" s="185" t="s">
        <v>3873</v>
      </c>
      <c r="F589" s="186" t="s">
        <v>3874</v>
      </c>
      <c r="G589" s="187" t="s">
        <v>1996</v>
      </c>
      <c r="H589" s="188">
        <v>1</v>
      </c>
      <c r="I589" s="189"/>
      <c r="J589" s="190">
        <f t="shared" si="210"/>
        <v>0</v>
      </c>
      <c r="K589" s="186" t="s">
        <v>20</v>
      </c>
      <c r="L589" s="56"/>
      <c r="M589" s="191" t="s">
        <v>20</v>
      </c>
      <c r="N589" s="192" t="s">
        <v>44</v>
      </c>
      <c r="O589" s="37"/>
      <c r="P589" s="193">
        <f t="shared" si="211"/>
        <v>0</v>
      </c>
      <c r="Q589" s="193">
        <v>0</v>
      </c>
      <c r="R589" s="193">
        <f t="shared" si="212"/>
        <v>0</v>
      </c>
      <c r="S589" s="193">
        <v>0</v>
      </c>
      <c r="T589" s="194">
        <f t="shared" si="213"/>
        <v>0</v>
      </c>
      <c r="AR589" s="19" t="s">
        <v>168</v>
      </c>
      <c r="AT589" s="19" t="s">
        <v>164</v>
      </c>
      <c r="AU589" s="19" t="s">
        <v>168</v>
      </c>
      <c r="AY589" s="19" t="s">
        <v>162</v>
      </c>
      <c r="BE589" s="195">
        <f t="shared" si="214"/>
        <v>0</v>
      </c>
      <c r="BF589" s="195">
        <f t="shared" si="215"/>
        <v>0</v>
      </c>
      <c r="BG589" s="195">
        <f t="shared" si="216"/>
        <v>0</v>
      </c>
      <c r="BH589" s="195">
        <f t="shared" si="217"/>
        <v>0</v>
      </c>
      <c r="BI589" s="195">
        <f t="shared" si="218"/>
        <v>0</v>
      </c>
      <c r="BJ589" s="19" t="s">
        <v>22</v>
      </c>
      <c r="BK589" s="195">
        <f t="shared" si="219"/>
        <v>0</v>
      </c>
      <c r="BL589" s="19" t="s">
        <v>168</v>
      </c>
      <c r="BM589" s="19" t="s">
        <v>2224</v>
      </c>
    </row>
    <row r="590" spans="2:65" s="1" customFormat="1" ht="22.5" customHeight="1">
      <c r="B590" s="36"/>
      <c r="C590" s="184" t="s">
        <v>2229</v>
      </c>
      <c r="D590" s="184" t="s">
        <v>164</v>
      </c>
      <c r="E590" s="185" t="s">
        <v>3875</v>
      </c>
      <c r="F590" s="186" t="s">
        <v>3876</v>
      </c>
      <c r="G590" s="187" t="s">
        <v>1996</v>
      </c>
      <c r="H590" s="188">
        <v>3</v>
      </c>
      <c r="I590" s="189"/>
      <c r="J590" s="190">
        <f t="shared" si="210"/>
        <v>0</v>
      </c>
      <c r="K590" s="186" t="s">
        <v>20</v>
      </c>
      <c r="L590" s="56"/>
      <c r="M590" s="191" t="s">
        <v>20</v>
      </c>
      <c r="N590" s="192" t="s">
        <v>44</v>
      </c>
      <c r="O590" s="37"/>
      <c r="P590" s="193">
        <f t="shared" si="211"/>
        <v>0</v>
      </c>
      <c r="Q590" s="193">
        <v>0</v>
      </c>
      <c r="R590" s="193">
        <f t="shared" si="212"/>
        <v>0</v>
      </c>
      <c r="S590" s="193">
        <v>0</v>
      </c>
      <c r="T590" s="194">
        <f t="shared" si="213"/>
        <v>0</v>
      </c>
      <c r="AR590" s="19" t="s">
        <v>168</v>
      </c>
      <c r="AT590" s="19" t="s">
        <v>164</v>
      </c>
      <c r="AU590" s="19" t="s">
        <v>168</v>
      </c>
      <c r="AY590" s="19" t="s">
        <v>162</v>
      </c>
      <c r="BE590" s="195">
        <f t="shared" si="214"/>
        <v>0</v>
      </c>
      <c r="BF590" s="195">
        <f t="shared" si="215"/>
        <v>0</v>
      </c>
      <c r="BG590" s="195">
        <f t="shared" si="216"/>
        <v>0</v>
      </c>
      <c r="BH590" s="195">
        <f t="shared" si="217"/>
        <v>0</v>
      </c>
      <c r="BI590" s="195">
        <f t="shared" si="218"/>
        <v>0</v>
      </c>
      <c r="BJ590" s="19" t="s">
        <v>22</v>
      </c>
      <c r="BK590" s="195">
        <f t="shared" si="219"/>
        <v>0</v>
      </c>
      <c r="BL590" s="19" t="s">
        <v>168</v>
      </c>
      <c r="BM590" s="19" t="s">
        <v>2229</v>
      </c>
    </row>
    <row r="591" spans="2:65" s="1" customFormat="1" ht="22.5" customHeight="1">
      <c r="B591" s="36"/>
      <c r="C591" s="184" t="s">
        <v>3877</v>
      </c>
      <c r="D591" s="184" t="s">
        <v>164</v>
      </c>
      <c r="E591" s="185" t="s">
        <v>3878</v>
      </c>
      <c r="F591" s="186" t="s">
        <v>3879</v>
      </c>
      <c r="G591" s="187" t="s">
        <v>1996</v>
      </c>
      <c r="H591" s="188">
        <v>3</v>
      </c>
      <c r="I591" s="189"/>
      <c r="J591" s="190">
        <f t="shared" si="210"/>
        <v>0</v>
      </c>
      <c r="K591" s="186" t="s">
        <v>20</v>
      </c>
      <c r="L591" s="56"/>
      <c r="M591" s="191" t="s">
        <v>20</v>
      </c>
      <c r="N591" s="192" t="s">
        <v>44</v>
      </c>
      <c r="O591" s="37"/>
      <c r="P591" s="193">
        <f t="shared" si="211"/>
        <v>0</v>
      </c>
      <c r="Q591" s="193">
        <v>0</v>
      </c>
      <c r="R591" s="193">
        <f t="shared" si="212"/>
        <v>0</v>
      </c>
      <c r="S591" s="193">
        <v>0</v>
      </c>
      <c r="T591" s="194">
        <f t="shared" si="213"/>
        <v>0</v>
      </c>
      <c r="AR591" s="19" t="s">
        <v>168</v>
      </c>
      <c r="AT591" s="19" t="s">
        <v>164</v>
      </c>
      <c r="AU591" s="19" t="s">
        <v>168</v>
      </c>
      <c r="AY591" s="19" t="s">
        <v>162</v>
      </c>
      <c r="BE591" s="195">
        <f t="shared" si="214"/>
        <v>0</v>
      </c>
      <c r="BF591" s="195">
        <f t="shared" si="215"/>
        <v>0</v>
      </c>
      <c r="BG591" s="195">
        <f t="shared" si="216"/>
        <v>0</v>
      </c>
      <c r="BH591" s="195">
        <f t="shared" si="217"/>
        <v>0</v>
      </c>
      <c r="BI591" s="195">
        <f t="shared" si="218"/>
        <v>0</v>
      </c>
      <c r="BJ591" s="19" t="s">
        <v>22</v>
      </c>
      <c r="BK591" s="195">
        <f t="shared" si="219"/>
        <v>0</v>
      </c>
      <c r="BL591" s="19" t="s">
        <v>168</v>
      </c>
      <c r="BM591" s="19" t="s">
        <v>3877</v>
      </c>
    </row>
    <row r="592" spans="2:65" s="1" customFormat="1" ht="22.5" customHeight="1">
      <c r="B592" s="36"/>
      <c r="C592" s="184" t="s">
        <v>2250</v>
      </c>
      <c r="D592" s="184" t="s">
        <v>164</v>
      </c>
      <c r="E592" s="185" t="s">
        <v>3880</v>
      </c>
      <c r="F592" s="186" t="s">
        <v>3862</v>
      </c>
      <c r="G592" s="187" t="s">
        <v>1996</v>
      </c>
      <c r="H592" s="188">
        <v>1</v>
      </c>
      <c r="I592" s="189"/>
      <c r="J592" s="190">
        <f t="shared" si="210"/>
        <v>0</v>
      </c>
      <c r="K592" s="186" t="s">
        <v>20</v>
      </c>
      <c r="L592" s="56"/>
      <c r="M592" s="191" t="s">
        <v>20</v>
      </c>
      <c r="N592" s="192" t="s">
        <v>44</v>
      </c>
      <c r="O592" s="37"/>
      <c r="P592" s="193">
        <f t="shared" si="211"/>
        <v>0</v>
      </c>
      <c r="Q592" s="193">
        <v>0</v>
      </c>
      <c r="R592" s="193">
        <f t="shared" si="212"/>
        <v>0</v>
      </c>
      <c r="S592" s="193">
        <v>0</v>
      </c>
      <c r="T592" s="194">
        <f t="shared" si="213"/>
        <v>0</v>
      </c>
      <c r="AR592" s="19" t="s">
        <v>168</v>
      </c>
      <c r="AT592" s="19" t="s">
        <v>164</v>
      </c>
      <c r="AU592" s="19" t="s">
        <v>168</v>
      </c>
      <c r="AY592" s="19" t="s">
        <v>162</v>
      </c>
      <c r="BE592" s="195">
        <f t="shared" si="214"/>
        <v>0</v>
      </c>
      <c r="BF592" s="195">
        <f t="shared" si="215"/>
        <v>0</v>
      </c>
      <c r="BG592" s="195">
        <f t="shared" si="216"/>
        <v>0</v>
      </c>
      <c r="BH592" s="195">
        <f t="shared" si="217"/>
        <v>0</v>
      </c>
      <c r="BI592" s="195">
        <f t="shared" si="218"/>
        <v>0</v>
      </c>
      <c r="BJ592" s="19" t="s">
        <v>22</v>
      </c>
      <c r="BK592" s="195">
        <f t="shared" si="219"/>
        <v>0</v>
      </c>
      <c r="BL592" s="19" t="s">
        <v>168</v>
      </c>
      <c r="BM592" s="19" t="s">
        <v>2250</v>
      </c>
    </row>
    <row r="593" spans="2:65" s="1" customFormat="1" ht="22.5" customHeight="1">
      <c r="B593" s="36"/>
      <c r="C593" s="184" t="s">
        <v>2253</v>
      </c>
      <c r="D593" s="184" t="s">
        <v>164</v>
      </c>
      <c r="E593" s="185" t="s">
        <v>3881</v>
      </c>
      <c r="F593" s="186" t="s">
        <v>3864</v>
      </c>
      <c r="G593" s="187" t="s">
        <v>1996</v>
      </c>
      <c r="H593" s="188">
        <v>1</v>
      </c>
      <c r="I593" s="189"/>
      <c r="J593" s="190">
        <f t="shared" si="210"/>
        <v>0</v>
      </c>
      <c r="K593" s="186" t="s">
        <v>20</v>
      </c>
      <c r="L593" s="56"/>
      <c r="M593" s="191" t="s">
        <v>20</v>
      </c>
      <c r="N593" s="192" t="s">
        <v>44</v>
      </c>
      <c r="O593" s="37"/>
      <c r="P593" s="193">
        <f t="shared" si="211"/>
        <v>0</v>
      </c>
      <c r="Q593" s="193">
        <v>0</v>
      </c>
      <c r="R593" s="193">
        <f t="shared" si="212"/>
        <v>0</v>
      </c>
      <c r="S593" s="193">
        <v>0</v>
      </c>
      <c r="T593" s="194">
        <f t="shared" si="213"/>
        <v>0</v>
      </c>
      <c r="AR593" s="19" t="s">
        <v>168</v>
      </c>
      <c r="AT593" s="19" t="s">
        <v>164</v>
      </c>
      <c r="AU593" s="19" t="s">
        <v>168</v>
      </c>
      <c r="AY593" s="19" t="s">
        <v>162</v>
      </c>
      <c r="BE593" s="195">
        <f t="shared" si="214"/>
        <v>0</v>
      </c>
      <c r="BF593" s="195">
        <f t="shared" si="215"/>
        <v>0</v>
      </c>
      <c r="BG593" s="195">
        <f t="shared" si="216"/>
        <v>0</v>
      </c>
      <c r="BH593" s="195">
        <f t="shared" si="217"/>
        <v>0</v>
      </c>
      <c r="BI593" s="195">
        <f t="shared" si="218"/>
        <v>0</v>
      </c>
      <c r="BJ593" s="19" t="s">
        <v>22</v>
      </c>
      <c r="BK593" s="195">
        <f t="shared" si="219"/>
        <v>0</v>
      </c>
      <c r="BL593" s="19" t="s">
        <v>168</v>
      </c>
      <c r="BM593" s="19" t="s">
        <v>2253</v>
      </c>
    </row>
    <row r="594" spans="2:63" s="15" customFormat="1" ht="21.6" customHeight="1">
      <c r="B594" s="270"/>
      <c r="C594" s="271"/>
      <c r="D594" s="272" t="s">
        <v>72</v>
      </c>
      <c r="E594" s="272" t="s">
        <v>3882</v>
      </c>
      <c r="F594" s="272" t="s">
        <v>3883</v>
      </c>
      <c r="G594" s="271"/>
      <c r="H594" s="271"/>
      <c r="I594" s="273"/>
      <c r="J594" s="274">
        <f>BK594</f>
        <v>0</v>
      </c>
      <c r="K594" s="271"/>
      <c r="L594" s="275"/>
      <c r="M594" s="276"/>
      <c r="N594" s="277"/>
      <c r="O594" s="277"/>
      <c r="P594" s="278">
        <f>SUM(P595:P604)</f>
        <v>0</v>
      </c>
      <c r="Q594" s="277"/>
      <c r="R594" s="278">
        <f>SUM(R595:R604)</f>
        <v>0</v>
      </c>
      <c r="S594" s="277"/>
      <c r="T594" s="279">
        <f>SUM(T595:T604)</f>
        <v>0</v>
      </c>
      <c r="AR594" s="280" t="s">
        <v>22</v>
      </c>
      <c r="AT594" s="281" t="s">
        <v>72</v>
      </c>
      <c r="AU594" s="281" t="s">
        <v>180</v>
      </c>
      <c r="AY594" s="280" t="s">
        <v>162</v>
      </c>
      <c r="BK594" s="282">
        <f>SUM(BK595:BK604)</f>
        <v>0</v>
      </c>
    </row>
    <row r="595" spans="2:65" s="1" customFormat="1" ht="22.5" customHeight="1">
      <c r="B595" s="36"/>
      <c r="C595" s="184" t="s">
        <v>2257</v>
      </c>
      <c r="D595" s="184" t="s">
        <v>164</v>
      </c>
      <c r="E595" s="185" t="s">
        <v>3884</v>
      </c>
      <c r="F595" s="186" t="s">
        <v>3885</v>
      </c>
      <c r="G595" s="187" t="s">
        <v>1996</v>
      </c>
      <c r="H595" s="188">
        <v>1</v>
      </c>
      <c r="I595" s="189"/>
      <c r="J595" s="190">
        <f aca="true" t="shared" si="220" ref="J595:J604">ROUND(I595*H595,2)</f>
        <v>0</v>
      </c>
      <c r="K595" s="186" t="s">
        <v>20</v>
      </c>
      <c r="L595" s="56"/>
      <c r="M595" s="191" t="s">
        <v>20</v>
      </c>
      <c r="N595" s="192" t="s">
        <v>44</v>
      </c>
      <c r="O595" s="37"/>
      <c r="P595" s="193">
        <f aca="true" t="shared" si="221" ref="P595:P604">O595*H595</f>
        <v>0</v>
      </c>
      <c r="Q595" s="193">
        <v>0</v>
      </c>
      <c r="R595" s="193">
        <f aca="true" t="shared" si="222" ref="R595:R604">Q595*H595</f>
        <v>0</v>
      </c>
      <c r="S595" s="193">
        <v>0</v>
      </c>
      <c r="T595" s="194">
        <f aca="true" t="shared" si="223" ref="T595:T604">S595*H595</f>
        <v>0</v>
      </c>
      <c r="AR595" s="19" t="s">
        <v>168</v>
      </c>
      <c r="AT595" s="19" t="s">
        <v>164</v>
      </c>
      <c r="AU595" s="19" t="s">
        <v>168</v>
      </c>
      <c r="AY595" s="19" t="s">
        <v>162</v>
      </c>
      <c r="BE595" s="195">
        <f aca="true" t="shared" si="224" ref="BE595:BE604">IF(N595="základní",J595,0)</f>
        <v>0</v>
      </c>
      <c r="BF595" s="195">
        <f aca="true" t="shared" si="225" ref="BF595:BF604">IF(N595="snížená",J595,0)</f>
        <v>0</v>
      </c>
      <c r="BG595" s="195">
        <f aca="true" t="shared" si="226" ref="BG595:BG604">IF(N595="zákl. přenesená",J595,0)</f>
        <v>0</v>
      </c>
      <c r="BH595" s="195">
        <f aca="true" t="shared" si="227" ref="BH595:BH604">IF(N595="sníž. přenesená",J595,0)</f>
        <v>0</v>
      </c>
      <c r="BI595" s="195">
        <f aca="true" t="shared" si="228" ref="BI595:BI604">IF(N595="nulová",J595,0)</f>
        <v>0</v>
      </c>
      <c r="BJ595" s="19" t="s">
        <v>22</v>
      </c>
      <c r="BK595" s="195">
        <f aca="true" t="shared" si="229" ref="BK595:BK604">ROUND(I595*H595,2)</f>
        <v>0</v>
      </c>
      <c r="BL595" s="19" t="s">
        <v>168</v>
      </c>
      <c r="BM595" s="19" t="s">
        <v>2257</v>
      </c>
    </row>
    <row r="596" spans="2:65" s="1" customFormat="1" ht="22.5" customHeight="1">
      <c r="B596" s="36"/>
      <c r="C596" s="184" t="s">
        <v>2260</v>
      </c>
      <c r="D596" s="184" t="s">
        <v>164</v>
      </c>
      <c r="E596" s="185" t="s">
        <v>3886</v>
      </c>
      <c r="F596" s="186" t="s">
        <v>3887</v>
      </c>
      <c r="G596" s="187" t="s">
        <v>1996</v>
      </c>
      <c r="H596" s="188">
        <v>2</v>
      </c>
      <c r="I596" s="189"/>
      <c r="J596" s="190">
        <f t="shared" si="220"/>
        <v>0</v>
      </c>
      <c r="K596" s="186" t="s">
        <v>20</v>
      </c>
      <c r="L596" s="56"/>
      <c r="M596" s="191" t="s">
        <v>20</v>
      </c>
      <c r="N596" s="192" t="s">
        <v>44</v>
      </c>
      <c r="O596" s="37"/>
      <c r="P596" s="193">
        <f t="shared" si="221"/>
        <v>0</v>
      </c>
      <c r="Q596" s="193">
        <v>0</v>
      </c>
      <c r="R596" s="193">
        <f t="shared" si="222"/>
        <v>0</v>
      </c>
      <c r="S596" s="193">
        <v>0</v>
      </c>
      <c r="T596" s="194">
        <f t="shared" si="223"/>
        <v>0</v>
      </c>
      <c r="AR596" s="19" t="s">
        <v>168</v>
      </c>
      <c r="AT596" s="19" t="s">
        <v>164</v>
      </c>
      <c r="AU596" s="19" t="s">
        <v>168</v>
      </c>
      <c r="AY596" s="19" t="s">
        <v>162</v>
      </c>
      <c r="BE596" s="195">
        <f t="shared" si="224"/>
        <v>0</v>
      </c>
      <c r="BF596" s="195">
        <f t="shared" si="225"/>
        <v>0</v>
      </c>
      <c r="BG596" s="195">
        <f t="shared" si="226"/>
        <v>0</v>
      </c>
      <c r="BH596" s="195">
        <f t="shared" si="227"/>
        <v>0</v>
      </c>
      <c r="BI596" s="195">
        <f t="shared" si="228"/>
        <v>0</v>
      </c>
      <c r="BJ596" s="19" t="s">
        <v>22</v>
      </c>
      <c r="BK596" s="195">
        <f t="shared" si="229"/>
        <v>0</v>
      </c>
      <c r="BL596" s="19" t="s">
        <v>168</v>
      </c>
      <c r="BM596" s="19" t="s">
        <v>2260</v>
      </c>
    </row>
    <row r="597" spans="2:65" s="1" customFormat="1" ht="22.5" customHeight="1">
      <c r="B597" s="36"/>
      <c r="C597" s="184" t="s">
        <v>2263</v>
      </c>
      <c r="D597" s="184" t="s">
        <v>164</v>
      </c>
      <c r="E597" s="185" t="s">
        <v>3888</v>
      </c>
      <c r="F597" s="186" t="s">
        <v>3889</v>
      </c>
      <c r="G597" s="187" t="s">
        <v>1996</v>
      </c>
      <c r="H597" s="188">
        <v>2</v>
      </c>
      <c r="I597" s="189"/>
      <c r="J597" s="190">
        <f t="shared" si="220"/>
        <v>0</v>
      </c>
      <c r="K597" s="186" t="s">
        <v>20</v>
      </c>
      <c r="L597" s="56"/>
      <c r="M597" s="191" t="s">
        <v>20</v>
      </c>
      <c r="N597" s="192" t="s">
        <v>44</v>
      </c>
      <c r="O597" s="37"/>
      <c r="P597" s="193">
        <f t="shared" si="221"/>
        <v>0</v>
      </c>
      <c r="Q597" s="193">
        <v>0</v>
      </c>
      <c r="R597" s="193">
        <f t="shared" si="222"/>
        <v>0</v>
      </c>
      <c r="S597" s="193">
        <v>0</v>
      </c>
      <c r="T597" s="194">
        <f t="shared" si="223"/>
        <v>0</v>
      </c>
      <c r="AR597" s="19" t="s">
        <v>168</v>
      </c>
      <c r="AT597" s="19" t="s">
        <v>164</v>
      </c>
      <c r="AU597" s="19" t="s">
        <v>168</v>
      </c>
      <c r="AY597" s="19" t="s">
        <v>162</v>
      </c>
      <c r="BE597" s="195">
        <f t="shared" si="224"/>
        <v>0</v>
      </c>
      <c r="BF597" s="195">
        <f t="shared" si="225"/>
        <v>0</v>
      </c>
      <c r="BG597" s="195">
        <f t="shared" si="226"/>
        <v>0</v>
      </c>
      <c r="BH597" s="195">
        <f t="shared" si="227"/>
        <v>0</v>
      </c>
      <c r="BI597" s="195">
        <f t="shared" si="228"/>
        <v>0</v>
      </c>
      <c r="BJ597" s="19" t="s">
        <v>22</v>
      </c>
      <c r="BK597" s="195">
        <f t="shared" si="229"/>
        <v>0</v>
      </c>
      <c r="BL597" s="19" t="s">
        <v>168</v>
      </c>
      <c r="BM597" s="19" t="s">
        <v>2263</v>
      </c>
    </row>
    <row r="598" spans="2:65" s="1" customFormat="1" ht="22.5" customHeight="1">
      <c r="B598" s="36"/>
      <c r="C598" s="184" t="s">
        <v>2266</v>
      </c>
      <c r="D598" s="184" t="s">
        <v>164</v>
      </c>
      <c r="E598" s="185" t="s">
        <v>3890</v>
      </c>
      <c r="F598" s="186" t="s">
        <v>3891</v>
      </c>
      <c r="G598" s="187" t="s">
        <v>1996</v>
      </c>
      <c r="H598" s="188">
        <v>5</v>
      </c>
      <c r="I598" s="189"/>
      <c r="J598" s="190">
        <f t="shared" si="220"/>
        <v>0</v>
      </c>
      <c r="K598" s="186" t="s">
        <v>20</v>
      </c>
      <c r="L598" s="56"/>
      <c r="M598" s="191" t="s">
        <v>20</v>
      </c>
      <c r="N598" s="192" t="s">
        <v>44</v>
      </c>
      <c r="O598" s="37"/>
      <c r="P598" s="193">
        <f t="shared" si="221"/>
        <v>0</v>
      </c>
      <c r="Q598" s="193">
        <v>0</v>
      </c>
      <c r="R598" s="193">
        <f t="shared" si="222"/>
        <v>0</v>
      </c>
      <c r="S598" s="193">
        <v>0</v>
      </c>
      <c r="T598" s="194">
        <f t="shared" si="223"/>
        <v>0</v>
      </c>
      <c r="AR598" s="19" t="s">
        <v>168</v>
      </c>
      <c r="AT598" s="19" t="s">
        <v>164</v>
      </c>
      <c r="AU598" s="19" t="s">
        <v>168</v>
      </c>
      <c r="AY598" s="19" t="s">
        <v>162</v>
      </c>
      <c r="BE598" s="195">
        <f t="shared" si="224"/>
        <v>0</v>
      </c>
      <c r="BF598" s="195">
        <f t="shared" si="225"/>
        <v>0</v>
      </c>
      <c r="BG598" s="195">
        <f t="shared" si="226"/>
        <v>0</v>
      </c>
      <c r="BH598" s="195">
        <f t="shared" si="227"/>
        <v>0</v>
      </c>
      <c r="BI598" s="195">
        <f t="shared" si="228"/>
        <v>0</v>
      </c>
      <c r="BJ598" s="19" t="s">
        <v>22</v>
      </c>
      <c r="BK598" s="195">
        <f t="shared" si="229"/>
        <v>0</v>
      </c>
      <c r="BL598" s="19" t="s">
        <v>168</v>
      </c>
      <c r="BM598" s="19" t="s">
        <v>2266</v>
      </c>
    </row>
    <row r="599" spans="2:65" s="1" customFormat="1" ht="22.5" customHeight="1">
      <c r="B599" s="36"/>
      <c r="C599" s="184" t="s">
        <v>2269</v>
      </c>
      <c r="D599" s="184" t="s">
        <v>164</v>
      </c>
      <c r="E599" s="185" t="s">
        <v>3892</v>
      </c>
      <c r="F599" s="186" t="s">
        <v>3893</v>
      </c>
      <c r="G599" s="187" t="s">
        <v>1996</v>
      </c>
      <c r="H599" s="188">
        <v>5</v>
      </c>
      <c r="I599" s="189"/>
      <c r="J599" s="190">
        <f t="shared" si="220"/>
        <v>0</v>
      </c>
      <c r="K599" s="186" t="s">
        <v>20</v>
      </c>
      <c r="L599" s="56"/>
      <c r="M599" s="191" t="s">
        <v>20</v>
      </c>
      <c r="N599" s="192" t="s">
        <v>44</v>
      </c>
      <c r="O599" s="37"/>
      <c r="P599" s="193">
        <f t="shared" si="221"/>
        <v>0</v>
      </c>
      <c r="Q599" s="193">
        <v>0</v>
      </c>
      <c r="R599" s="193">
        <f t="shared" si="222"/>
        <v>0</v>
      </c>
      <c r="S599" s="193">
        <v>0</v>
      </c>
      <c r="T599" s="194">
        <f t="shared" si="223"/>
        <v>0</v>
      </c>
      <c r="AR599" s="19" t="s">
        <v>168</v>
      </c>
      <c r="AT599" s="19" t="s">
        <v>164</v>
      </c>
      <c r="AU599" s="19" t="s">
        <v>168</v>
      </c>
      <c r="AY599" s="19" t="s">
        <v>162</v>
      </c>
      <c r="BE599" s="195">
        <f t="shared" si="224"/>
        <v>0</v>
      </c>
      <c r="BF599" s="195">
        <f t="shared" si="225"/>
        <v>0</v>
      </c>
      <c r="BG599" s="195">
        <f t="shared" si="226"/>
        <v>0</v>
      </c>
      <c r="BH599" s="195">
        <f t="shared" si="227"/>
        <v>0</v>
      </c>
      <c r="BI599" s="195">
        <f t="shared" si="228"/>
        <v>0</v>
      </c>
      <c r="BJ599" s="19" t="s">
        <v>22</v>
      </c>
      <c r="BK599" s="195">
        <f t="shared" si="229"/>
        <v>0</v>
      </c>
      <c r="BL599" s="19" t="s">
        <v>168</v>
      </c>
      <c r="BM599" s="19" t="s">
        <v>2269</v>
      </c>
    </row>
    <row r="600" spans="2:65" s="1" customFormat="1" ht="22.5" customHeight="1">
      <c r="B600" s="36"/>
      <c r="C600" s="184" t="s">
        <v>2272</v>
      </c>
      <c r="D600" s="184" t="s">
        <v>164</v>
      </c>
      <c r="E600" s="185" t="s">
        <v>3894</v>
      </c>
      <c r="F600" s="186" t="s">
        <v>3895</v>
      </c>
      <c r="G600" s="187" t="s">
        <v>1996</v>
      </c>
      <c r="H600" s="188">
        <v>5</v>
      </c>
      <c r="I600" s="189"/>
      <c r="J600" s="190">
        <f t="shared" si="220"/>
        <v>0</v>
      </c>
      <c r="K600" s="186" t="s">
        <v>20</v>
      </c>
      <c r="L600" s="56"/>
      <c r="M600" s="191" t="s">
        <v>20</v>
      </c>
      <c r="N600" s="192" t="s">
        <v>44</v>
      </c>
      <c r="O600" s="37"/>
      <c r="P600" s="193">
        <f t="shared" si="221"/>
        <v>0</v>
      </c>
      <c r="Q600" s="193">
        <v>0</v>
      </c>
      <c r="R600" s="193">
        <f t="shared" si="222"/>
        <v>0</v>
      </c>
      <c r="S600" s="193">
        <v>0</v>
      </c>
      <c r="T600" s="194">
        <f t="shared" si="223"/>
        <v>0</v>
      </c>
      <c r="AR600" s="19" t="s">
        <v>168</v>
      </c>
      <c r="AT600" s="19" t="s">
        <v>164</v>
      </c>
      <c r="AU600" s="19" t="s">
        <v>168</v>
      </c>
      <c r="AY600" s="19" t="s">
        <v>162</v>
      </c>
      <c r="BE600" s="195">
        <f t="shared" si="224"/>
        <v>0</v>
      </c>
      <c r="BF600" s="195">
        <f t="shared" si="225"/>
        <v>0</v>
      </c>
      <c r="BG600" s="195">
        <f t="shared" si="226"/>
        <v>0</v>
      </c>
      <c r="BH600" s="195">
        <f t="shared" si="227"/>
        <v>0</v>
      </c>
      <c r="BI600" s="195">
        <f t="shared" si="228"/>
        <v>0</v>
      </c>
      <c r="BJ600" s="19" t="s">
        <v>22</v>
      </c>
      <c r="BK600" s="195">
        <f t="shared" si="229"/>
        <v>0</v>
      </c>
      <c r="BL600" s="19" t="s">
        <v>168</v>
      </c>
      <c r="BM600" s="19" t="s">
        <v>2272</v>
      </c>
    </row>
    <row r="601" spans="2:65" s="1" customFormat="1" ht="22.5" customHeight="1">
      <c r="B601" s="36"/>
      <c r="C601" s="184" t="s">
        <v>2275</v>
      </c>
      <c r="D601" s="184" t="s">
        <v>164</v>
      </c>
      <c r="E601" s="185" t="s">
        <v>3896</v>
      </c>
      <c r="F601" s="186" t="s">
        <v>3897</v>
      </c>
      <c r="G601" s="187" t="s">
        <v>1996</v>
      </c>
      <c r="H601" s="188">
        <v>4</v>
      </c>
      <c r="I601" s="189"/>
      <c r="J601" s="190">
        <f t="shared" si="220"/>
        <v>0</v>
      </c>
      <c r="K601" s="186" t="s">
        <v>20</v>
      </c>
      <c r="L601" s="56"/>
      <c r="M601" s="191" t="s">
        <v>20</v>
      </c>
      <c r="N601" s="192" t="s">
        <v>44</v>
      </c>
      <c r="O601" s="37"/>
      <c r="P601" s="193">
        <f t="shared" si="221"/>
        <v>0</v>
      </c>
      <c r="Q601" s="193">
        <v>0</v>
      </c>
      <c r="R601" s="193">
        <f t="shared" si="222"/>
        <v>0</v>
      </c>
      <c r="S601" s="193">
        <v>0</v>
      </c>
      <c r="T601" s="194">
        <f t="shared" si="223"/>
        <v>0</v>
      </c>
      <c r="AR601" s="19" t="s">
        <v>168</v>
      </c>
      <c r="AT601" s="19" t="s">
        <v>164</v>
      </c>
      <c r="AU601" s="19" t="s">
        <v>168</v>
      </c>
      <c r="AY601" s="19" t="s">
        <v>162</v>
      </c>
      <c r="BE601" s="195">
        <f t="shared" si="224"/>
        <v>0</v>
      </c>
      <c r="BF601" s="195">
        <f t="shared" si="225"/>
        <v>0</v>
      </c>
      <c r="BG601" s="195">
        <f t="shared" si="226"/>
        <v>0</v>
      </c>
      <c r="BH601" s="195">
        <f t="shared" si="227"/>
        <v>0</v>
      </c>
      <c r="BI601" s="195">
        <f t="shared" si="228"/>
        <v>0</v>
      </c>
      <c r="BJ601" s="19" t="s">
        <v>22</v>
      </c>
      <c r="BK601" s="195">
        <f t="shared" si="229"/>
        <v>0</v>
      </c>
      <c r="BL601" s="19" t="s">
        <v>168</v>
      </c>
      <c r="BM601" s="19" t="s">
        <v>2275</v>
      </c>
    </row>
    <row r="602" spans="2:65" s="1" customFormat="1" ht="22.5" customHeight="1">
      <c r="B602" s="36"/>
      <c r="C602" s="184" t="s">
        <v>2280</v>
      </c>
      <c r="D602" s="184" t="s">
        <v>164</v>
      </c>
      <c r="E602" s="185" t="s">
        <v>3898</v>
      </c>
      <c r="F602" s="186" t="s">
        <v>3899</v>
      </c>
      <c r="G602" s="187" t="s">
        <v>20</v>
      </c>
      <c r="H602" s="188">
        <v>0</v>
      </c>
      <c r="I602" s="189"/>
      <c r="J602" s="190">
        <f t="shared" si="220"/>
        <v>0</v>
      </c>
      <c r="K602" s="186" t="s">
        <v>20</v>
      </c>
      <c r="L602" s="56"/>
      <c r="M602" s="191" t="s">
        <v>20</v>
      </c>
      <c r="N602" s="192" t="s">
        <v>44</v>
      </c>
      <c r="O602" s="37"/>
      <c r="P602" s="193">
        <f t="shared" si="221"/>
        <v>0</v>
      </c>
      <c r="Q602" s="193">
        <v>0</v>
      </c>
      <c r="R602" s="193">
        <f t="shared" si="222"/>
        <v>0</v>
      </c>
      <c r="S602" s="193">
        <v>0</v>
      </c>
      <c r="T602" s="194">
        <f t="shared" si="223"/>
        <v>0</v>
      </c>
      <c r="AR602" s="19" t="s">
        <v>168</v>
      </c>
      <c r="AT602" s="19" t="s">
        <v>164</v>
      </c>
      <c r="AU602" s="19" t="s">
        <v>168</v>
      </c>
      <c r="AY602" s="19" t="s">
        <v>162</v>
      </c>
      <c r="BE602" s="195">
        <f t="shared" si="224"/>
        <v>0</v>
      </c>
      <c r="BF602" s="195">
        <f t="shared" si="225"/>
        <v>0</v>
      </c>
      <c r="BG602" s="195">
        <f t="shared" si="226"/>
        <v>0</v>
      </c>
      <c r="BH602" s="195">
        <f t="shared" si="227"/>
        <v>0</v>
      </c>
      <c r="BI602" s="195">
        <f t="shared" si="228"/>
        <v>0</v>
      </c>
      <c r="BJ602" s="19" t="s">
        <v>22</v>
      </c>
      <c r="BK602" s="195">
        <f t="shared" si="229"/>
        <v>0</v>
      </c>
      <c r="BL602" s="19" t="s">
        <v>168</v>
      </c>
      <c r="BM602" s="19" t="s">
        <v>2280</v>
      </c>
    </row>
    <row r="603" spans="2:65" s="1" customFormat="1" ht="22.5" customHeight="1">
      <c r="B603" s="36"/>
      <c r="C603" s="184" t="s">
        <v>2283</v>
      </c>
      <c r="D603" s="184" t="s">
        <v>164</v>
      </c>
      <c r="E603" s="185" t="s">
        <v>3900</v>
      </c>
      <c r="F603" s="186" t="s">
        <v>3901</v>
      </c>
      <c r="G603" s="187" t="s">
        <v>1996</v>
      </c>
      <c r="H603" s="188">
        <v>1</v>
      </c>
      <c r="I603" s="189"/>
      <c r="J603" s="190">
        <f t="shared" si="220"/>
        <v>0</v>
      </c>
      <c r="K603" s="186" t="s">
        <v>20</v>
      </c>
      <c r="L603" s="56"/>
      <c r="M603" s="191" t="s">
        <v>20</v>
      </c>
      <c r="N603" s="192" t="s">
        <v>44</v>
      </c>
      <c r="O603" s="37"/>
      <c r="P603" s="193">
        <f t="shared" si="221"/>
        <v>0</v>
      </c>
      <c r="Q603" s="193">
        <v>0</v>
      </c>
      <c r="R603" s="193">
        <f t="shared" si="222"/>
        <v>0</v>
      </c>
      <c r="S603" s="193">
        <v>0</v>
      </c>
      <c r="T603" s="194">
        <f t="shared" si="223"/>
        <v>0</v>
      </c>
      <c r="AR603" s="19" t="s">
        <v>168</v>
      </c>
      <c r="AT603" s="19" t="s">
        <v>164</v>
      </c>
      <c r="AU603" s="19" t="s">
        <v>168</v>
      </c>
      <c r="AY603" s="19" t="s">
        <v>162</v>
      </c>
      <c r="BE603" s="195">
        <f t="shared" si="224"/>
        <v>0</v>
      </c>
      <c r="BF603" s="195">
        <f t="shared" si="225"/>
        <v>0</v>
      </c>
      <c r="BG603" s="195">
        <f t="shared" si="226"/>
        <v>0</v>
      </c>
      <c r="BH603" s="195">
        <f t="shared" si="227"/>
        <v>0</v>
      </c>
      <c r="BI603" s="195">
        <f t="shared" si="228"/>
        <v>0</v>
      </c>
      <c r="BJ603" s="19" t="s">
        <v>22</v>
      </c>
      <c r="BK603" s="195">
        <f t="shared" si="229"/>
        <v>0</v>
      </c>
      <c r="BL603" s="19" t="s">
        <v>168</v>
      </c>
      <c r="BM603" s="19" t="s">
        <v>2283</v>
      </c>
    </row>
    <row r="604" spans="2:65" s="1" customFormat="1" ht="22.5" customHeight="1">
      <c r="B604" s="36"/>
      <c r="C604" s="184" t="s">
        <v>2290</v>
      </c>
      <c r="D604" s="184" t="s">
        <v>164</v>
      </c>
      <c r="E604" s="185" t="s">
        <v>3902</v>
      </c>
      <c r="F604" s="186" t="s">
        <v>3903</v>
      </c>
      <c r="G604" s="187" t="s">
        <v>2856</v>
      </c>
      <c r="H604" s="188">
        <v>15</v>
      </c>
      <c r="I604" s="189"/>
      <c r="J604" s="190">
        <f t="shared" si="220"/>
        <v>0</v>
      </c>
      <c r="K604" s="186" t="s">
        <v>20</v>
      </c>
      <c r="L604" s="56"/>
      <c r="M604" s="191" t="s">
        <v>20</v>
      </c>
      <c r="N604" s="192" t="s">
        <v>44</v>
      </c>
      <c r="O604" s="37"/>
      <c r="P604" s="193">
        <f t="shared" si="221"/>
        <v>0</v>
      </c>
      <c r="Q604" s="193">
        <v>0</v>
      </c>
      <c r="R604" s="193">
        <f t="shared" si="222"/>
        <v>0</v>
      </c>
      <c r="S604" s="193">
        <v>0</v>
      </c>
      <c r="T604" s="194">
        <f t="shared" si="223"/>
        <v>0</v>
      </c>
      <c r="AR604" s="19" t="s">
        <v>168</v>
      </c>
      <c r="AT604" s="19" t="s">
        <v>164</v>
      </c>
      <c r="AU604" s="19" t="s">
        <v>168</v>
      </c>
      <c r="AY604" s="19" t="s">
        <v>162</v>
      </c>
      <c r="BE604" s="195">
        <f t="shared" si="224"/>
        <v>0</v>
      </c>
      <c r="BF604" s="195">
        <f t="shared" si="225"/>
        <v>0</v>
      </c>
      <c r="BG604" s="195">
        <f t="shared" si="226"/>
        <v>0</v>
      </c>
      <c r="BH604" s="195">
        <f t="shared" si="227"/>
        <v>0</v>
      </c>
      <c r="BI604" s="195">
        <f t="shared" si="228"/>
        <v>0</v>
      </c>
      <c r="BJ604" s="19" t="s">
        <v>22</v>
      </c>
      <c r="BK604" s="195">
        <f t="shared" si="229"/>
        <v>0</v>
      </c>
      <c r="BL604" s="19" t="s">
        <v>168</v>
      </c>
      <c r="BM604" s="19" t="s">
        <v>2290</v>
      </c>
    </row>
    <row r="605" spans="2:63" s="15" customFormat="1" ht="21.6" customHeight="1">
      <c r="B605" s="270"/>
      <c r="C605" s="271"/>
      <c r="D605" s="272" t="s">
        <v>72</v>
      </c>
      <c r="E605" s="272" t="s">
        <v>3904</v>
      </c>
      <c r="F605" s="272" t="s">
        <v>3905</v>
      </c>
      <c r="G605" s="271"/>
      <c r="H605" s="271"/>
      <c r="I605" s="273"/>
      <c r="J605" s="274">
        <f>BK605</f>
        <v>0</v>
      </c>
      <c r="K605" s="271"/>
      <c r="L605" s="275"/>
      <c r="M605" s="276"/>
      <c r="N605" s="277"/>
      <c r="O605" s="277"/>
      <c r="P605" s="278">
        <f>SUM(P606:P614)</f>
        <v>0</v>
      </c>
      <c r="Q605" s="277"/>
      <c r="R605" s="278">
        <f>SUM(R606:R614)</f>
        <v>0</v>
      </c>
      <c r="S605" s="277"/>
      <c r="T605" s="279">
        <f>SUM(T606:T614)</f>
        <v>0</v>
      </c>
      <c r="AR605" s="280" t="s">
        <v>22</v>
      </c>
      <c r="AT605" s="281" t="s">
        <v>72</v>
      </c>
      <c r="AU605" s="281" t="s">
        <v>180</v>
      </c>
      <c r="AY605" s="280" t="s">
        <v>162</v>
      </c>
      <c r="BK605" s="282">
        <f>SUM(BK606:BK614)</f>
        <v>0</v>
      </c>
    </row>
    <row r="606" spans="2:65" s="1" customFormat="1" ht="44.25" customHeight="1">
      <c r="B606" s="36"/>
      <c r="C606" s="184" t="s">
        <v>2295</v>
      </c>
      <c r="D606" s="184" t="s">
        <v>164</v>
      </c>
      <c r="E606" s="185" t="s">
        <v>3906</v>
      </c>
      <c r="F606" s="186" t="s">
        <v>3907</v>
      </c>
      <c r="G606" s="187" t="s">
        <v>1996</v>
      </c>
      <c r="H606" s="188">
        <v>1</v>
      </c>
      <c r="I606" s="189"/>
      <c r="J606" s="190">
        <f aca="true" t="shared" si="230" ref="J606:J614">ROUND(I606*H606,2)</f>
        <v>0</v>
      </c>
      <c r="K606" s="186" t="s">
        <v>20</v>
      </c>
      <c r="L606" s="56"/>
      <c r="M606" s="191" t="s">
        <v>20</v>
      </c>
      <c r="N606" s="192" t="s">
        <v>44</v>
      </c>
      <c r="O606" s="37"/>
      <c r="P606" s="193">
        <f aca="true" t="shared" si="231" ref="P606:P614">O606*H606</f>
        <v>0</v>
      </c>
      <c r="Q606" s="193">
        <v>0</v>
      </c>
      <c r="R606" s="193">
        <f aca="true" t="shared" si="232" ref="R606:R614">Q606*H606</f>
        <v>0</v>
      </c>
      <c r="S606" s="193">
        <v>0</v>
      </c>
      <c r="T606" s="194">
        <f aca="true" t="shared" si="233" ref="T606:T614">S606*H606</f>
        <v>0</v>
      </c>
      <c r="AR606" s="19" t="s">
        <v>168</v>
      </c>
      <c r="AT606" s="19" t="s">
        <v>164</v>
      </c>
      <c r="AU606" s="19" t="s">
        <v>168</v>
      </c>
      <c r="AY606" s="19" t="s">
        <v>162</v>
      </c>
      <c r="BE606" s="195">
        <f aca="true" t="shared" si="234" ref="BE606:BE614">IF(N606="základní",J606,0)</f>
        <v>0</v>
      </c>
      <c r="BF606" s="195">
        <f aca="true" t="shared" si="235" ref="BF606:BF614">IF(N606="snížená",J606,0)</f>
        <v>0</v>
      </c>
      <c r="BG606" s="195">
        <f aca="true" t="shared" si="236" ref="BG606:BG614">IF(N606="zákl. přenesená",J606,0)</f>
        <v>0</v>
      </c>
      <c r="BH606" s="195">
        <f aca="true" t="shared" si="237" ref="BH606:BH614">IF(N606="sníž. přenesená",J606,0)</f>
        <v>0</v>
      </c>
      <c r="BI606" s="195">
        <f aca="true" t="shared" si="238" ref="BI606:BI614">IF(N606="nulová",J606,0)</f>
        <v>0</v>
      </c>
      <c r="BJ606" s="19" t="s">
        <v>22</v>
      </c>
      <c r="BK606" s="195">
        <f aca="true" t="shared" si="239" ref="BK606:BK614">ROUND(I606*H606,2)</f>
        <v>0</v>
      </c>
      <c r="BL606" s="19" t="s">
        <v>168</v>
      </c>
      <c r="BM606" s="19" t="s">
        <v>2295</v>
      </c>
    </row>
    <row r="607" spans="2:65" s="1" customFormat="1" ht="31.5" customHeight="1">
      <c r="B607" s="36"/>
      <c r="C607" s="184" t="s">
        <v>2300</v>
      </c>
      <c r="D607" s="184" t="s">
        <v>164</v>
      </c>
      <c r="E607" s="185" t="s">
        <v>3908</v>
      </c>
      <c r="F607" s="186" t="s">
        <v>3909</v>
      </c>
      <c r="G607" s="187" t="s">
        <v>1996</v>
      </c>
      <c r="H607" s="188">
        <v>1</v>
      </c>
      <c r="I607" s="189"/>
      <c r="J607" s="190">
        <f t="shared" si="230"/>
        <v>0</v>
      </c>
      <c r="K607" s="186" t="s">
        <v>20</v>
      </c>
      <c r="L607" s="56"/>
      <c r="M607" s="191" t="s">
        <v>20</v>
      </c>
      <c r="N607" s="192" t="s">
        <v>44</v>
      </c>
      <c r="O607" s="37"/>
      <c r="P607" s="193">
        <f t="shared" si="231"/>
        <v>0</v>
      </c>
      <c r="Q607" s="193">
        <v>0</v>
      </c>
      <c r="R607" s="193">
        <f t="shared" si="232"/>
        <v>0</v>
      </c>
      <c r="S607" s="193">
        <v>0</v>
      </c>
      <c r="T607" s="194">
        <f t="shared" si="233"/>
        <v>0</v>
      </c>
      <c r="AR607" s="19" t="s">
        <v>168</v>
      </c>
      <c r="AT607" s="19" t="s">
        <v>164</v>
      </c>
      <c r="AU607" s="19" t="s">
        <v>168</v>
      </c>
      <c r="AY607" s="19" t="s">
        <v>162</v>
      </c>
      <c r="BE607" s="195">
        <f t="shared" si="234"/>
        <v>0</v>
      </c>
      <c r="BF607" s="195">
        <f t="shared" si="235"/>
        <v>0</v>
      </c>
      <c r="BG607" s="195">
        <f t="shared" si="236"/>
        <v>0</v>
      </c>
      <c r="BH607" s="195">
        <f t="shared" si="237"/>
        <v>0</v>
      </c>
      <c r="BI607" s="195">
        <f t="shared" si="238"/>
        <v>0</v>
      </c>
      <c r="BJ607" s="19" t="s">
        <v>22</v>
      </c>
      <c r="BK607" s="195">
        <f t="shared" si="239"/>
        <v>0</v>
      </c>
      <c r="BL607" s="19" t="s">
        <v>168</v>
      </c>
      <c r="BM607" s="19" t="s">
        <v>2300</v>
      </c>
    </row>
    <row r="608" spans="2:65" s="1" customFormat="1" ht="22.5" customHeight="1">
      <c r="B608" s="36"/>
      <c r="C608" s="184" t="s">
        <v>2304</v>
      </c>
      <c r="D608" s="184" t="s">
        <v>164</v>
      </c>
      <c r="E608" s="185" t="s">
        <v>3910</v>
      </c>
      <c r="F608" s="186" t="s">
        <v>3911</v>
      </c>
      <c r="G608" s="187" t="s">
        <v>1996</v>
      </c>
      <c r="H608" s="188">
        <v>1</v>
      </c>
      <c r="I608" s="189"/>
      <c r="J608" s="190">
        <f t="shared" si="230"/>
        <v>0</v>
      </c>
      <c r="K608" s="186" t="s">
        <v>20</v>
      </c>
      <c r="L608" s="56"/>
      <c r="M608" s="191" t="s">
        <v>20</v>
      </c>
      <c r="N608" s="192" t="s">
        <v>44</v>
      </c>
      <c r="O608" s="37"/>
      <c r="P608" s="193">
        <f t="shared" si="231"/>
        <v>0</v>
      </c>
      <c r="Q608" s="193">
        <v>0</v>
      </c>
      <c r="R608" s="193">
        <f t="shared" si="232"/>
        <v>0</v>
      </c>
      <c r="S608" s="193">
        <v>0</v>
      </c>
      <c r="T608" s="194">
        <f t="shared" si="233"/>
        <v>0</v>
      </c>
      <c r="AR608" s="19" t="s">
        <v>168</v>
      </c>
      <c r="AT608" s="19" t="s">
        <v>164</v>
      </c>
      <c r="AU608" s="19" t="s">
        <v>168</v>
      </c>
      <c r="AY608" s="19" t="s">
        <v>162</v>
      </c>
      <c r="BE608" s="195">
        <f t="shared" si="234"/>
        <v>0</v>
      </c>
      <c r="BF608" s="195">
        <f t="shared" si="235"/>
        <v>0</v>
      </c>
      <c r="BG608" s="195">
        <f t="shared" si="236"/>
        <v>0</v>
      </c>
      <c r="BH608" s="195">
        <f t="shared" si="237"/>
        <v>0</v>
      </c>
      <c r="BI608" s="195">
        <f t="shared" si="238"/>
        <v>0</v>
      </c>
      <c r="BJ608" s="19" t="s">
        <v>22</v>
      </c>
      <c r="BK608" s="195">
        <f t="shared" si="239"/>
        <v>0</v>
      </c>
      <c r="BL608" s="19" t="s">
        <v>168</v>
      </c>
      <c r="BM608" s="19" t="s">
        <v>2304</v>
      </c>
    </row>
    <row r="609" spans="2:65" s="1" customFormat="1" ht="22.5" customHeight="1">
      <c r="B609" s="36"/>
      <c r="C609" s="184" t="s">
        <v>2309</v>
      </c>
      <c r="D609" s="184" t="s">
        <v>164</v>
      </c>
      <c r="E609" s="185" t="s">
        <v>3912</v>
      </c>
      <c r="F609" s="186" t="s">
        <v>3913</v>
      </c>
      <c r="G609" s="187" t="s">
        <v>1996</v>
      </c>
      <c r="H609" s="188">
        <v>2</v>
      </c>
      <c r="I609" s="189"/>
      <c r="J609" s="190">
        <f t="shared" si="230"/>
        <v>0</v>
      </c>
      <c r="K609" s="186" t="s">
        <v>20</v>
      </c>
      <c r="L609" s="56"/>
      <c r="M609" s="191" t="s">
        <v>20</v>
      </c>
      <c r="N609" s="192" t="s">
        <v>44</v>
      </c>
      <c r="O609" s="37"/>
      <c r="P609" s="193">
        <f t="shared" si="231"/>
        <v>0</v>
      </c>
      <c r="Q609" s="193">
        <v>0</v>
      </c>
      <c r="R609" s="193">
        <f t="shared" si="232"/>
        <v>0</v>
      </c>
      <c r="S609" s="193">
        <v>0</v>
      </c>
      <c r="T609" s="194">
        <f t="shared" si="233"/>
        <v>0</v>
      </c>
      <c r="AR609" s="19" t="s">
        <v>168</v>
      </c>
      <c r="AT609" s="19" t="s">
        <v>164</v>
      </c>
      <c r="AU609" s="19" t="s">
        <v>168</v>
      </c>
      <c r="AY609" s="19" t="s">
        <v>162</v>
      </c>
      <c r="BE609" s="195">
        <f t="shared" si="234"/>
        <v>0</v>
      </c>
      <c r="BF609" s="195">
        <f t="shared" si="235"/>
        <v>0</v>
      </c>
      <c r="BG609" s="195">
        <f t="shared" si="236"/>
        <v>0</v>
      </c>
      <c r="BH609" s="195">
        <f t="shared" si="237"/>
        <v>0</v>
      </c>
      <c r="BI609" s="195">
        <f t="shared" si="238"/>
        <v>0</v>
      </c>
      <c r="BJ609" s="19" t="s">
        <v>22</v>
      </c>
      <c r="BK609" s="195">
        <f t="shared" si="239"/>
        <v>0</v>
      </c>
      <c r="BL609" s="19" t="s">
        <v>168</v>
      </c>
      <c r="BM609" s="19" t="s">
        <v>2309</v>
      </c>
    </row>
    <row r="610" spans="2:65" s="1" customFormat="1" ht="22.5" customHeight="1">
      <c r="B610" s="36"/>
      <c r="C610" s="184" t="s">
        <v>2312</v>
      </c>
      <c r="D610" s="184" t="s">
        <v>164</v>
      </c>
      <c r="E610" s="185" t="s">
        <v>3914</v>
      </c>
      <c r="F610" s="186" t="s">
        <v>3915</v>
      </c>
      <c r="G610" s="187" t="s">
        <v>1996</v>
      </c>
      <c r="H610" s="188">
        <v>2</v>
      </c>
      <c r="I610" s="189"/>
      <c r="J610" s="190">
        <f t="shared" si="230"/>
        <v>0</v>
      </c>
      <c r="K610" s="186" t="s">
        <v>20</v>
      </c>
      <c r="L610" s="56"/>
      <c r="M610" s="191" t="s">
        <v>20</v>
      </c>
      <c r="N610" s="192" t="s">
        <v>44</v>
      </c>
      <c r="O610" s="37"/>
      <c r="P610" s="193">
        <f t="shared" si="231"/>
        <v>0</v>
      </c>
      <c r="Q610" s="193">
        <v>0</v>
      </c>
      <c r="R610" s="193">
        <f t="shared" si="232"/>
        <v>0</v>
      </c>
      <c r="S610" s="193">
        <v>0</v>
      </c>
      <c r="T610" s="194">
        <f t="shared" si="233"/>
        <v>0</v>
      </c>
      <c r="AR610" s="19" t="s">
        <v>168</v>
      </c>
      <c r="AT610" s="19" t="s">
        <v>164</v>
      </c>
      <c r="AU610" s="19" t="s">
        <v>168</v>
      </c>
      <c r="AY610" s="19" t="s">
        <v>162</v>
      </c>
      <c r="BE610" s="195">
        <f t="shared" si="234"/>
        <v>0</v>
      </c>
      <c r="BF610" s="195">
        <f t="shared" si="235"/>
        <v>0</v>
      </c>
      <c r="BG610" s="195">
        <f t="shared" si="236"/>
        <v>0</v>
      </c>
      <c r="BH610" s="195">
        <f t="shared" si="237"/>
        <v>0</v>
      </c>
      <c r="BI610" s="195">
        <f t="shared" si="238"/>
        <v>0</v>
      </c>
      <c r="BJ610" s="19" t="s">
        <v>22</v>
      </c>
      <c r="BK610" s="195">
        <f t="shared" si="239"/>
        <v>0</v>
      </c>
      <c r="BL610" s="19" t="s">
        <v>168</v>
      </c>
      <c r="BM610" s="19" t="s">
        <v>2312</v>
      </c>
    </row>
    <row r="611" spans="2:65" s="1" customFormat="1" ht="22.5" customHeight="1">
      <c r="B611" s="36"/>
      <c r="C611" s="184" t="s">
        <v>2323</v>
      </c>
      <c r="D611" s="184" t="s">
        <v>164</v>
      </c>
      <c r="E611" s="185" t="s">
        <v>3916</v>
      </c>
      <c r="F611" s="186" t="s">
        <v>3917</v>
      </c>
      <c r="G611" s="187" t="s">
        <v>2856</v>
      </c>
      <c r="H611" s="188">
        <v>2</v>
      </c>
      <c r="I611" s="189"/>
      <c r="J611" s="190">
        <f t="shared" si="230"/>
        <v>0</v>
      </c>
      <c r="K611" s="186" t="s">
        <v>20</v>
      </c>
      <c r="L611" s="56"/>
      <c r="M611" s="191" t="s">
        <v>20</v>
      </c>
      <c r="N611" s="192" t="s">
        <v>44</v>
      </c>
      <c r="O611" s="37"/>
      <c r="P611" s="193">
        <f t="shared" si="231"/>
        <v>0</v>
      </c>
      <c r="Q611" s="193">
        <v>0</v>
      </c>
      <c r="R611" s="193">
        <f t="shared" si="232"/>
        <v>0</v>
      </c>
      <c r="S611" s="193">
        <v>0</v>
      </c>
      <c r="T611" s="194">
        <f t="shared" si="233"/>
        <v>0</v>
      </c>
      <c r="AR611" s="19" t="s">
        <v>168</v>
      </c>
      <c r="AT611" s="19" t="s">
        <v>164</v>
      </c>
      <c r="AU611" s="19" t="s">
        <v>168</v>
      </c>
      <c r="AY611" s="19" t="s">
        <v>162</v>
      </c>
      <c r="BE611" s="195">
        <f t="shared" si="234"/>
        <v>0</v>
      </c>
      <c r="BF611" s="195">
        <f t="shared" si="235"/>
        <v>0</v>
      </c>
      <c r="BG611" s="195">
        <f t="shared" si="236"/>
        <v>0</v>
      </c>
      <c r="BH611" s="195">
        <f t="shared" si="237"/>
        <v>0</v>
      </c>
      <c r="BI611" s="195">
        <f t="shared" si="238"/>
        <v>0</v>
      </c>
      <c r="BJ611" s="19" t="s">
        <v>22</v>
      </c>
      <c r="BK611" s="195">
        <f t="shared" si="239"/>
        <v>0</v>
      </c>
      <c r="BL611" s="19" t="s">
        <v>168</v>
      </c>
      <c r="BM611" s="19" t="s">
        <v>2323</v>
      </c>
    </row>
    <row r="612" spans="2:65" s="1" customFormat="1" ht="22.5" customHeight="1">
      <c r="B612" s="36"/>
      <c r="C612" s="184" t="s">
        <v>2335</v>
      </c>
      <c r="D612" s="184" t="s">
        <v>164</v>
      </c>
      <c r="E612" s="185" t="s">
        <v>3918</v>
      </c>
      <c r="F612" s="186" t="s">
        <v>3919</v>
      </c>
      <c r="G612" s="187" t="s">
        <v>2856</v>
      </c>
      <c r="H612" s="188">
        <v>5</v>
      </c>
      <c r="I612" s="189"/>
      <c r="J612" s="190">
        <f t="shared" si="230"/>
        <v>0</v>
      </c>
      <c r="K612" s="186" t="s">
        <v>20</v>
      </c>
      <c r="L612" s="56"/>
      <c r="M612" s="191" t="s">
        <v>20</v>
      </c>
      <c r="N612" s="192" t="s">
        <v>44</v>
      </c>
      <c r="O612" s="37"/>
      <c r="P612" s="193">
        <f t="shared" si="231"/>
        <v>0</v>
      </c>
      <c r="Q612" s="193">
        <v>0</v>
      </c>
      <c r="R612" s="193">
        <f t="shared" si="232"/>
        <v>0</v>
      </c>
      <c r="S612" s="193">
        <v>0</v>
      </c>
      <c r="T612" s="194">
        <f t="shared" si="233"/>
        <v>0</v>
      </c>
      <c r="AR612" s="19" t="s">
        <v>168</v>
      </c>
      <c r="AT612" s="19" t="s">
        <v>164</v>
      </c>
      <c r="AU612" s="19" t="s">
        <v>168</v>
      </c>
      <c r="AY612" s="19" t="s">
        <v>162</v>
      </c>
      <c r="BE612" s="195">
        <f t="shared" si="234"/>
        <v>0</v>
      </c>
      <c r="BF612" s="195">
        <f t="shared" si="235"/>
        <v>0</v>
      </c>
      <c r="BG612" s="195">
        <f t="shared" si="236"/>
        <v>0</v>
      </c>
      <c r="BH612" s="195">
        <f t="shared" si="237"/>
        <v>0</v>
      </c>
      <c r="BI612" s="195">
        <f t="shared" si="238"/>
        <v>0</v>
      </c>
      <c r="BJ612" s="19" t="s">
        <v>22</v>
      </c>
      <c r="BK612" s="195">
        <f t="shared" si="239"/>
        <v>0</v>
      </c>
      <c r="BL612" s="19" t="s">
        <v>168</v>
      </c>
      <c r="BM612" s="19" t="s">
        <v>2335</v>
      </c>
    </row>
    <row r="613" spans="2:65" s="1" customFormat="1" ht="22.5" customHeight="1">
      <c r="B613" s="36"/>
      <c r="C613" s="184" t="s">
        <v>2344</v>
      </c>
      <c r="D613" s="184" t="s">
        <v>164</v>
      </c>
      <c r="E613" s="185" t="s">
        <v>3920</v>
      </c>
      <c r="F613" s="186" t="s">
        <v>3921</v>
      </c>
      <c r="G613" s="187" t="s">
        <v>2856</v>
      </c>
      <c r="H613" s="188">
        <v>2</v>
      </c>
      <c r="I613" s="189"/>
      <c r="J613" s="190">
        <f t="shared" si="230"/>
        <v>0</v>
      </c>
      <c r="K613" s="186" t="s">
        <v>20</v>
      </c>
      <c r="L613" s="56"/>
      <c r="M613" s="191" t="s">
        <v>20</v>
      </c>
      <c r="N613" s="192" t="s">
        <v>44</v>
      </c>
      <c r="O613" s="37"/>
      <c r="P613" s="193">
        <f t="shared" si="231"/>
        <v>0</v>
      </c>
      <c r="Q613" s="193">
        <v>0</v>
      </c>
      <c r="R613" s="193">
        <f t="shared" si="232"/>
        <v>0</v>
      </c>
      <c r="S613" s="193">
        <v>0</v>
      </c>
      <c r="T613" s="194">
        <f t="shared" si="233"/>
        <v>0</v>
      </c>
      <c r="AR613" s="19" t="s">
        <v>168</v>
      </c>
      <c r="AT613" s="19" t="s">
        <v>164</v>
      </c>
      <c r="AU613" s="19" t="s">
        <v>168</v>
      </c>
      <c r="AY613" s="19" t="s">
        <v>162</v>
      </c>
      <c r="BE613" s="195">
        <f t="shared" si="234"/>
        <v>0</v>
      </c>
      <c r="BF613" s="195">
        <f t="shared" si="235"/>
        <v>0</v>
      </c>
      <c r="BG613" s="195">
        <f t="shared" si="236"/>
        <v>0</v>
      </c>
      <c r="BH613" s="195">
        <f t="shared" si="237"/>
        <v>0</v>
      </c>
      <c r="BI613" s="195">
        <f t="shared" si="238"/>
        <v>0</v>
      </c>
      <c r="BJ613" s="19" t="s">
        <v>22</v>
      </c>
      <c r="BK613" s="195">
        <f t="shared" si="239"/>
        <v>0</v>
      </c>
      <c r="BL613" s="19" t="s">
        <v>168</v>
      </c>
      <c r="BM613" s="19" t="s">
        <v>2344</v>
      </c>
    </row>
    <row r="614" spans="2:65" s="1" customFormat="1" ht="22.5" customHeight="1">
      <c r="B614" s="36"/>
      <c r="C614" s="184" t="s">
        <v>3922</v>
      </c>
      <c r="D614" s="184" t="s">
        <v>164</v>
      </c>
      <c r="E614" s="185" t="s">
        <v>3923</v>
      </c>
      <c r="F614" s="186" t="s">
        <v>3924</v>
      </c>
      <c r="G614" s="187" t="s">
        <v>1996</v>
      </c>
      <c r="H614" s="188">
        <v>1</v>
      </c>
      <c r="I614" s="189"/>
      <c r="J614" s="190">
        <f t="shared" si="230"/>
        <v>0</v>
      </c>
      <c r="K614" s="186" t="s">
        <v>20</v>
      </c>
      <c r="L614" s="56"/>
      <c r="M614" s="191" t="s">
        <v>20</v>
      </c>
      <c r="N614" s="192" t="s">
        <v>44</v>
      </c>
      <c r="O614" s="37"/>
      <c r="P614" s="193">
        <f t="shared" si="231"/>
        <v>0</v>
      </c>
      <c r="Q614" s="193">
        <v>0</v>
      </c>
      <c r="R614" s="193">
        <f t="shared" si="232"/>
        <v>0</v>
      </c>
      <c r="S614" s="193">
        <v>0</v>
      </c>
      <c r="T614" s="194">
        <f t="shared" si="233"/>
        <v>0</v>
      </c>
      <c r="AR614" s="19" t="s">
        <v>168</v>
      </c>
      <c r="AT614" s="19" t="s">
        <v>164</v>
      </c>
      <c r="AU614" s="19" t="s">
        <v>168</v>
      </c>
      <c r="AY614" s="19" t="s">
        <v>162</v>
      </c>
      <c r="BE614" s="195">
        <f t="shared" si="234"/>
        <v>0</v>
      </c>
      <c r="BF614" s="195">
        <f t="shared" si="235"/>
        <v>0</v>
      </c>
      <c r="BG614" s="195">
        <f t="shared" si="236"/>
        <v>0</v>
      </c>
      <c r="BH614" s="195">
        <f t="shared" si="237"/>
        <v>0</v>
      </c>
      <c r="BI614" s="195">
        <f t="shared" si="238"/>
        <v>0</v>
      </c>
      <c r="BJ614" s="19" t="s">
        <v>22</v>
      </c>
      <c r="BK614" s="195">
        <f t="shared" si="239"/>
        <v>0</v>
      </c>
      <c r="BL614" s="19" t="s">
        <v>168</v>
      </c>
      <c r="BM614" s="19" t="s">
        <v>3922</v>
      </c>
    </row>
    <row r="615" spans="2:63" s="15" customFormat="1" ht="21.6" customHeight="1">
      <c r="B615" s="270"/>
      <c r="C615" s="271"/>
      <c r="D615" s="272" t="s">
        <v>72</v>
      </c>
      <c r="E615" s="272" t="s">
        <v>3904</v>
      </c>
      <c r="F615" s="272" t="s">
        <v>3905</v>
      </c>
      <c r="G615" s="271"/>
      <c r="H615" s="271"/>
      <c r="I615" s="273"/>
      <c r="J615" s="274">
        <f>BK615</f>
        <v>0</v>
      </c>
      <c r="K615" s="271"/>
      <c r="L615" s="275"/>
      <c r="M615" s="276"/>
      <c r="N615" s="277"/>
      <c r="O615" s="277"/>
      <c r="P615" s="278">
        <f>SUM(P616:P632)</f>
        <v>0</v>
      </c>
      <c r="Q615" s="277"/>
      <c r="R615" s="278">
        <f>SUM(R616:R632)</f>
        <v>0</v>
      </c>
      <c r="S615" s="277"/>
      <c r="T615" s="279">
        <f>SUM(T616:T632)</f>
        <v>0</v>
      </c>
      <c r="AR615" s="280" t="s">
        <v>22</v>
      </c>
      <c r="AT615" s="281" t="s">
        <v>72</v>
      </c>
      <c r="AU615" s="281" t="s">
        <v>180</v>
      </c>
      <c r="AY615" s="280" t="s">
        <v>162</v>
      </c>
      <c r="BK615" s="282">
        <f>SUM(BK616:BK632)</f>
        <v>0</v>
      </c>
    </row>
    <row r="616" spans="2:65" s="1" customFormat="1" ht="31.5" customHeight="1">
      <c r="B616" s="36"/>
      <c r="C616" s="184" t="s">
        <v>3925</v>
      </c>
      <c r="D616" s="184" t="s">
        <v>164</v>
      </c>
      <c r="E616" s="185" t="s">
        <v>3926</v>
      </c>
      <c r="F616" s="186" t="s">
        <v>3927</v>
      </c>
      <c r="G616" s="187" t="s">
        <v>1996</v>
      </c>
      <c r="H616" s="188">
        <v>1</v>
      </c>
      <c r="I616" s="189"/>
      <c r="J616" s="190">
        <f aca="true" t="shared" si="240" ref="J616:J632">ROUND(I616*H616,2)</f>
        <v>0</v>
      </c>
      <c r="K616" s="186" t="s">
        <v>20</v>
      </c>
      <c r="L616" s="56"/>
      <c r="M616" s="191" t="s">
        <v>20</v>
      </c>
      <c r="N616" s="192" t="s">
        <v>44</v>
      </c>
      <c r="O616" s="37"/>
      <c r="P616" s="193">
        <f aca="true" t="shared" si="241" ref="P616:P632">O616*H616</f>
        <v>0</v>
      </c>
      <c r="Q616" s="193">
        <v>0</v>
      </c>
      <c r="R616" s="193">
        <f aca="true" t="shared" si="242" ref="R616:R632">Q616*H616</f>
        <v>0</v>
      </c>
      <c r="S616" s="193">
        <v>0</v>
      </c>
      <c r="T616" s="194">
        <f aca="true" t="shared" si="243" ref="T616:T632">S616*H616</f>
        <v>0</v>
      </c>
      <c r="AR616" s="19" t="s">
        <v>168</v>
      </c>
      <c r="AT616" s="19" t="s">
        <v>164</v>
      </c>
      <c r="AU616" s="19" t="s">
        <v>168</v>
      </c>
      <c r="AY616" s="19" t="s">
        <v>162</v>
      </c>
      <c r="BE616" s="195">
        <f aca="true" t="shared" si="244" ref="BE616:BE632">IF(N616="základní",J616,0)</f>
        <v>0</v>
      </c>
      <c r="BF616" s="195">
        <f aca="true" t="shared" si="245" ref="BF616:BF632">IF(N616="snížená",J616,0)</f>
        <v>0</v>
      </c>
      <c r="BG616" s="195">
        <f aca="true" t="shared" si="246" ref="BG616:BG632">IF(N616="zákl. přenesená",J616,0)</f>
        <v>0</v>
      </c>
      <c r="BH616" s="195">
        <f aca="true" t="shared" si="247" ref="BH616:BH632">IF(N616="sníž. přenesená",J616,0)</f>
        <v>0</v>
      </c>
      <c r="BI616" s="195">
        <f aca="true" t="shared" si="248" ref="BI616:BI632">IF(N616="nulová",J616,0)</f>
        <v>0</v>
      </c>
      <c r="BJ616" s="19" t="s">
        <v>22</v>
      </c>
      <c r="BK616" s="195">
        <f aca="true" t="shared" si="249" ref="BK616:BK632">ROUND(I616*H616,2)</f>
        <v>0</v>
      </c>
      <c r="BL616" s="19" t="s">
        <v>168</v>
      </c>
      <c r="BM616" s="19" t="s">
        <v>3925</v>
      </c>
    </row>
    <row r="617" spans="2:65" s="1" customFormat="1" ht="22.5" customHeight="1">
      <c r="B617" s="36"/>
      <c r="C617" s="184" t="s">
        <v>3928</v>
      </c>
      <c r="D617" s="184" t="s">
        <v>164</v>
      </c>
      <c r="E617" s="185" t="s">
        <v>3929</v>
      </c>
      <c r="F617" s="186" t="s">
        <v>3911</v>
      </c>
      <c r="G617" s="187" t="s">
        <v>1996</v>
      </c>
      <c r="H617" s="188">
        <v>1</v>
      </c>
      <c r="I617" s="189"/>
      <c r="J617" s="190">
        <f t="shared" si="240"/>
        <v>0</v>
      </c>
      <c r="K617" s="186" t="s">
        <v>20</v>
      </c>
      <c r="L617" s="56"/>
      <c r="M617" s="191" t="s">
        <v>20</v>
      </c>
      <c r="N617" s="192" t="s">
        <v>44</v>
      </c>
      <c r="O617" s="37"/>
      <c r="P617" s="193">
        <f t="shared" si="241"/>
        <v>0</v>
      </c>
      <c r="Q617" s="193">
        <v>0</v>
      </c>
      <c r="R617" s="193">
        <f t="shared" si="242"/>
        <v>0</v>
      </c>
      <c r="S617" s="193">
        <v>0</v>
      </c>
      <c r="T617" s="194">
        <f t="shared" si="243"/>
        <v>0</v>
      </c>
      <c r="AR617" s="19" t="s">
        <v>168</v>
      </c>
      <c r="AT617" s="19" t="s">
        <v>164</v>
      </c>
      <c r="AU617" s="19" t="s">
        <v>168</v>
      </c>
      <c r="AY617" s="19" t="s">
        <v>162</v>
      </c>
      <c r="BE617" s="195">
        <f t="shared" si="244"/>
        <v>0</v>
      </c>
      <c r="BF617" s="195">
        <f t="shared" si="245"/>
        <v>0</v>
      </c>
      <c r="BG617" s="195">
        <f t="shared" si="246"/>
        <v>0</v>
      </c>
      <c r="BH617" s="195">
        <f t="shared" si="247"/>
        <v>0</v>
      </c>
      <c r="BI617" s="195">
        <f t="shared" si="248"/>
        <v>0</v>
      </c>
      <c r="BJ617" s="19" t="s">
        <v>22</v>
      </c>
      <c r="BK617" s="195">
        <f t="shared" si="249"/>
        <v>0</v>
      </c>
      <c r="BL617" s="19" t="s">
        <v>168</v>
      </c>
      <c r="BM617" s="19" t="s">
        <v>3928</v>
      </c>
    </row>
    <row r="618" spans="2:65" s="1" customFormat="1" ht="22.5" customHeight="1">
      <c r="B618" s="36"/>
      <c r="C618" s="184" t="s">
        <v>2351</v>
      </c>
      <c r="D618" s="184" t="s">
        <v>164</v>
      </c>
      <c r="E618" s="185" t="s">
        <v>3930</v>
      </c>
      <c r="F618" s="186" t="s">
        <v>3931</v>
      </c>
      <c r="G618" s="187" t="s">
        <v>1996</v>
      </c>
      <c r="H618" s="188">
        <v>1</v>
      </c>
      <c r="I618" s="189"/>
      <c r="J618" s="190">
        <f t="shared" si="240"/>
        <v>0</v>
      </c>
      <c r="K618" s="186" t="s">
        <v>20</v>
      </c>
      <c r="L618" s="56"/>
      <c r="M618" s="191" t="s">
        <v>20</v>
      </c>
      <c r="N618" s="192" t="s">
        <v>44</v>
      </c>
      <c r="O618" s="37"/>
      <c r="P618" s="193">
        <f t="shared" si="241"/>
        <v>0</v>
      </c>
      <c r="Q618" s="193">
        <v>0</v>
      </c>
      <c r="R618" s="193">
        <f t="shared" si="242"/>
        <v>0</v>
      </c>
      <c r="S618" s="193">
        <v>0</v>
      </c>
      <c r="T618" s="194">
        <f t="shared" si="243"/>
        <v>0</v>
      </c>
      <c r="AR618" s="19" t="s">
        <v>168</v>
      </c>
      <c r="AT618" s="19" t="s">
        <v>164</v>
      </c>
      <c r="AU618" s="19" t="s">
        <v>168</v>
      </c>
      <c r="AY618" s="19" t="s">
        <v>162</v>
      </c>
      <c r="BE618" s="195">
        <f t="shared" si="244"/>
        <v>0</v>
      </c>
      <c r="BF618" s="195">
        <f t="shared" si="245"/>
        <v>0</v>
      </c>
      <c r="BG618" s="195">
        <f t="shared" si="246"/>
        <v>0</v>
      </c>
      <c r="BH618" s="195">
        <f t="shared" si="247"/>
        <v>0</v>
      </c>
      <c r="BI618" s="195">
        <f t="shared" si="248"/>
        <v>0</v>
      </c>
      <c r="BJ618" s="19" t="s">
        <v>22</v>
      </c>
      <c r="BK618" s="195">
        <f t="shared" si="249"/>
        <v>0</v>
      </c>
      <c r="BL618" s="19" t="s">
        <v>168</v>
      </c>
      <c r="BM618" s="19" t="s">
        <v>2351</v>
      </c>
    </row>
    <row r="619" spans="2:65" s="1" customFormat="1" ht="22.5" customHeight="1">
      <c r="B619" s="36"/>
      <c r="C619" s="184" t="s">
        <v>3932</v>
      </c>
      <c r="D619" s="184" t="s">
        <v>164</v>
      </c>
      <c r="E619" s="185" t="s">
        <v>3933</v>
      </c>
      <c r="F619" s="186" t="s">
        <v>3934</v>
      </c>
      <c r="G619" s="187" t="s">
        <v>1996</v>
      </c>
      <c r="H619" s="188">
        <v>2</v>
      </c>
      <c r="I619" s="189"/>
      <c r="J619" s="190">
        <f t="shared" si="240"/>
        <v>0</v>
      </c>
      <c r="K619" s="186" t="s">
        <v>20</v>
      </c>
      <c r="L619" s="56"/>
      <c r="M619" s="191" t="s">
        <v>20</v>
      </c>
      <c r="N619" s="192" t="s">
        <v>44</v>
      </c>
      <c r="O619" s="37"/>
      <c r="P619" s="193">
        <f t="shared" si="241"/>
        <v>0</v>
      </c>
      <c r="Q619" s="193">
        <v>0</v>
      </c>
      <c r="R619" s="193">
        <f t="shared" si="242"/>
        <v>0</v>
      </c>
      <c r="S619" s="193">
        <v>0</v>
      </c>
      <c r="T619" s="194">
        <f t="shared" si="243"/>
        <v>0</v>
      </c>
      <c r="AR619" s="19" t="s">
        <v>168</v>
      </c>
      <c r="AT619" s="19" t="s">
        <v>164</v>
      </c>
      <c r="AU619" s="19" t="s">
        <v>168</v>
      </c>
      <c r="AY619" s="19" t="s">
        <v>162</v>
      </c>
      <c r="BE619" s="195">
        <f t="shared" si="244"/>
        <v>0</v>
      </c>
      <c r="BF619" s="195">
        <f t="shared" si="245"/>
        <v>0</v>
      </c>
      <c r="BG619" s="195">
        <f t="shared" si="246"/>
        <v>0</v>
      </c>
      <c r="BH619" s="195">
        <f t="shared" si="247"/>
        <v>0</v>
      </c>
      <c r="BI619" s="195">
        <f t="shared" si="248"/>
        <v>0</v>
      </c>
      <c r="BJ619" s="19" t="s">
        <v>22</v>
      </c>
      <c r="BK619" s="195">
        <f t="shared" si="249"/>
        <v>0</v>
      </c>
      <c r="BL619" s="19" t="s">
        <v>168</v>
      </c>
      <c r="BM619" s="19" t="s">
        <v>3932</v>
      </c>
    </row>
    <row r="620" spans="2:65" s="1" customFormat="1" ht="22.5" customHeight="1">
      <c r="B620" s="36"/>
      <c r="C620" s="184" t="s">
        <v>2356</v>
      </c>
      <c r="D620" s="184" t="s">
        <v>164</v>
      </c>
      <c r="E620" s="185" t="s">
        <v>3935</v>
      </c>
      <c r="F620" s="186" t="s">
        <v>3936</v>
      </c>
      <c r="G620" s="187" t="s">
        <v>1996</v>
      </c>
      <c r="H620" s="188">
        <v>2</v>
      </c>
      <c r="I620" s="189"/>
      <c r="J620" s="190">
        <f t="shared" si="240"/>
        <v>0</v>
      </c>
      <c r="K620" s="186" t="s">
        <v>20</v>
      </c>
      <c r="L620" s="56"/>
      <c r="M620" s="191" t="s">
        <v>20</v>
      </c>
      <c r="N620" s="192" t="s">
        <v>44</v>
      </c>
      <c r="O620" s="37"/>
      <c r="P620" s="193">
        <f t="shared" si="241"/>
        <v>0</v>
      </c>
      <c r="Q620" s="193">
        <v>0</v>
      </c>
      <c r="R620" s="193">
        <f t="shared" si="242"/>
        <v>0</v>
      </c>
      <c r="S620" s="193">
        <v>0</v>
      </c>
      <c r="T620" s="194">
        <f t="shared" si="243"/>
        <v>0</v>
      </c>
      <c r="AR620" s="19" t="s">
        <v>168</v>
      </c>
      <c r="AT620" s="19" t="s">
        <v>164</v>
      </c>
      <c r="AU620" s="19" t="s">
        <v>168</v>
      </c>
      <c r="AY620" s="19" t="s">
        <v>162</v>
      </c>
      <c r="BE620" s="195">
        <f t="shared" si="244"/>
        <v>0</v>
      </c>
      <c r="BF620" s="195">
        <f t="shared" si="245"/>
        <v>0</v>
      </c>
      <c r="BG620" s="195">
        <f t="shared" si="246"/>
        <v>0</v>
      </c>
      <c r="BH620" s="195">
        <f t="shared" si="247"/>
        <v>0</v>
      </c>
      <c r="BI620" s="195">
        <f t="shared" si="248"/>
        <v>0</v>
      </c>
      <c r="BJ620" s="19" t="s">
        <v>22</v>
      </c>
      <c r="BK620" s="195">
        <f t="shared" si="249"/>
        <v>0</v>
      </c>
      <c r="BL620" s="19" t="s">
        <v>168</v>
      </c>
      <c r="BM620" s="19" t="s">
        <v>2356</v>
      </c>
    </row>
    <row r="621" spans="2:65" s="1" customFormat="1" ht="22.5" customHeight="1">
      <c r="B621" s="36"/>
      <c r="C621" s="184" t="s">
        <v>2362</v>
      </c>
      <c r="D621" s="184" t="s">
        <v>164</v>
      </c>
      <c r="E621" s="185" t="s">
        <v>3937</v>
      </c>
      <c r="F621" s="186" t="s">
        <v>3938</v>
      </c>
      <c r="G621" s="187" t="s">
        <v>1996</v>
      </c>
      <c r="H621" s="188">
        <v>4</v>
      </c>
      <c r="I621" s="189"/>
      <c r="J621" s="190">
        <f t="shared" si="240"/>
        <v>0</v>
      </c>
      <c r="K621" s="186" t="s">
        <v>20</v>
      </c>
      <c r="L621" s="56"/>
      <c r="M621" s="191" t="s">
        <v>20</v>
      </c>
      <c r="N621" s="192" t="s">
        <v>44</v>
      </c>
      <c r="O621" s="37"/>
      <c r="P621" s="193">
        <f t="shared" si="241"/>
        <v>0</v>
      </c>
      <c r="Q621" s="193">
        <v>0</v>
      </c>
      <c r="R621" s="193">
        <f t="shared" si="242"/>
        <v>0</v>
      </c>
      <c r="S621" s="193">
        <v>0</v>
      </c>
      <c r="T621" s="194">
        <f t="shared" si="243"/>
        <v>0</v>
      </c>
      <c r="AR621" s="19" t="s">
        <v>168</v>
      </c>
      <c r="AT621" s="19" t="s">
        <v>164</v>
      </c>
      <c r="AU621" s="19" t="s">
        <v>168</v>
      </c>
      <c r="AY621" s="19" t="s">
        <v>162</v>
      </c>
      <c r="BE621" s="195">
        <f t="shared" si="244"/>
        <v>0</v>
      </c>
      <c r="BF621" s="195">
        <f t="shared" si="245"/>
        <v>0</v>
      </c>
      <c r="BG621" s="195">
        <f t="shared" si="246"/>
        <v>0</v>
      </c>
      <c r="BH621" s="195">
        <f t="shared" si="247"/>
        <v>0</v>
      </c>
      <c r="BI621" s="195">
        <f t="shared" si="248"/>
        <v>0</v>
      </c>
      <c r="BJ621" s="19" t="s">
        <v>22</v>
      </c>
      <c r="BK621" s="195">
        <f t="shared" si="249"/>
        <v>0</v>
      </c>
      <c r="BL621" s="19" t="s">
        <v>168</v>
      </c>
      <c r="BM621" s="19" t="s">
        <v>2362</v>
      </c>
    </row>
    <row r="622" spans="2:65" s="1" customFormat="1" ht="22.5" customHeight="1">
      <c r="B622" s="36"/>
      <c r="C622" s="184" t="s">
        <v>2365</v>
      </c>
      <c r="D622" s="184" t="s">
        <v>164</v>
      </c>
      <c r="E622" s="185" t="s">
        <v>3939</v>
      </c>
      <c r="F622" s="186" t="s">
        <v>3940</v>
      </c>
      <c r="G622" s="187" t="s">
        <v>1996</v>
      </c>
      <c r="H622" s="188">
        <v>19</v>
      </c>
      <c r="I622" s="189"/>
      <c r="J622" s="190">
        <f t="shared" si="240"/>
        <v>0</v>
      </c>
      <c r="K622" s="186" t="s">
        <v>20</v>
      </c>
      <c r="L622" s="56"/>
      <c r="M622" s="191" t="s">
        <v>20</v>
      </c>
      <c r="N622" s="192" t="s">
        <v>44</v>
      </c>
      <c r="O622" s="37"/>
      <c r="P622" s="193">
        <f t="shared" si="241"/>
        <v>0</v>
      </c>
      <c r="Q622" s="193">
        <v>0</v>
      </c>
      <c r="R622" s="193">
        <f t="shared" si="242"/>
        <v>0</v>
      </c>
      <c r="S622" s="193">
        <v>0</v>
      </c>
      <c r="T622" s="194">
        <f t="shared" si="243"/>
        <v>0</v>
      </c>
      <c r="AR622" s="19" t="s">
        <v>168</v>
      </c>
      <c r="AT622" s="19" t="s">
        <v>164</v>
      </c>
      <c r="AU622" s="19" t="s">
        <v>168</v>
      </c>
      <c r="AY622" s="19" t="s">
        <v>162</v>
      </c>
      <c r="BE622" s="195">
        <f t="shared" si="244"/>
        <v>0</v>
      </c>
      <c r="BF622" s="195">
        <f t="shared" si="245"/>
        <v>0</v>
      </c>
      <c r="BG622" s="195">
        <f t="shared" si="246"/>
        <v>0</v>
      </c>
      <c r="BH622" s="195">
        <f t="shared" si="247"/>
        <v>0</v>
      </c>
      <c r="BI622" s="195">
        <f t="shared" si="248"/>
        <v>0</v>
      </c>
      <c r="BJ622" s="19" t="s">
        <v>22</v>
      </c>
      <c r="BK622" s="195">
        <f t="shared" si="249"/>
        <v>0</v>
      </c>
      <c r="BL622" s="19" t="s">
        <v>168</v>
      </c>
      <c r="BM622" s="19" t="s">
        <v>2365</v>
      </c>
    </row>
    <row r="623" spans="2:65" s="1" customFormat="1" ht="22.5" customHeight="1">
      <c r="B623" s="36"/>
      <c r="C623" s="184" t="s">
        <v>2369</v>
      </c>
      <c r="D623" s="184" t="s">
        <v>164</v>
      </c>
      <c r="E623" s="185" t="s">
        <v>3941</v>
      </c>
      <c r="F623" s="186" t="s">
        <v>3942</v>
      </c>
      <c r="G623" s="187" t="s">
        <v>1996</v>
      </c>
      <c r="H623" s="188">
        <v>1</v>
      </c>
      <c r="I623" s="189"/>
      <c r="J623" s="190">
        <f t="shared" si="240"/>
        <v>0</v>
      </c>
      <c r="K623" s="186" t="s">
        <v>20</v>
      </c>
      <c r="L623" s="56"/>
      <c r="M623" s="191" t="s">
        <v>20</v>
      </c>
      <c r="N623" s="192" t="s">
        <v>44</v>
      </c>
      <c r="O623" s="37"/>
      <c r="P623" s="193">
        <f t="shared" si="241"/>
        <v>0</v>
      </c>
      <c r="Q623" s="193">
        <v>0</v>
      </c>
      <c r="R623" s="193">
        <f t="shared" si="242"/>
        <v>0</v>
      </c>
      <c r="S623" s="193">
        <v>0</v>
      </c>
      <c r="T623" s="194">
        <f t="shared" si="243"/>
        <v>0</v>
      </c>
      <c r="AR623" s="19" t="s">
        <v>168</v>
      </c>
      <c r="AT623" s="19" t="s">
        <v>164</v>
      </c>
      <c r="AU623" s="19" t="s">
        <v>168</v>
      </c>
      <c r="AY623" s="19" t="s">
        <v>162</v>
      </c>
      <c r="BE623" s="195">
        <f t="shared" si="244"/>
        <v>0</v>
      </c>
      <c r="BF623" s="195">
        <f t="shared" si="245"/>
        <v>0</v>
      </c>
      <c r="BG623" s="195">
        <f t="shared" si="246"/>
        <v>0</v>
      </c>
      <c r="BH623" s="195">
        <f t="shared" si="247"/>
        <v>0</v>
      </c>
      <c r="BI623" s="195">
        <f t="shared" si="248"/>
        <v>0</v>
      </c>
      <c r="BJ623" s="19" t="s">
        <v>22</v>
      </c>
      <c r="BK623" s="195">
        <f t="shared" si="249"/>
        <v>0</v>
      </c>
      <c r="BL623" s="19" t="s">
        <v>168</v>
      </c>
      <c r="BM623" s="19" t="s">
        <v>2369</v>
      </c>
    </row>
    <row r="624" spans="2:65" s="1" customFormat="1" ht="22.5" customHeight="1">
      <c r="B624" s="36"/>
      <c r="C624" s="184" t="s">
        <v>2372</v>
      </c>
      <c r="D624" s="184" t="s">
        <v>164</v>
      </c>
      <c r="E624" s="185" t="s">
        <v>3943</v>
      </c>
      <c r="F624" s="186" t="s">
        <v>3944</v>
      </c>
      <c r="G624" s="187" t="s">
        <v>1996</v>
      </c>
      <c r="H624" s="188">
        <v>2</v>
      </c>
      <c r="I624" s="189"/>
      <c r="J624" s="190">
        <f t="shared" si="240"/>
        <v>0</v>
      </c>
      <c r="K624" s="186" t="s">
        <v>20</v>
      </c>
      <c r="L624" s="56"/>
      <c r="M624" s="191" t="s">
        <v>20</v>
      </c>
      <c r="N624" s="192" t="s">
        <v>44</v>
      </c>
      <c r="O624" s="37"/>
      <c r="P624" s="193">
        <f t="shared" si="241"/>
        <v>0</v>
      </c>
      <c r="Q624" s="193">
        <v>0</v>
      </c>
      <c r="R624" s="193">
        <f t="shared" si="242"/>
        <v>0</v>
      </c>
      <c r="S624" s="193">
        <v>0</v>
      </c>
      <c r="T624" s="194">
        <f t="shared" si="243"/>
        <v>0</v>
      </c>
      <c r="AR624" s="19" t="s">
        <v>168</v>
      </c>
      <c r="AT624" s="19" t="s">
        <v>164</v>
      </c>
      <c r="AU624" s="19" t="s">
        <v>168</v>
      </c>
      <c r="AY624" s="19" t="s">
        <v>162</v>
      </c>
      <c r="BE624" s="195">
        <f t="shared" si="244"/>
        <v>0</v>
      </c>
      <c r="BF624" s="195">
        <f t="shared" si="245"/>
        <v>0</v>
      </c>
      <c r="BG624" s="195">
        <f t="shared" si="246"/>
        <v>0</v>
      </c>
      <c r="BH624" s="195">
        <f t="shared" si="247"/>
        <v>0</v>
      </c>
      <c r="BI624" s="195">
        <f t="shared" si="248"/>
        <v>0</v>
      </c>
      <c r="BJ624" s="19" t="s">
        <v>22</v>
      </c>
      <c r="BK624" s="195">
        <f t="shared" si="249"/>
        <v>0</v>
      </c>
      <c r="BL624" s="19" t="s">
        <v>168</v>
      </c>
      <c r="BM624" s="19" t="s">
        <v>2372</v>
      </c>
    </row>
    <row r="625" spans="2:65" s="1" customFormat="1" ht="22.5" customHeight="1">
      <c r="B625" s="36"/>
      <c r="C625" s="184" t="s">
        <v>2377</v>
      </c>
      <c r="D625" s="184" t="s">
        <v>164</v>
      </c>
      <c r="E625" s="185" t="s">
        <v>3945</v>
      </c>
      <c r="F625" s="186" t="s">
        <v>3946</v>
      </c>
      <c r="G625" s="187" t="s">
        <v>1996</v>
      </c>
      <c r="H625" s="188">
        <v>5</v>
      </c>
      <c r="I625" s="189"/>
      <c r="J625" s="190">
        <f t="shared" si="240"/>
        <v>0</v>
      </c>
      <c r="K625" s="186" t="s">
        <v>20</v>
      </c>
      <c r="L625" s="56"/>
      <c r="M625" s="191" t="s">
        <v>20</v>
      </c>
      <c r="N625" s="192" t="s">
        <v>44</v>
      </c>
      <c r="O625" s="37"/>
      <c r="P625" s="193">
        <f t="shared" si="241"/>
        <v>0</v>
      </c>
      <c r="Q625" s="193">
        <v>0</v>
      </c>
      <c r="R625" s="193">
        <f t="shared" si="242"/>
        <v>0</v>
      </c>
      <c r="S625" s="193">
        <v>0</v>
      </c>
      <c r="T625" s="194">
        <f t="shared" si="243"/>
        <v>0</v>
      </c>
      <c r="AR625" s="19" t="s">
        <v>168</v>
      </c>
      <c r="AT625" s="19" t="s">
        <v>164</v>
      </c>
      <c r="AU625" s="19" t="s">
        <v>168</v>
      </c>
      <c r="AY625" s="19" t="s">
        <v>162</v>
      </c>
      <c r="BE625" s="195">
        <f t="shared" si="244"/>
        <v>0</v>
      </c>
      <c r="BF625" s="195">
        <f t="shared" si="245"/>
        <v>0</v>
      </c>
      <c r="BG625" s="195">
        <f t="shared" si="246"/>
        <v>0</v>
      </c>
      <c r="BH625" s="195">
        <f t="shared" si="247"/>
        <v>0</v>
      </c>
      <c r="BI625" s="195">
        <f t="shared" si="248"/>
        <v>0</v>
      </c>
      <c r="BJ625" s="19" t="s">
        <v>22</v>
      </c>
      <c r="BK625" s="195">
        <f t="shared" si="249"/>
        <v>0</v>
      </c>
      <c r="BL625" s="19" t="s">
        <v>168</v>
      </c>
      <c r="BM625" s="19" t="s">
        <v>2377</v>
      </c>
    </row>
    <row r="626" spans="2:65" s="1" customFormat="1" ht="22.5" customHeight="1">
      <c r="B626" s="36"/>
      <c r="C626" s="184" t="s">
        <v>2244</v>
      </c>
      <c r="D626" s="184" t="s">
        <v>164</v>
      </c>
      <c r="E626" s="185" t="s">
        <v>3947</v>
      </c>
      <c r="F626" s="186" t="s">
        <v>3948</v>
      </c>
      <c r="G626" s="187" t="s">
        <v>1996</v>
      </c>
      <c r="H626" s="188">
        <v>7</v>
      </c>
      <c r="I626" s="189"/>
      <c r="J626" s="190">
        <f t="shared" si="240"/>
        <v>0</v>
      </c>
      <c r="K626" s="186" t="s">
        <v>20</v>
      </c>
      <c r="L626" s="56"/>
      <c r="M626" s="191" t="s">
        <v>20</v>
      </c>
      <c r="N626" s="192" t="s">
        <v>44</v>
      </c>
      <c r="O626" s="37"/>
      <c r="P626" s="193">
        <f t="shared" si="241"/>
        <v>0</v>
      </c>
      <c r="Q626" s="193">
        <v>0</v>
      </c>
      <c r="R626" s="193">
        <f t="shared" si="242"/>
        <v>0</v>
      </c>
      <c r="S626" s="193">
        <v>0</v>
      </c>
      <c r="T626" s="194">
        <f t="shared" si="243"/>
        <v>0</v>
      </c>
      <c r="AR626" s="19" t="s">
        <v>168</v>
      </c>
      <c r="AT626" s="19" t="s">
        <v>164</v>
      </c>
      <c r="AU626" s="19" t="s">
        <v>168</v>
      </c>
      <c r="AY626" s="19" t="s">
        <v>162</v>
      </c>
      <c r="BE626" s="195">
        <f t="shared" si="244"/>
        <v>0</v>
      </c>
      <c r="BF626" s="195">
        <f t="shared" si="245"/>
        <v>0</v>
      </c>
      <c r="BG626" s="195">
        <f t="shared" si="246"/>
        <v>0</v>
      </c>
      <c r="BH626" s="195">
        <f t="shared" si="247"/>
        <v>0</v>
      </c>
      <c r="BI626" s="195">
        <f t="shared" si="248"/>
        <v>0</v>
      </c>
      <c r="BJ626" s="19" t="s">
        <v>22</v>
      </c>
      <c r="BK626" s="195">
        <f t="shared" si="249"/>
        <v>0</v>
      </c>
      <c r="BL626" s="19" t="s">
        <v>168</v>
      </c>
      <c r="BM626" s="19" t="s">
        <v>2244</v>
      </c>
    </row>
    <row r="627" spans="2:65" s="1" customFormat="1" ht="22.5" customHeight="1">
      <c r="B627" s="36"/>
      <c r="C627" s="184" t="s">
        <v>2233</v>
      </c>
      <c r="D627" s="184" t="s">
        <v>164</v>
      </c>
      <c r="E627" s="185" t="s">
        <v>3949</v>
      </c>
      <c r="F627" s="186" t="s">
        <v>3950</v>
      </c>
      <c r="G627" s="187" t="s">
        <v>1996</v>
      </c>
      <c r="H627" s="188">
        <v>7</v>
      </c>
      <c r="I627" s="189"/>
      <c r="J627" s="190">
        <f t="shared" si="240"/>
        <v>0</v>
      </c>
      <c r="K627" s="186" t="s">
        <v>20</v>
      </c>
      <c r="L627" s="56"/>
      <c r="M627" s="191" t="s">
        <v>20</v>
      </c>
      <c r="N627" s="192" t="s">
        <v>44</v>
      </c>
      <c r="O627" s="37"/>
      <c r="P627" s="193">
        <f t="shared" si="241"/>
        <v>0</v>
      </c>
      <c r="Q627" s="193">
        <v>0</v>
      </c>
      <c r="R627" s="193">
        <f t="shared" si="242"/>
        <v>0</v>
      </c>
      <c r="S627" s="193">
        <v>0</v>
      </c>
      <c r="T627" s="194">
        <f t="shared" si="243"/>
        <v>0</v>
      </c>
      <c r="AR627" s="19" t="s">
        <v>168</v>
      </c>
      <c r="AT627" s="19" t="s">
        <v>164</v>
      </c>
      <c r="AU627" s="19" t="s">
        <v>168</v>
      </c>
      <c r="AY627" s="19" t="s">
        <v>162</v>
      </c>
      <c r="BE627" s="195">
        <f t="shared" si="244"/>
        <v>0</v>
      </c>
      <c r="BF627" s="195">
        <f t="shared" si="245"/>
        <v>0</v>
      </c>
      <c r="BG627" s="195">
        <f t="shared" si="246"/>
        <v>0</v>
      </c>
      <c r="BH627" s="195">
        <f t="shared" si="247"/>
        <v>0</v>
      </c>
      <c r="BI627" s="195">
        <f t="shared" si="248"/>
        <v>0</v>
      </c>
      <c r="BJ627" s="19" t="s">
        <v>22</v>
      </c>
      <c r="BK627" s="195">
        <f t="shared" si="249"/>
        <v>0</v>
      </c>
      <c r="BL627" s="19" t="s">
        <v>168</v>
      </c>
      <c r="BM627" s="19" t="s">
        <v>2233</v>
      </c>
    </row>
    <row r="628" spans="2:65" s="1" customFormat="1" ht="22.5" customHeight="1">
      <c r="B628" s="36"/>
      <c r="C628" s="184" t="s">
        <v>2239</v>
      </c>
      <c r="D628" s="184" t="s">
        <v>164</v>
      </c>
      <c r="E628" s="185" t="s">
        <v>3951</v>
      </c>
      <c r="F628" s="186" t="s">
        <v>3917</v>
      </c>
      <c r="G628" s="187" t="s">
        <v>2856</v>
      </c>
      <c r="H628" s="188">
        <v>2</v>
      </c>
      <c r="I628" s="189"/>
      <c r="J628" s="190">
        <f t="shared" si="240"/>
        <v>0</v>
      </c>
      <c r="K628" s="186" t="s">
        <v>20</v>
      </c>
      <c r="L628" s="56"/>
      <c r="M628" s="191" t="s">
        <v>20</v>
      </c>
      <c r="N628" s="192" t="s">
        <v>44</v>
      </c>
      <c r="O628" s="37"/>
      <c r="P628" s="193">
        <f t="shared" si="241"/>
        <v>0</v>
      </c>
      <c r="Q628" s="193">
        <v>0</v>
      </c>
      <c r="R628" s="193">
        <f t="shared" si="242"/>
        <v>0</v>
      </c>
      <c r="S628" s="193">
        <v>0</v>
      </c>
      <c r="T628" s="194">
        <f t="shared" si="243"/>
        <v>0</v>
      </c>
      <c r="AR628" s="19" t="s">
        <v>168</v>
      </c>
      <c r="AT628" s="19" t="s">
        <v>164</v>
      </c>
      <c r="AU628" s="19" t="s">
        <v>168</v>
      </c>
      <c r="AY628" s="19" t="s">
        <v>162</v>
      </c>
      <c r="BE628" s="195">
        <f t="shared" si="244"/>
        <v>0</v>
      </c>
      <c r="BF628" s="195">
        <f t="shared" si="245"/>
        <v>0</v>
      </c>
      <c r="BG628" s="195">
        <f t="shared" si="246"/>
        <v>0</v>
      </c>
      <c r="BH628" s="195">
        <f t="shared" si="247"/>
        <v>0</v>
      </c>
      <c r="BI628" s="195">
        <f t="shared" si="248"/>
        <v>0</v>
      </c>
      <c r="BJ628" s="19" t="s">
        <v>22</v>
      </c>
      <c r="BK628" s="195">
        <f t="shared" si="249"/>
        <v>0</v>
      </c>
      <c r="BL628" s="19" t="s">
        <v>168</v>
      </c>
      <c r="BM628" s="19" t="s">
        <v>2239</v>
      </c>
    </row>
    <row r="629" spans="2:65" s="1" customFormat="1" ht="22.5" customHeight="1">
      <c r="B629" s="36"/>
      <c r="C629" s="184" t="s">
        <v>1920</v>
      </c>
      <c r="D629" s="184" t="s">
        <v>164</v>
      </c>
      <c r="E629" s="185" t="s">
        <v>3952</v>
      </c>
      <c r="F629" s="186" t="s">
        <v>3953</v>
      </c>
      <c r="G629" s="187" t="s">
        <v>2856</v>
      </c>
      <c r="H629" s="188">
        <v>2</v>
      </c>
      <c r="I629" s="189"/>
      <c r="J629" s="190">
        <f t="shared" si="240"/>
        <v>0</v>
      </c>
      <c r="K629" s="186" t="s">
        <v>20</v>
      </c>
      <c r="L629" s="56"/>
      <c r="M629" s="191" t="s">
        <v>20</v>
      </c>
      <c r="N629" s="192" t="s">
        <v>44</v>
      </c>
      <c r="O629" s="37"/>
      <c r="P629" s="193">
        <f t="shared" si="241"/>
        <v>0</v>
      </c>
      <c r="Q629" s="193">
        <v>0</v>
      </c>
      <c r="R629" s="193">
        <f t="shared" si="242"/>
        <v>0</v>
      </c>
      <c r="S629" s="193">
        <v>0</v>
      </c>
      <c r="T629" s="194">
        <f t="shared" si="243"/>
        <v>0</v>
      </c>
      <c r="AR629" s="19" t="s">
        <v>168</v>
      </c>
      <c r="AT629" s="19" t="s">
        <v>164</v>
      </c>
      <c r="AU629" s="19" t="s">
        <v>168</v>
      </c>
      <c r="AY629" s="19" t="s">
        <v>162</v>
      </c>
      <c r="BE629" s="195">
        <f t="shared" si="244"/>
        <v>0</v>
      </c>
      <c r="BF629" s="195">
        <f t="shared" si="245"/>
        <v>0</v>
      </c>
      <c r="BG629" s="195">
        <f t="shared" si="246"/>
        <v>0</v>
      </c>
      <c r="BH629" s="195">
        <f t="shared" si="247"/>
        <v>0</v>
      </c>
      <c r="BI629" s="195">
        <f t="shared" si="248"/>
        <v>0</v>
      </c>
      <c r="BJ629" s="19" t="s">
        <v>22</v>
      </c>
      <c r="BK629" s="195">
        <f t="shared" si="249"/>
        <v>0</v>
      </c>
      <c r="BL629" s="19" t="s">
        <v>168</v>
      </c>
      <c r="BM629" s="19" t="s">
        <v>1920</v>
      </c>
    </row>
    <row r="630" spans="2:65" s="1" customFormat="1" ht="22.5" customHeight="1">
      <c r="B630" s="36"/>
      <c r="C630" s="184" t="s">
        <v>1924</v>
      </c>
      <c r="D630" s="184" t="s">
        <v>164</v>
      </c>
      <c r="E630" s="185" t="s">
        <v>3954</v>
      </c>
      <c r="F630" s="186" t="s">
        <v>3955</v>
      </c>
      <c r="G630" s="187" t="s">
        <v>2856</v>
      </c>
      <c r="H630" s="188">
        <v>6</v>
      </c>
      <c r="I630" s="189"/>
      <c r="J630" s="190">
        <f t="shared" si="240"/>
        <v>0</v>
      </c>
      <c r="K630" s="186" t="s">
        <v>20</v>
      </c>
      <c r="L630" s="56"/>
      <c r="M630" s="191" t="s">
        <v>20</v>
      </c>
      <c r="N630" s="192" t="s">
        <v>44</v>
      </c>
      <c r="O630" s="37"/>
      <c r="P630" s="193">
        <f t="shared" si="241"/>
        <v>0</v>
      </c>
      <c r="Q630" s="193">
        <v>0</v>
      </c>
      <c r="R630" s="193">
        <f t="shared" si="242"/>
        <v>0</v>
      </c>
      <c r="S630" s="193">
        <v>0</v>
      </c>
      <c r="T630" s="194">
        <f t="shared" si="243"/>
        <v>0</v>
      </c>
      <c r="AR630" s="19" t="s">
        <v>168</v>
      </c>
      <c r="AT630" s="19" t="s">
        <v>164</v>
      </c>
      <c r="AU630" s="19" t="s">
        <v>168</v>
      </c>
      <c r="AY630" s="19" t="s">
        <v>162</v>
      </c>
      <c r="BE630" s="195">
        <f t="shared" si="244"/>
        <v>0</v>
      </c>
      <c r="BF630" s="195">
        <f t="shared" si="245"/>
        <v>0</v>
      </c>
      <c r="BG630" s="195">
        <f t="shared" si="246"/>
        <v>0</v>
      </c>
      <c r="BH630" s="195">
        <f t="shared" si="247"/>
        <v>0</v>
      </c>
      <c r="BI630" s="195">
        <f t="shared" si="248"/>
        <v>0</v>
      </c>
      <c r="BJ630" s="19" t="s">
        <v>22</v>
      </c>
      <c r="BK630" s="195">
        <f t="shared" si="249"/>
        <v>0</v>
      </c>
      <c r="BL630" s="19" t="s">
        <v>168</v>
      </c>
      <c r="BM630" s="19" t="s">
        <v>1924</v>
      </c>
    </row>
    <row r="631" spans="2:65" s="1" customFormat="1" ht="22.5" customHeight="1">
      <c r="B631" s="36"/>
      <c r="C631" s="184" t="s">
        <v>1927</v>
      </c>
      <c r="D631" s="184" t="s">
        <v>164</v>
      </c>
      <c r="E631" s="185" t="s">
        <v>3956</v>
      </c>
      <c r="F631" s="186" t="s">
        <v>3957</v>
      </c>
      <c r="G631" s="187" t="s">
        <v>1996</v>
      </c>
      <c r="H631" s="188">
        <v>1</v>
      </c>
      <c r="I631" s="189"/>
      <c r="J631" s="190">
        <f t="shared" si="240"/>
        <v>0</v>
      </c>
      <c r="K631" s="186" t="s">
        <v>20</v>
      </c>
      <c r="L631" s="56"/>
      <c r="M631" s="191" t="s">
        <v>20</v>
      </c>
      <c r="N631" s="192" t="s">
        <v>44</v>
      </c>
      <c r="O631" s="37"/>
      <c r="P631" s="193">
        <f t="shared" si="241"/>
        <v>0</v>
      </c>
      <c r="Q631" s="193">
        <v>0</v>
      </c>
      <c r="R631" s="193">
        <f t="shared" si="242"/>
        <v>0</v>
      </c>
      <c r="S631" s="193">
        <v>0</v>
      </c>
      <c r="T631" s="194">
        <f t="shared" si="243"/>
        <v>0</v>
      </c>
      <c r="AR631" s="19" t="s">
        <v>168</v>
      </c>
      <c r="AT631" s="19" t="s">
        <v>164</v>
      </c>
      <c r="AU631" s="19" t="s">
        <v>168</v>
      </c>
      <c r="AY631" s="19" t="s">
        <v>162</v>
      </c>
      <c r="BE631" s="195">
        <f t="shared" si="244"/>
        <v>0</v>
      </c>
      <c r="BF631" s="195">
        <f t="shared" si="245"/>
        <v>0</v>
      </c>
      <c r="BG631" s="195">
        <f t="shared" si="246"/>
        <v>0</v>
      </c>
      <c r="BH631" s="195">
        <f t="shared" si="247"/>
        <v>0</v>
      </c>
      <c r="BI631" s="195">
        <f t="shared" si="248"/>
        <v>0</v>
      </c>
      <c r="BJ631" s="19" t="s">
        <v>22</v>
      </c>
      <c r="BK631" s="195">
        <f t="shared" si="249"/>
        <v>0</v>
      </c>
      <c r="BL631" s="19" t="s">
        <v>168</v>
      </c>
      <c r="BM631" s="19" t="s">
        <v>1927</v>
      </c>
    </row>
    <row r="632" spans="2:65" s="1" customFormat="1" ht="22.5" customHeight="1">
      <c r="B632" s="36"/>
      <c r="C632" s="184" t="s">
        <v>1930</v>
      </c>
      <c r="D632" s="184" t="s">
        <v>164</v>
      </c>
      <c r="E632" s="185" t="s">
        <v>3958</v>
      </c>
      <c r="F632" s="186" t="s">
        <v>3959</v>
      </c>
      <c r="G632" s="187" t="s">
        <v>1996</v>
      </c>
      <c r="H632" s="188">
        <v>1</v>
      </c>
      <c r="I632" s="189"/>
      <c r="J632" s="190">
        <f t="shared" si="240"/>
        <v>0</v>
      </c>
      <c r="K632" s="186" t="s">
        <v>20</v>
      </c>
      <c r="L632" s="56"/>
      <c r="M632" s="191" t="s">
        <v>20</v>
      </c>
      <c r="N632" s="192" t="s">
        <v>44</v>
      </c>
      <c r="O632" s="37"/>
      <c r="P632" s="193">
        <f t="shared" si="241"/>
        <v>0</v>
      </c>
      <c r="Q632" s="193">
        <v>0</v>
      </c>
      <c r="R632" s="193">
        <f t="shared" si="242"/>
        <v>0</v>
      </c>
      <c r="S632" s="193">
        <v>0</v>
      </c>
      <c r="T632" s="194">
        <f t="shared" si="243"/>
        <v>0</v>
      </c>
      <c r="AR632" s="19" t="s">
        <v>168</v>
      </c>
      <c r="AT632" s="19" t="s">
        <v>164</v>
      </c>
      <c r="AU632" s="19" t="s">
        <v>168</v>
      </c>
      <c r="AY632" s="19" t="s">
        <v>162</v>
      </c>
      <c r="BE632" s="195">
        <f t="shared" si="244"/>
        <v>0</v>
      </c>
      <c r="BF632" s="195">
        <f t="shared" si="245"/>
        <v>0</v>
      </c>
      <c r="BG632" s="195">
        <f t="shared" si="246"/>
        <v>0</v>
      </c>
      <c r="BH632" s="195">
        <f t="shared" si="247"/>
        <v>0</v>
      </c>
      <c r="BI632" s="195">
        <f t="shared" si="248"/>
        <v>0</v>
      </c>
      <c r="BJ632" s="19" t="s">
        <v>22</v>
      </c>
      <c r="BK632" s="195">
        <f t="shared" si="249"/>
        <v>0</v>
      </c>
      <c r="BL632" s="19" t="s">
        <v>168</v>
      </c>
      <c r="BM632" s="19" t="s">
        <v>1930</v>
      </c>
    </row>
    <row r="633" spans="2:63" s="15" customFormat="1" ht="21.6" customHeight="1">
      <c r="B633" s="270"/>
      <c r="C633" s="271"/>
      <c r="D633" s="272" t="s">
        <v>72</v>
      </c>
      <c r="E633" s="272" t="s">
        <v>3960</v>
      </c>
      <c r="F633" s="272" t="s">
        <v>3961</v>
      </c>
      <c r="G633" s="271"/>
      <c r="H633" s="271"/>
      <c r="I633" s="273"/>
      <c r="J633" s="274">
        <f>BK633</f>
        <v>0</v>
      </c>
      <c r="K633" s="271"/>
      <c r="L633" s="275"/>
      <c r="M633" s="276"/>
      <c r="N633" s="277"/>
      <c r="O633" s="277"/>
      <c r="P633" s="278">
        <f>SUM(P634:P664)</f>
        <v>0</v>
      </c>
      <c r="Q633" s="277"/>
      <c r="R633" s="278">
        <f>SUM(R634:R664)</f>
        <v>0</v>
      </c>
      <c r="S633" s="277"/>
      <c r="T633" s="279">
        <f>SUM(T634:T664)</f>
        <v>0</v>
      </c>
      <c r="AR633" s="280" t="s">
        <v>22</v>
      </c>
      <c r="AT633" s="281" t="s">
        <v>72</v>
      </c>
      <c r="AU633" s="281" t="s">
        <v>180</v>
      </c>
      <c r="AY633" s="280" t="s">
        <v>162</v>
      </c>
      <c r="BK633" s="282">
        <f>SUM(BK634:BK664)</f>
        <v>0</v>
      </c>
    </row>
    <row r="634" spans="2:65" s="1" customFormat="1" ht="22.5" customHeight="1">
      <c r="B634" s="36"/>
      <c r="C634" s="184" t="s">
        <v>1638</v>
      </c>
      <c r="D634" s="184" t="s">
        <v>164</v>
      </c>
      <c r="E634" s="185" t="s">
        <v>3962</v>
      </c>
      <c r="F634" s="186" t="s">
        <v>3963</v>
      </c>
      <c r="G634" s="187" t="s">
        <v>248</v>
      </c>
      <c r="H634" s="188">
        <v>20</v>
      </c>
      <c r="I634" s="189"/>
      <c r="J634" s="190">
        <f aca="true" t="shared" si="250" ref="J634:J664">ROUND(I634*H634,2)</f>
        <v>0</v>
      </c>
      <c r="K634" s="186" t="s">
        <v>20</v>
      </c>
      <c r="L634" s="56"/>
      <c r="M634" s="191" t="s">
        <v>20</v>
      </c>
      <c r="N634" s="192" t="s">
        <v>44</v>
      </c>
      <c r="O634" s="37"/>
      <c r="P634" s="193">
        <f aca="true" t="shared" si="251" ref="P634:P664">O634*H634</f>
        <v>0</v>
      </c>
      <c r="Q634" s="193">
        <v>0</v>
      </c>
      <c r="R634" s="193">
        <f aca="true" t="shared" si="252" ref="R634:R664">Q634*H634</f>
        <v>0</v>
      </c>
      <c r="S634" s="193">
        <v>0</v>
      </c>
      <c r="T634" s="194">
        <f aca="true" t="shared" si="253" ref="T634:T664">S634*H634</f>
        <v>0</v>
      </c>
      <c r="AR634" s="19" t="s">
        <v>168</v>
      </c>
      <c r="AT634" s="19" t="s">
        <v>164</v>
      </c>
      <c r="AU634" s="19" t="s">
        <v>168</v>
      </c>
      <c r="AY634" s="19" t="s">
        <v>162</v>
      </c>
      <c r="BE634" s="195">
        <f aca="true" t="shared" si="254" ref="BE634:BE664">IF(N634="základní",J634,0)</f>
        <v>0</v>
      </c>
      <c r="BF634" s="195">
        <f aca="true" t="shared" si="255" ref="BF634:BF664">IF(N634="snížená",J634,0)</f>
        <v>0</v>
      </c>
      <c r="BG634" s="195">
        <f aca="true" t="shared" si="256" ref="BG634:BG664">IF(N634="zákl. přenesená",J634,0)</f>
        <v>0</v>
      </c>
      <c r="BH634" s="195">
        <f aca="true" t="shared" si="257" ref="BH634:BH664">IF(N634="sníž. přenesená",J634,0)</f>
        <v>0</v>
      </c>
      <c r="BI634" s="195">
        <f aca="true" t="shared" si="258" ref="BI634:BI664">IF(N634="nulová",J634,0)</f>
        <v>0</v>
      </c>
      <c r="BJ634" s="19" t="s">
        <v>22</v>
      </c>
      <c r="BK634" s="195">
        <f aca="true" t="shared" si="259" ref="BK634:BK664">ROUND(I634*H634,2)</f>
        <v>0</v>
      </c>
      <c r="BL634" s="19" t="s">
        <v>168</v>
      </c>
      <c r="BM634" s="19" t="s">
        <v>1638</v>
      </c>
    </row>
    <row r="635" spans="2:65" s="1" customFormat="1" ht="22.5" customHeight="1">
      <c r="B635" s="36"/>
      <c r="C635" s="184" t="s">
        <v>1625</v>
      </c>
      <c r="D635" s="184" t="s">
        <v>164</v>
      </c>
      <c r="E635" s="185" t="s">
        <v>3964</v>
      </c>
      <c r="F635" s="186" t="s">
        <v>3965</v>
      </c>
      <c r="G635" s="187" t="s">
        <v>248</v>
      </c>
      <c r="H635" s="188">
        <v>30</v>
      </c>
      <c r="I635" s="189"/>
      <c r="J635" s="190">
        <f t="shared" si="250"/>
        <v>0</v>
      </c>
      <c r="K635" s="186" t="s">
        <v>20</v>
      </c>
      <c r="L635" s="56"/>
      <c r="M635" s="191" t="s">
        <v>20</v>
      </c>
      <c r="N635" s="192" t="s">
        <v>44</v>
      </c>
      <c r="O635" s="37"/>
      <c r="P635" s="193">
        <f t="shared" si="251"/>
        <v>0</v>
      </c>
      <c r="Q635" s="193">
        <v>0</v>
      </c>
      <c r="R635" s="193">
        <f t="shared" si="252"/>
        <v>0</v>
      </c>
      <c r="S635" s="193">
        <v>0</v>
      </c>
      <c r="T635" s="194">
        <f t="shared" si="253"/>
        <v>0</v>
      </c>
      <c r="AR635" s="19" t="s">
        <v>168</v>
      </c>
      <c r="AT635" s="19" t="s">
        <v>164</v>
      </c>
      <c r="AU635" s="19" t="s">
        <v>168</v>
      </c>
      <c r="AY635" s="19" t="s">
        <v>162</v>
      </c>
      <c r="BE635" s="195">
        <f t="shared" si="254"/>
        <v>0</v>
      </c>
      <c r="BF635" s="195">
        <f t="shared" si="255"/>
        <v>0</v>
      </c>
      <c r="BG635" s="195">
        <f t="shared" si="256"/>
        <v>0</v>
      </c>
      <c r="BH635" s="195">
        <f t="shared" si="257"/>
        <v>0</v>
      </c>
      <c r="BI635" s="195">
        <f t="shared" si="258"/>
        <v>0</v>
      </c>
      <c r="BJ635" s="19" t="s">
        <v>22</v>
      </c>
      <c r="BK635" s="195">
        <f t="shared" si="259"/>
        <v>0</v>
      </c>
      <c r="BL635" s="19" t="s">
        <v>168</v>
      </c>
      <c r="BM635" s="19" t="s">
        <v>1625</v>
      </c>
    </row>
    <row r="636" spans="2:65" s="1" customFormat="1" ht="22.5" customHeight="1">
      <c r="B636" s="36"/>
      <c r="C636" s="184" t="s">
        <v>1629</v>
      </c>
      <c r="D636" s="184" t="s">
        <v>164</v>
      </c>
      <c r="E636" s="185" t="s">
        <v>3966</v>
      </c>
      <c r="F636" s="186" t="s">
        <v>3967</v>
      </c>
      <c r="G636" s="187" t="s">
        <v>248</v>
      </c>
      <c r="H636" s="188">
        <v>85</v>
      </c>
      <c r="I636" s="189"/>
      <c r="J636" s="190">
        <f t="shared" si="250"/>
        <v>0</v>
      </c>
      <c r="K636" s="186" t="s">
        <v>20</v>
      </c>
      <c r="L636" s="56"/>
      <c r="M636" s="191" t="s">
        <v>20</v>
      </c>
      <c r="N636" s="192" t="s">
        <v>44</v>
      </c>
      <c r="O636" s="37"/>
      <c r="P636" s="193">
        <f t="shared" si="251"/>
        <v>0</v>
      </c>
      <c r="Q636" s="193">
        <v>0</v>
      </c>
      <c r="R636" s="193">
        <f t="shared" si="252"/>
        <v>0</v>
      </c>
      <c r="S636" s="193">
        <v>0</v>
      </c>
      <c r="T636" s="194">
        <f t="shared" si="253"/>
        <v>0</v>
      </c>
      <c r="AR636" s="19" t="s">
        <v>168</v>
      </c>
      <c r="AT636" s="19" t="s">
        <v>164</v>
      </c>
      <c r="AU636" s="19" t="s">
        <v>168</v>
      </c>
      <c r="AY636" s="19" t="s">
        <v>162</v>
      </c>
      <c r="BE636" s="195">
        <f t="shared" si="254"/>
        <v>0</v>
      </c>
      <c r="BF636" s="195">
        <f t="shared" si="255"/>
        <v>0</v>
      </c>
      <c r="BG636" s="195">
        <f t="shared" si="256"/>
        <v>0</v>
      </c>
      <c r="BH636" s="195">
        <f t="shared" si="257"/>
        <v>0</v>
      </c>
      <c r="BI636" s="195">
        <f t="shared" si="258"/>
        <v>0</v>
      </c>
      <c r="BJ636" s="19" t="s">
        <v>22</v>
      </c>
      <c r="BK636" s="195">
        <f t="shared" si="259"/>
        <v>0</v>
      </c>
      <c r="BL636" s="19" t="s">
        <v>168</v>
      </c>
      <c r="BM636" s="19" t="s">
        <v>1629</v>
      </c>
    </row>
    <row r="637" spans="2:65" s="1" customFormat="1" ht="22.5" customHeight="1">
      <c r="B637" s="36"/>
      <c r="C637" s="184" t="s">
        <v>1633</v>
      </c>
      <c r="D637" s="184" t="s">
        <v>164</v>
      </c>
      <c r="E637" s="185" t="s">
        <v>3968</v>
      </c>
      <c r="F637" s="186" t="s">
        <v>3969</v>
      </c>
      <c r="G637" s="187" t="s">
        <v>248</v>
      </c>
      <c r="H637" s="188">
        <v>105</v>
      </c>
      <c r="I637" s="189"/>
      <c r="J637" s="190">
        <f t="shared" si="250"/>
        <v>0</v>
      </c>
      <c r="K637" s="186" t="s">
        <v>20</v>
      </c>
      <c r="L637" s="56"/>
      <c r="M637" s="191" t="s">
        <v>20</v>
      </c>
      <c r="N637" s="192" t="s">
        <v>44</v>
      </c>
      <c r="O637" s="37"/>
      <c r="P637" s="193">
        <f t="shared" si="251"/>
        <v>0</v>
      </c>
      <c r="Q637" s="193">
        <v>0</v>
      </c>
      <c r="R637" s="193">
        <f t="shared" si="252"/>
        <v>0</v>
      </c>
      <c r="S637" s="193">
        <v>0</v>
      </c>
      <c r="T637" s="194">
        <f t="shared" si="253"/>
        <v>0</v>
      </c>
      <c r="AR637" s="19" t="s">
        <v>168</v>
      </c>
      <c r="AT637" s="19" t="s">
        <v>164</v>
      </c>
      <c r="AU637" s="19" t="s">
        <v>168</v>
      </c>
      <c r="AY637" s="19" t="s">
        <v>162</v>
      </c>
      <c r="BE637" s="195">
        <f t="shared" si="254"/>
        <v>0</v>
      </c>
      <c r="BF637" s="195">
        <f t="shared" si="255"/>
        <v>0</v>
      </c>
      <c r="BG637" s="195">
        <f t="shared" si="256"/>
        <v>0</v>
      </c>
      <c r="BH637" s="195">
        <f t="shared" si="257"/>
        <v>0</v>
      </c>
      <c r="BI637" s="195">
        <f t="shared" si="258"/>
        <v>0</v>
      </c>
      <c r="BJ637" s="19" t="s">
        <v>22</v>
      </c>
      <c r="BK637" s="195">
        <f t="shared" si="259"/>
        <v>0</v>
      </c>
      <c r="BL637" s="19" t="s">
        <v>168</v>
      </c>
      <c r="BM637" s="19" t="s">
        <v>1633</v>
      </c>
    </row>
    <row r="638" spans="2:65" s="1" customFormat="1" ht="22.5" customHeight="1">
      <c r="B638" s="36"/>
      <c r="C638" s="184" t="s">
        <v>989</v>
      </c>
      <c r="D638" s="184" t="s">
        <v>164</v>
      </c>
      <c r="E638" s="185" t="s">
        <v>3970</v>
      </c>
      <c r="F638" s="186" t="s">
        <v>3971</v>
      </c>
      <c r="G638" s="187" t="s">
        <v>248</v>
      </c>
      <c r="H638" s="188">
        <v>30</v>
      </c>
      <c r="I638" s="189"/>
      <c r="J638" s="190">
        <f t="shared" si="250"/>
        <v>0</v>
      </c>
      <c r="K638" s="186" t="s">
        <v>20</v>
      </c>
      <c r="L638" s="56"/>
      <c r="M638" s="191" t="s">
        <v>20</v>
      </c>
      <c r="N638" s="192" t="s">
        <v>44</v>
      </c>
      <c r="O638" s="37"/>
      <c r="P638" s="193">
        <f t="shared" si="251"/>
        <v>0</v>
      </c>
      <c r="Q638" s="193">
        <v>0</v>
      </c>
      <c r="R638" s="193">
        <f t="shared" si="252"/>
        <v>0</v>
      </c>
      <c r="S638" s="193">
        <v>0</v>
      </c>
      <c r="T638" s="194">
        <f t="shared" si="253"/>
        <v>0</v>
      </c>
      <c r="AR638" s="19" t="s">
        <v>168</v>
      </c>
      <c r="AT638" s="19" t="s">
        <v>164</v>
      </c>
      <c r="AU638" s="19" t="s">
        <v>168</v>
      </c>
      <c r="AY638" s="19" t="s">
        <v>162</v>
      </c>
      <c r="BE638" s="195">
        <f t="shared" si="254"/>
        <v>0</v>
      </c>
      <c r="BF638" s="195">
        <f t="shared" si="255"/>
        <v>0</v>
      </c>
      <c r="BG638" s="195">
        <f t="shared" si="256"/>
        <v>0</v>
      </c>
      <c r="BH638" s="195">
        <f t="shared" si="257"/>
        <v>0</v>
      </c>
      <c r="BI638" s="195">
        <f t="shared" si="258"/>
        <v>0</v>
      </c>
      <c r="BJ638" s="19" t="s">
        <v>22</v>
      </c>
      <c r="BK638" s="195">
        <f t="shared" si="259"/>
        <v>0</v>
      </c>
      <c r="BL638" s="19" t="s">
        <v>168</v>
      </c>
      <c r="BM638" s="19" t="s">
        <v>989</v>
      </c>
    </row>
    <row r="639" spans="2:65" s="1" customFormat="1" ht="22.5" customHeight="1">
      <c r="B639" s="36"/>
      <c r="C639" s="184" t="s">
        <v>3972</v>
      </c>
      <c r="D639" s="184" t="s">
        <v>164</v>
      </c>
      <c r="E639" s="185" t="s">
        <v>3973</v>
      </c>
      <c r="F639" s="186" t="s">
        <v>3974</v>
      </c>
      <c r="G639" s="187" t="s">
        <v>248</v>
      </c>
      <c r="H639" s="188">
        <v>50</v>
      </c>
      <c r="I639" s="189"/>
      <c r="J639" s="190">
        <f t="shared" si="250"/>
        <v>0</v>
      </c>
      <c r="K639" s="186" t="s">
        <v>20</v>
      </c>
      <c r="L639" s="56"/>
      <c r="M639" s="191" t="s">
        <v>20</v>
      </c>
      <c r="N639" s="192" t="s">
        <v>44</v>
      </c>
      <c r="O639" s="37"/>
      <c r="P639" s="193">
        <f t="shared" si="251"/>
        <v>0</v>
      </c>
      <c r="Q639" s="193">
        <v>0</v>
      </c>
      <c r="R639" s="193">
        <f t="shared" si="252"/>
        <v>0</v>
      </c>
      <c r="S639" s="193">
        <v>0</v>
      </c>
      <c r="T639" s="194">
        <f t="shared" si="253"/>
        <v>0</v>
      </c>
      <c r="AR639" s="19" t="s">
        <v>168</v>
      </c>
      <c r="AT639" s="19" t="s">
        <v>164</v>
      </c>
      <c r="AU639" s="19" t="s">
        <v>168</v>
      </c>
      <c r="AY639" s="19" t="s">
        <v>162</v>
      </c>
      <c r="BE639" s="195">
        <f t="shared" si="254"/>
        <v>0</v>
      </c>
      <c r="BF639" s="195">
        <f t="shared" si="255"/>
        <v>0</v>
      </c>
      <c r="BG639" s="195">
        <f t="shared" si="256"/>
        <v>0</v>
      </c>
      <c r="BH639" s="195">
        <f t="shared" si="257"/>
        <v>0</v>
      </c>
      <c r="BI639" s="195">
        <f t="shared" si="258"/>
        <v>0</v>
      </c>
      <c r="BJ639" s="19" t="s">
        <v>22</v>
      </c>
      <c r="BK639" s="195">
        <f t="shared" si="259"/>
        <v>0</v>
      </c>
      <c r="BL639" s="19" t="s">
        <v>168</v>
      </c>
      <c r="BM639" s="19" t="s">
        <v>3972</v>
      </c>
    </row>
    <row r="640" spans="2:65" s="1" customFormat="1" ht="22.5" customHeight="1">
      <c r="B640" s="36"/>
      <c r="C640" s="184" t="s">
        <v>590</v>
      </c>
      <c r="D640" s="184" t="s">
        <v>164</v>
      </c>
      <c r="E640" s="185" t="s">
        <v>3975</v>
      </c>
      <c r="F640" s="186" t="s">
        <v>3976</v>
      </c>
      <c r="G640" s="187" t="s">
        <v>248</v>
      </c>
      <c r="H640" s="188">
        <v>40</v>
      </c>
      <c r="I640" s="189"/>
      <c r="J640" s="190">
        <f t="shared" si="250"/>
        <v>0</v>
      </c>
      <c r="K640" s="186" t="s">
        <v>20</v>
      </c>
      <c r="L640" s="56"/>
      <c r="M640" s="191" t="s">
        <v>20</v>
      </c>
      <c r="N640" s="192" t="s">
        <v>44</v>
      </c>
      <c r="O640" s="37"/>
      <c r="P640" s="193">
        <f t="shared" si="251"/>
        <v>0</v>
      </c>
      <c r="Q640" s="193">
        <v>0</v>
      </c>
      <c r="R640" s="193">
        <f t="shared" si="252"/>
        <v>0</v>
      </c>
      <c r="S640" s="193">
        <v>0</v>
      </c>
      <c r="T640" s="194">
        <f t="shared" si="253"/>
        <v>0</v>
      </c>
      <c r="AR640" s="19" t="s">
        <v>168</v>
      </c>
      <c r="AT640" s="19" t="s">
        <v>164</v>
      </c>
      <c r="AU640" s="19" t="s">
        <v>168</v>
      </c>
      <c r="AY640" s="19" t="s">
        <v>162</v>
      </c>
      <c r="BE640" s="195">
        <f t="shared" si="254"/>
        <v>0</v>
      </c>
      <c r="BF640" s="195">
        <f t="shared" si="255"/>
        <v>0</v>
      </c>
      <c r="BG640" s="195">
        <f t="shared" si="256"/>
        <v>0</v>
      </c>
      <c r="BH640" s="195">
        <f t="shared" si="257"/>
        <v>0</v>
      </c>
      <c r="BI640" s="195">
        <f t="shared" si="258"/>
        <v>0</v>
      </c>
      <c r="BJ640" s="19" t="s">
        <v>22</v>
      </c>
      <c r="BK640" s="195">
        <f t="shared" si="259"/>
        <v>0</v>
      </c>
      <c r="BL640" s="19" t="s">
        <v>168</v>
      </c>
      <c r="BM640" s="19" t="s">
        <v>590</v>
      </c>
    </row>
    <row r="641" spans="2:65" s="1" customFormat="1" ht="22.5" customHeight="1">
      <c r="B641" s="36"/>
      <c r="C641" s="184" t="s">
        <v>3977</v>
      </c>
      <c r="D641" s="184" t="s">
        <v>164</v>
      </c>
      <c r="E641" s="185" t="s">
        <v>3978</v>
      </c>
      <c r="F641" s="186" t="s">
        <v>3979</v>
      </c>
      <c r="G641" s="187" t="s">
        <v>248</v>
      </c>
      <c r="H641" s="188">
        <v>160</v>
      </c>
      <c r="I641" s="189"/>
      <c r="J641" s="190">
        <f t="shared" si="250"/>
        <v>0</v>
      </c>
      <c r="K641" s="186" t="s">
        <v>20</v>
      </c>
      <c r="L641" s="56"/>
      <c r="M641" s="191" t="s">
        <v>20</v>
      </c>
      <c r="N641" s="192" t="s">
        <v>44</v>
      </c>
      <c r="O641" s="37"/>
      <c r="P641" s="193">
        <f t="shared" si="251"/>
        <v>0</v>
      </c>
      <c r="Q641" s="193">
        <v>0</v>
      </c>
      <c r="R641" s="193">
        <f t="shared" si="252"/>
        <v>0</v>
      </c>
      <c r="S641" s="193">
        <v>0</v>
      </c>
      <c r="T641" s="194">
        <f t="shared" si="253"/>
        <v>0</v>
      </c>
      <c r="AR641" s="19" t="s">
        <v>168</v>
      </c>
      <c r="AT641" s="19" t="s">
        <v>164</v>
      </c>
      <c r="AU641" s="19" t="s">
        <v>168</v>
      </c>
      <c r="AY641" s="19" t="s">
        <v>162</v>
      </c>
      <c r="BE641" s="195">
        <f t="shared" si="254"/>
        <v>0</v>
      </c>
      <c r="BF641" s="195">
        <f t="shared" si="255"/>
        <v>0</v>
      </c>
      <c r="BG641" s="195">
        <f t="shared" si="256"/>
        <v>0</v>
      </c>
      <c r="BH641" s="195">
        <f t="shared" si="257"/>
        <v>0</v>
      </c>
      <c r="BI641" s="195">
        <f t="shared" si="258"/>
        <v>0</v>
      </c>
      <c r="BJ641" s="19" t="s">
        <v>22</v>
      </c>
      <c r="BK641" s="195">
        <f t="shared" si="259"/>
        <v>0</v>
      </c>
      <c r="BL641" s="19" t="s">
        <v>168</v>
      </c>
      <c r="BM641" s="19" t="s">
        <v>3977</v>
      </c>
    </row>
    <row r="642" spans="2:65" s="1" customFormat="1" ht="22.5" customHeight="1">
      <c r="B642" s="36"/>
      <c r="C642" s="184" t="s">
        <v>3980</v>
      </c>
      <c r="D642" s="184" t="s">
        <v>164</v>
      </c>
      <c r="E642" s="185" t="s">
        <v>3981</v>
      </c>
      <c r="F642" s="186" t="s">
        <v>3982</v>
      </c>
      <c r="G642" s="187" t="s">
        <v>248</v>
      </c>
      <c r="H642" s="188">
        <v>55</v>
      </c>
      <c r="I642" s="189"/>
      <c r="J642" s="190">
        <f t="shared" si="250"/>
        <v>0</v>
      </c>
      <c r="K642" s="186" t="s">
        <v>20</v>
      </c>
      <c r="L642" s="56"/>
      <c r="M642" s="191" t="s">
        <v>20</v>
      </c>
      <c r="N642" s="192" t="s">
        <v>44</v>
      </c>
      <c r="O642" s="37"/>
      <c r="P642" s="193">
        <f t="shared" si="251"/>
        <v>0</v>
      </c>
      <c r="Q642" s="193">
        <v>0</v>
      </c>
      <c r="R642" s="193">
        <f t="shared" si="252"/>
        <v>0</v>
      </c>
      <c r="S642" s="193">
        <v>0</v>
      </c>
      <c r="T642" s="194">
        <f t="shared" si="253"/>
        <v>0</v>
      </c>
      <c r="AR642" s="19" t="s">
        <v>168</v>
      </c>
      <c r="AT642" s="19" t="s">
        <v>164</v>
      </c>
      <c r="AU642" s="19" t="s">
        <v>168</v>
      </c>
      <c r="AY642" s="19" t="s">
        <v>162</v>
      </c>
      <c r="BE642" s="195">
        <f t="shared" si="254"/>
        <v>0</v>
      </c>
      <c r="BF642" s="195">
        <f t="shared" si="255"/>
        <v>0</v>
      </c>
      <c r="BG642" s="195">
        <f t="shared" si="256"/>
        <v>0</v>
      </c>
      <c r="BH642" s="195">
        <f t="shared" si="257"/>
        <v>0</v>
      </c>
      <c r="BI642" s="195">
        <f t="shared" si="258"/>
        <v>0</v>
      </c>
      <c r="BJ642" s="19" t="s">
        <v>22</v>
      </c>
      <c r="BK642" s="195">
        <f t="shared" si="259"/>
        <v>0</v>
      </c>
      <c r="BL642" s="19" t="s">
        <v>168</v>
      </c>
      <c r="BM642" s="19" t="s">
        <v>3980</v>
      </c>
    </row>
    <row r="643" spans="2:65" s="1" customFormat="1" ht="22.5" customHeight="1">
      <c r="B643" s="36"/>
      <c r="C643" s="184" t="s">
        <v>3983</v>
      </c>
      <c r="D643" s="184" t="s">
        <v>164</v>
      </c>
      <c r="E643" s="185" t="s">
        <v>3984</v>
      </c>
      <c r="F643" s="186" t="s">
        <v>3985</v>
      </c>
      <c r="G643" s="187" t="s">
        <v>248</v>
      </c>
      <c r="H643" s="188">
        <v>120</v>
      </c>
      <c r="I643" s="189"/>
      <c r="J643" s="190">
        <f t="shared" si="250"/>
        <v>0</v>
      </c>
      <c r="K643" s="186" t="s">
        <v>20</v>
      </c>
      <c r="L643" s="56"/>
      <c r="M643" s="191" t="s">
        <v>20</v>
      </c>
      <c r="N643" s="192" t="s">
        <v>44</v>
      </c>
      <c r="O643" s="37"/>
      <c r="P643" s="193">
        <f t="shared" si="251"/>
        <v>0</v>
      </c>
      <c r="Q643" s="193">
        <v>0</v>
      </c>
      <c r="R643" s="193">
        <f t="shared" si="252"/>
        <v>0</v>
      </c>
      <c r="S643" s="193">
        <v>0</v>
      </c>
      <c r="T643" s="194">
        <f t="shared" si="253"/>
        <v>0</v>
      </c>
      <c r="AR643" s="19" t="s">
        <v>168</v>
      </c>
      <c r="AT643" s="19" t="s">
        <v>164</v>
      </c>
      <c r="AU643" s="19" t="s">
        <v>168</v>
      </c>
      <c r="AY643" s="19" t="s">
        <v>162</v>
      </c>
      <c r="BE643" s="195">
        <f t="shared" si="254"/>
        <v>0</v>
      </c>
      <c r="BF643" s="195">
        <f t="shared" si="255"/>
        <v>0</v>
      </c>
      <c r="BG643" s="195">
        <f t="shared" si="256"/>
        <v>0</v>
      </c>
      <c r="BH643" s="195">
        <f t="shared" si="257"/>
        <v>0</v>
      </c>
      <c r="BI643" s="195">
        <f t="shared" si="258"/>
        <v>0</v>
      </c>
      <c r="BJ643" s="19" t="s">
        <v>22</v>
      </c>
      <c r="BK643" s="195">
        <f t="shared" si="259"/>
        <v>0</v>
      </c>
      <c r="BL643" s="19" t="s">
        <v>168</v>
      </c>
      <c r="BM643" s="19" t="s">
        <v>3983</v>
      </c>
    </row>
    <row r="644" spans="2:65" s="1" customFormat="1" ht="22.5" customHeight="1">
      <c r="B644" s="36"/>
      <c r="C644" s="184" t="s">
        <v>3986</v>
      </c>
      <c r="D644" s="184" t="s">
        <v>164</v>
      </c>
      <c r="E644" s="185" t="s">
        <v>3987</v>
      </c>
      <c r="F644" s="186" t="s">
        <v>3988</v>
      </c>
      <c r="G644" s="187" t="s">
        <v>1996</v>
      </c>
      <c r="H644" s="188">
        <v>6</v>
      </c>
      <c r="I644" s="189"/>
      <c r="J644" s="190">
        <f t="shared" si="250"/>
        <v>0</v>
      </c>
      <c r="K644" s="186" t="s">
        <v>20</v>
      </c>
      <c r="L644" s="56"/>
      <c r="M644" s="191" t="s">
        <v>20</v>
      </c>
      <c r="N644" s="192" t="s">
        <v>44</v>
      </c>
      <c r="O644" s="37"/>
      <c r="P644" s="193">
        <f t="shared" si="251"/>
        <v>0</v>
      </c>
      <c r="Q644" s="193">
        <v>0</v>
      </c>
      <c r="R644" s="193">
        <f t="shared" si="252"/>
        <v>0</v>
      </c>
      <c r="S644" s="193">
        <v>0</v>
      </c>
      <c r="T644" s="194">
        <f t="shared" si="253"/>
        <v>0</v>
      </c>
      <c r="AR644" s="19" t="s">
        <v>168</v>
      </c>
      <c r="AT644" s="19" t="s">
        <v>164</v>
      </c>
      <c r="AU644" s="19" t="s">
        <v>168</v>
      </c>
      <c r="AY644" s="19" t="s">
        <v>162</v>
      </c>
      <c r="BE644" s="195">
        <f t="shared" si="254"/>
        <v>0</v>
      </c>
      <c r="BF644" s="195">
        <f t="shared" si="255"/>
        <v>0</v>
      </c>
      <c r="BG644" s="195">
        <f t="shared" si="256"/>
        <v>0</v>
      </c>
      <c r="BH644" s="195">
        <f t="shared" si="257"/>
        <v>0</v>
      </c>
      <c r="BI644" s="195">
        <f t="shared" si="258"/>
        <v>0</v>
      </c>
      <c r="BJ644" s="19" t="s">
        <v>22</v>
      </c>
      <c r="BK644" s="195">
        <f t="shared" si="259"/>
        <v>0</v>
      </c>
      <c r="BL644" s="19" t="s">
        <v>168</v>
      </c>
      <c r="BM644" s="19" t="s">
        <v>3986</v>
      </c>
    </row>
    <row r="645" spans="2:65" s="1" customFormat="1" ht="22.5" customHeight="1">
      <c r="B645" s="36"/>
      <c r="C645" s="184" t="s">
        <v>3989</v>
      </c>
      <c r="D645" s="184" t="s">
        <v>164</v>
      </c>
      <c r="E645" s="185" t="s">
        <v>3990</v>
      </c>
      <c r="F645" s="186" t="s">
        <v>3991</v>
      </c>
      <c r="G645" s="187" t="s">
        <v>1996</v>
      </c>
      <c r="H645" s="188">
        <v>30</v>
      </c>
      <c r="I645" s="189"/>
      <c r="J645" s="190">
        <f t="shared" si="250"/>
        <v>0</v>
      </c>
      <c r="K645" s="186" t="s">
        <v>20</v>
      </c>
      <c r="L645" s="56"/>
      <c r="M645" s="191" t="s">
        <v>20</v>
      </c>
      <c r="N645" s="192" t="s">
        <v>44</v>
      </c>
      <c r="O645" s="37"/>
      <c r="P645" s="193">
        <f t="shared" si="251"/>
        <v>0</v>
      </c>
      <c r="Q645" s="193">
        <v>0</v>
      </c>
      <c r="R645" s="193">
        <f t="shared" si="252"/>
        <v>0</v>
      </c>
      <c r="S645" s="193">
        <v>0</v>
      </c>
      <c r="T645" s="194">
        <f t="shared" si="253"/>
        <v>0</v>
      </c>
      <c r="AR645" s="19" t="s">
        <v>168</v>
      </c>
      <c r="AT645" s="19" t="s">
        <v>164</v>
      </c>
      <c r="AU645" s="19" t="s">
        <v>168</v>
      </c>
      <c r="AY645" s="19" t="s">
        <v>162</v>
      </c>
      <c r="BE645" s="195">
        <f t="shared" si="254"/>
        <v>0</v>
      </c>
      <c r="BF645" s="195">
        <f t="shared" si="255"/>
        <v>0</v>
      </c>
      <c r="BG645" s="195">
        <f t="shared" si="256"/>
        <v>0</v>
      </c>
      <c r="BH645" s="195">
        <f t="shared" si="257"/>
        <v>0</v>
      </c>
      <c r="BI645" s="195">
        <f t="shared" si="258"/>
        <v>0</v>
      </c>
      <c r="BJ645" s="19" t="s">
        <v>22</v>
      </c>
      <c r="BK645" s="195">
        <f t="shared" si="259"/>
        <v>0</v>
      </c>
      <c r="BL645" s="19" t="s">
        <v>168</v>
      </c>
      <c r="BM645" s="19" t="s">
        <v>3989</v>
      </c>
    </row>
    <row r="646" spans="2:65" s="1" customFormat="1" ht="22.5" customHeight="1">
      <c r="B646" s="36"/>
      <c r="C646" s="184" t="s">
        <v>3992</v>
      </c>
      <c r="D646" s="184" t="s">
        <v>164</v>
      </c>
      <c r="E646" s="185" t="s">
        <v>3993</v>
      </c>
      <c r="F646" s="186" t="s">
        <v>3994</v>
      </c>
      <c r="G646" s="187" t="s">
        <v>248</v>
      </c>
      <c r="H646" s="188">
        <v>55</v>
      </c>
      <c r="I646" s="189"/>
      <c r="J646" s="190">
        <f t="shared" si="250"/>
        <v>0</v>
      </c>
      <c r="K646" s="186" t="s">
        <v>20</v>
      </c>
      <c r="L646" s="56"/>
      <c r="M646" s="191" t="s">
        <v>20</v>
      </c>
      <c r="N646" s="192" t="s">
        <v>44</v>
      </c>
      <c r="O646" s="37"/>
      <c r="P646" s="193">
        <f t="shared" si="251"/>
        <v>0</v>
      </c>
      <c r="Q646" s="193">
        <v>0</v>
      </c>
      <c r="R646" s="193">
        <f t="shared" si="252"/>
        <v>0</v>
      </c>
      <c r="S646" s="193">
        <v>0</v>
      </c>
      <c r="T646" s="194">
        <f t="shared" si="253"/>
        <v>0</v>
      </c>
      <c r="AR646" s="19" t="s">
        <v>168</v>
      </c>
      <c r="AT646" s="19" t="s">
        <v>164</v>
      </c>
      <c r="AU646" s="19" t="s">
        <v>168</v>
      </c>
      <c r="AY646" s="19" t="s">
        <v>162</v>
      </c>
      <c r="BE646" s="195">
        <f t="shared" si="254"/>
        <v>0</v>
      </c>
      <c r="BF646" s="195">
        <f t="shared" si="255"/>
        <v>0</v>
      </c>
      <c r="BG646" s="195">
        <f t="shared" si="256"/>
        <v>0</v>
      </c>
      <c r="BH646" s="195">
        <f t="shared" si="257"/>
        <v>0</v>
      </c>
      <c r="BI646" s="195">
        <f t="shared" si="258"/>
        <v>0</v>
      </c>
      <c r="BJ646" s="19" t="s">
        <v>22</v>
      </c>
      <c r="BK646" s="195">
        <f t="shared" si="259"/>
        <v>0</v>
      </c>
      <c r="BL646" s="19" t="s">
        <v>168</v>
      </c>
      <c r="BM646" s="19" t="s">
        <v>3992</v>
      </c>
    </row>
    <row r="647" spans="2:65" s="1" customFormat="1" ht="22.5" customHeight="1">
      <c r="B647" s="36"/>
      <c r="C647" s="184" t="s">
        <v>3995</v>
      </c>
      <c r="D647" s="184" t="s">
        <v>164</v>
      </c>
      <c r="E647" s="185" t="s">
        <v>3996</v>
      </c>
      <c r="F647" s="186" t="s">
        <v>3997</v>
      </c>
      <c r="G647" s="187" t="s">
        <v>248</v>
      </c>
      <c r="H647" s="188">
        <v>160</v>
      </c>
      <c r="I647" s="189"/>
      <c r="J647" s="190">
        <f t="shared" si="250"/>
        <v>0</v>
      </c>
      <c r="K647" s="186" t="s">
        <v>20</v>
      </c>
      <c r="L647" s="56"/>
      <c r="M647" s="191" t="s">
        <v>20</v>
      </c>
      <c r="N647" s="192" t="s">
        <v>44</v>
      </c>
      <c r="O647" s="37"/>
      <c r="P647" s="193">
        <f t="shared" si="251"/>
        <v>0</v>
      </c>
      <c r="Q647" s="193">
        <v>0</v>
      </c>
      <c r="R647" s="193">
        <f t="shared" si="252"/>
        <v>0</v>
      </c>
      <c r="S647" s="193">
        <v>0</v>
      </c>
      <c r="T647" s="194">
        <f t="shared" si="253"/>
        <v>0</v>
      </c>
      <c r="AR647" s="19" t="s">
        <v>168</v>
      </c>
      <c r="AT647" s="19" t="s">
        <v>164</v>
      </c>
      <c r="AU647" s="19" t="s">
        <v>168</v>
      </c>
      <c r="AY647" s="19" t="s">
        <v>162</v>
      </c>
      <c r="BE647" s="195">
        <f t="shared" si="254"/>
        <v>0</v>
      </c>
      <c r="BF647" s="195">
        <f t="shared" si="255"/>
        <v>0</v>
      </c>
      <c r="BG647" s="195">
        <f t="shared" si="256"/>
        <v>0</v>
      </c>
      <c r="BH647" s="195">
        <f t="shared" si="257"/>
        <v>0</v>
      </c>
      <c r="BI647" s="195">
        <f t="shared" si="258"/>
        <v>0</v>
      </c>
      <c r="BJ647" s="19" t="s">
        <v>22</v>
      </c>
      <c r="BK647" s="195">
        <f t="shared" si="259"/>
        <v>0</v>
      </c>
      <c r="BL647" s="19" t="s">
        <v>168</v>
      </c>
      <c r="BM647" s="19" t="s">
        <v>3995</v>
      </c>
    </row>
    <row r="648" spans="2:65" s="1" customFormat="1" ht="22.5" customHeight="1">
      <c r="B648" s="36"/>
      <c r="C648" s="184" t="s">
        <v>3998</v>
      </c>
      <c r="D648" s="184" t="s">
        <v>164</v>
      </c>
      <c r="E648" s="185" t="s">
        <v>3999</v>
      </c>
      <c r="F648" s="186" t="s">
        <v>4000</v>
      </c>
      <c r="G648" s="187" t="s">
        <v>248</v>
      </c>
      <c r="H648" s="188">
        <v>190</v>
      </c>
      <c r="I648" s="189"/>
      <c r="J648" s="190">
        <f t="shared" si="250"/>
        <v>0</v>
      </c>
      <c r="K648" s="186" t="s">
        <v>20</v>
      </c>
      <c r="L648" s="56"/>
      <c r="M648" s="191" t="s">
        <v>20</v>
      </c>
      <c r="N648" s="192" t="s">
        <v>44</v>
      </c>
      <c r="O648" s="37"/>
      <c r="P648" s="193">
        <f t="shared" si="251"/>
        <v>0</v>
      </c>
      <c r="Q648" s="193">
        <v>0</v>
      </c>
      <c r="R648" s="193">
        <f t="shared" si="252"/>
        <v>0</v>
      </c>
      <c r="S648" s="193">
        <v>0</v>
      </c>
      <c r="T648" s="194">
        <f t="shared" si="253"/>
        <v>0</v>
      </c>
      <c r="AR648" s="19" t="s">
        <v>168</v>
      </c>
      <c r="AT648" s="19" t="s">
        <v>164</v>
      </c>
      <c r="AU648" s="19" t="s">
        <v>168</v>
      </c>
      <c r="AY648" s="19" t="s">
        <v>162</v>
      </c>
      <c r="BE648" s="195">
        <f t="shared" si="254"/>
        <v>0</v>
      </c>
      <c r="BF648" s="195">
        <f t="shared" si="255"/>
        <v>0</v>
      </c>
      <c r="BG648" s="195">
        <f t="shared" si="256"/>
        <v>0</v>
      </c>
      <c r="BH648" s="195">
        <f t="shared" si="257"/>
        <v>0</v>
      </c>
      <c r="BI648" s="195">
        <f t="shared" si="258"/>
        <v>0</v>
      </c>
      <c r="BJ648" s="19" t="s">
        <v>22</v>
      </c>
      <c r="BK648" s="195">
        <f t="shared" si="259"/>
        <v>0</v>
      </c>
      <c r="BL648" s="19" t="s">
        <v>168</v>
      </c>
      <c r="BM648" s="19" t="s">
        <v>3998</v>
      </c>
    </row>
    <row r="649" spans="2:65" s="1" customFormat="1" ht="22.5" customHeight="1">
      <c r="B649" s="36"/>
      <c r="C649" s="184" t="s">
        <v>4001</v>
      </c>
      <c r="D649" s="184" t="s">
        <v>164</v>
      </c>
      <c r="E649" s="185" t="s">
        <v>4002</v>
      </c>
      <c r="F649" s="186" t="s">
        <v>4003</v>
      </c>
      <c r="G649" s="187" t="s">
        <v>248</v>
      </c>
      <c r="H649" s="188">
        <v>330</v>
      </c>
      <c r="I649" s="189"/>
      <c r="J649" s="190">
        <f t="shared" si="250"/>
        <v>0</v>
      </c>
      <c r="K649" s="186" t="s">
        <v>20</v>
      </c>
      <c r="L649" s="56"/>
      <c r="M649" s="191" t="s">
        <v>20</v>
      </c>
      <c r="N649" s="192" t="s">
        <v>44</v>
      </c>
      <c r="O649" s="37"/>
      <c r="P649" s="193">
        <f t="shared" si="251"/>
        <v>0</v>
      </c>
      <c r="Q649" s="193">
        <v>0</v>
      </c>
      <c r="R649" s="193">
        <f t="shared" si="252"/>
        <v>0</v>
      </c>
      <c r="S649" s="193">
        <v>0</v>
      </c>
      <c r="T649" s="194">
        <f t="shared" si="253"/>
        <v>0</v>
      </c>
      <c r="AR649" s="19" t="s">
        <v>168</v>
      </c>
      <c r="AT649" s="19" t="s">
        <v>164</v>
      </c>
      <c r="AU649" s="19" t="s">
        <v>168</v>
      </c>
      <c r="AY649" s="19" t="s">
        <v>162</v>
      </c>
      <c r="BE649" s="195">
        <f t="shared" si="254"/>
        <v>0</v>
      </c>
      <c r="BF649" s="195">
        <f t="shared" si="255"/>
        <v>0</v>
      </c>
      <c r="BG649" s="195">
        <f t="shared" si="256"/>
        <v>0</v>
      </c>
      <c r="BH649" s="195">
        <f t="shared" si="257"/>
        <v>0</v>
      </c>
      <c r="BI649" s="195">
        <f t="shared" si="258"/>
        <v>0</v>
      </c>
      <c r="BJ649" s="19" t="s">
        <v>22</v>
      </c>
      <c r="BK649" s="195">
        <f t="shared" si="259"/>
        <v>0</v>
      </c>
      <c r="BL649" s="19" t="s">
        <v>168</v>
      </c>
      <c r="BM649" s="19" t="s">
        <v>4001</v>
      </c>
    </row>
    <row r="650" spans="2:65" s="1" customFormat="1" ht="22.5" customHeight="1">
      <c r="B650" s="36"/>
      <c r="C650" s="184" t="s">
        <v>4004</v>
      </c>
      <c r="D650" s="184" t="s">
        <v>164</v>
      </c>
      <c r="E650" s="185" t="s">
        <v>4005</v>
      </c>
      <c r="F650" s="186" t="s">
        <v>4006</v>
      </c>
      <c r="G650" s="187" t="s">
        <v>248</v>
      </c>
      <c r="H650" s="188">
        <v>50</v>
      </c>
      <c r="I650" s="189"/>
      <c r="J650" s="190">
        <f t="shared" si="250"/>
        <v>0</v>
      </c>
      <c r="K650" s="186" t="s">
        <v>20</v>
      </c>
      <c r="L650" s="56"/>
      <c r="M650" s="191" t="s">
        <v>20</v>
      </c>
      <c r="N650" s="192" t="s">
        <v>44</v>
      </c>
      <c r="O650" s="37"/>
      <c r="P650" s="193">
        <f t="shared" si="251"/>
        <v>0</v>
      </c>
      <c r="Q650" s="193">
        <v>0</v>
      </c>
      <c r="R650" s="193">
        <f t="shared" si="252"/>
        <v>0</v>
      </c>
      <c r="S650" s="193">
        <v>0</v>
      </c>
      <c r="T650" s="194">
        <f t="shared" si="253"/>
        <v>0</v>
      </c>
      <c r="AR650" s="19" t="s">
        <v>168</v>
      </c>
      <c r="AT650" s="19" t="s">
        <v>164</v>
      </c>
      <c r="AU650" s="19" t="s">
        <v>168</v>
      </c>
      <c r="AY650" s="19" t="s">
        <v>162</v>
      </c>
      <c r="BE650" s="195">
        <f t="shared" si="254"/>
        <v>0</v>
      </c>
      <c r="BF650" s="195">
        <f t="shared" si="255"/>
        <v>0</v>
      </c>
      <c r="BG650" s="195">
        <f t="shared" si="256"/>
        <v>0</v>
      </c>
      <c r="BH650" s="195">
        <f t="shared" si="257"/>
        <v>0</v>
      </c>
      <c r="BI650" s="195">
        <f t="shared" si="258"/>
        <v>0</v>
      </c>
      <c r="BJ650" s="19" t="s">
        <v>22</v>
      </c>
      <c r="BK650" s="195">
        <f t="shared" si="259"/>
        <v>0</v>
      </c>
      <c r="BL650" s="19" t="s">
        <v>168</v>
      </c>
      <c r="BM650" s="19" t="s">
        <v>4004</v>
      </c>
    </row>
    <row r="651" spans="2:65" s="1" customFormat="1" ht="22.5" customHeight="1">
      <c r="B651" s="36"/>
      <c r="C651" s="184" t="s">
        <v>4007</v>
      </c>
      <c r="D651" s="184" t="s">
        <v>164</v>
      </c>
      <c r="E651" s="185" t="s">
        <v>4008</v>
      </c>
      <c r="F651" s="186" t="s">
        <v>4009</v>
      </c>
      <c r="G651" s="187" t="s">
        <v>248</v>
      </c>
      <c r="H651" s="188">
        <v>35</v>
      </c>
      <c r="I651" s="189"/>
      <c r="J651" s="190">
        <f t="shared" si="250"/>
        <v>0</v>
      </c>
      <c r="K651" s="186" t="s">
        <v>20</v>
      </c>
      <c r="L651" s="56"/>
      <c r="M651" s="191" t="s">
        <v>20</v>
      </c>
      <c r="N651" s="192" t="s">
        <v>44</v>
      </c>
      <c r="O651" s="37"/>
      <c r="P651" s="193">
        <f t="shared" si="251"/>
        <v>0</v>
      </c>
      <c r="Q651" s="193">
        <v>0</v>
      </c>
      <c r="R651" s="193">
        <f t="shared" si="252"/>
        <v>0</v>
      </c>
      <c r="S651" s="193">
        <v>0</v>
      </c>
      <c r="T651" s="194">
        <f t="shared" si="253"/>
        <v>0</v>
      </c>
      <c r="AR651" s="19" t="s">
        <v>168</v>
      </c>
      <c r="AT651" s="19" t="s">
        <v>164</v>
      </c>
      <c r="AU651" s="19" t="s">
        <v>168</v>
      </c>
      <c r="AY651" s="19" t="s">
        <v>162</v>
      </c>
      <c r="BE651" s="195">
        <f t="shared" si="254"/>
        <v>0</v>
      </c>
      <c r="BF651" s="195">
        <f t="shared" si="255"/>
        <v>0</v>
      </c>
      <c r="BG651" s="195">
        <f t="shared" si="256"/>
        <v>0</v>
      </c>
      <c r="BH651" s="195">
        <f t="shared" si="257"/>
        <v>0</v>
      </c>
      <c r="BI651" s="195">
        <f t="shared" si="258"/>
        <v>0</v>
      </c>
      <c r="BJ651" s="19" t="s">
        <v>22</v>
      </c>
      <c r="BK651" s="195">
        <f t="shared" si="259"/>
        <v>0</v>
      </c>
      <c r="BL651" s="19" t="s">
        <v>168</v>
      </c>
      <c r="BM651" s="19" t="s">
        <v>4007</v>
      </c>
    </row>
    <row r="652" spans="2:65" s="1" customFormat="1" ht="22.5" customHeight="1">
      <c r="B652" s="36"/>
      <c r="C652" s="184" t="s">
        <v>4010</v>
      </c>
      <c r="D652" s="184" t="s">
        <v>164</v>
      </c>
      <c r="E652" s="185" t="s">
        <v>4011</v>
      </c>
      <c r="F652" s="186" t="s">
        <v>4012</v>
      </c>
      <c r="G652" s="187" t="s">
        <v>248</v>
      </c>
      <c r="H652" s="188">
        <v>45</v>
      </c>
      <c r="I652" s="189"/>
      <c r="J652" s="190">
        <f t="shared" si="250"/>
        <v>0</v>
      </c>
      <c r="K652" s="186" t="s">
        <v>20</v>
      </c>
      <c r="L652" s="56"/>
      <c r="M652" s="191" t="s">
        <v>20</v>
      </c>
      <c r="N652" s="192" t="s">
        <v>44</v>
      </c>
      <c r="O652" s="37"/>
      <c r="P652" s="193">
        <f t="shared" si="251"/>
        <v>0</v>
      </c>
      <c r="Q652" s="193">
        <v>0</v>
      </c>
      <c r="R652" s="193">
        <f t="shared" si="252"/>
        <v>0</v>
      </c>
      <c r="S652" s="193">
        <v>0</v>
      </c>
      <c r="T652" s="194">
        <f t="shared" si="253"/>
        <v>0</v>
      </c>
      <c r="AR652" s="19" t="s">
        <v>168</v>
      </c>
      <c r="AT652" s="19" t="s">
        <v>164</v>
      </c>
      <c r="AU652" s="19" t="s">
        <v>168</v>
      </c>
      <c r="AY652" s="19" t="s">
        <v>162</v>
      </c>
      <c r="BE652" s="195">
        <f t="shared" si="254"/>
        <v>0</v>
      </c>
      <c r="BF652" s="195">
        <f t="shared" si="255"/>
        <v>0</v>
      </c>
      <c r="BG652" s="195">
        <f t="shared" si="256"/>
        <v>0</v>
      </c>
      <c r="BH652" s="195">
        <f t="shared" si="257"/>
        <v>0</v>
      </c>
      <c r="BI652" s="195">
        <f t="shared" si="258"/>
        <v>0</v>
      </c>
      <c r="BJ652" s="19" t="s">
        <v>22</v>
      </c>
      <c r="BK652" s="195">
        <f t="shared" si="259"/>
        <v>0</v>
      </c>
      <c r="BL652" s="19" t="s">
        <v>168</v>
      </c>
      <c r="BM652" s="19" t="s">
        <v>4010</v>
      </c>
    </row>
    <row r="653" spans="2:65" s="1" customFormat="1" ht="22.5" customHeight="1">
      <c r="B653" s="36"/>
      <c r="C653" s="184" t="s">
        <v>4013</v>
      </c>
      <c r="D653" s="184" t="s">
        <v>164</v>
      </c>
      <c r="E653" s="185" t="s">
        <v>4014</v>
      </c>
      <c r="F653" s="186" t="s">
        <v>4015</v>
      </c>
      <c r="G653" s="187" t="s">
        <v>248</v>
      </c>
      <c r="H653" s="188">
        <v>189</v>
      </c>
      <c r="I653" s="189"/>
      <c r="J653" s="190">
        <f t="shared" si="250"/>
        <v>0</v>
      </c>
      <c r="K653" s="186" t="s">
        <v>20</v>
      </c>
      <c r="L653" s="56"/>
      <c r="M653" s="191" t="s">
        <v>20</v>
      </c>
      <c r="N653" s="192" t="s">
        <v>44</v>
      </c>
      <c r="O653" s="37"/>
      <c r="P653" s="193">
        <f t="shared" si="251"/>
        <v>0</v>
      </c>
      <c r="Q653" s="193">
        <v>0</v>
      </c>
      <c r="R653" s="193">
        <f t="shared" si="252"/>
        <v>0</v>
      </c>
      <c r="S653" s="193">
        <v>0</v>
      </c>
      <c r="T653" s="194">
        <f t="shared" si="253"/>
        <v>0</v>
      </c>
      <c r="AR653" s="19" t="s">
        <v>168</v>
      </c>
      <c r="AT653" s="19" t="s">
        <v>164</v>
      </c>
      <c r="AU653" s="19" t="s">
        <v>168</v>
      </c>
      <c r="AY653" s="19" t="s">
        <v>162</v>
      </c>
      <c r="BE653" s="195">
        <f t="shared" si="254"/>
        <v>0</v>
      </c>
      <c r="BF653" s="195">
        <f t="shared" si="255"/>
        <v>0</v>
      </c>
      <c r="BG653" s="195">
        <f t="shared" si="256"/>
        <v>0</v>
      </c>
      <c r="BH653" s="195">
        <f t="shared" si="257"/>
        <v>0</v>
      </c>
      <c r="BI653" s="195">
        <f t="shared" si="258"/>
        <v>0</v>
      </c>
      <c r="BJ653" s="19" t="s">
        <v>22</v>
      </c>
      <c r="BK653" s="195">
        <f t="shared" si="259"/>
        <v>0</v>
      </c>
      <c r="BL653" s="19" t="s">
        <v>168</v>
      </c>
      <c r="BM653" s="19" t="s">
        <v>4013</v>
      </c>
    </row>
    <row r="654" spans="2:65" s="1" customFormat="1" ht="22.5" customHeight="1">
      <c r="B654" s="36"/>
      <c r="C654" s="184" t="s">
        <v>4016</v>
      </c>
      <c r="D654" s="184" t="s">
        <v>164</v>
      </c>
      <c r="E654" s="185" t="s">
        <v>4017</v>
      </c>
      <c r="F654" s="186" t="s">
        <v>4018</v>
      </c>
      <c r="G654" s="187" t="s">
        <v>1996</v>
      </c>
      <c r="H654" s="188">
        <v>1</v>
      </c>
      <c r="I654" s="189"/>
      <c r="J654" s="190">
        <f t="shared" si="250"/>
        <v>0</v>
      </c>
      <c r="K654" s="186" t="s">
        <v>20</v>
      </c>
      <c r="L654" s="56"/>
      <c r="M654" s="191" t="s">
        <v>20</v>
      </c>
      <c r="N654" s="192" t="s">
        <v>44</v>
      </c>
      <c r="O654" s="37"/>
      <c r="P654" s="193">
        <f t="shared" si="251"/>
        <v>0</v>
      </c>
      <c r="Q654" s="193">
        <v>0</v>
      </c>
      <c r="R654" s="193">
        <f t="shared" si="252"/>
        <v>0</v>
      </c>
      <c r="S654" s="193">
        <v>0</v>
      </c>
      <c r="T654" s="194">
        <f t="shared" si="253"/>
        <v>0</v>
      </c>
      <c r="AR654" s="19" t="s">
        <v>168</v>
      </c>
      <c r="AT654" s="19" t="s">
        <v>164</v>
      </c>
      <c r="AU654" s="19" t="s">
        <v>168</v>
      </c>
      <c r="AY654" s="19" t="s">
        <v>162</v>
      </c>
      <c r="BE654" s="195">
        <f t="shared" si="254"/>
        <v>0</v>
      </c>
      <c r="BF654" s="195">
        <f t="shared" si="255"/>
        <v>0</v>
      </c>
      <c r="BG654" s="195">
        <f t="shared" si="256"/>
        <v>0</v>
      </c>
      <c r="BH654" s="195">
        <f t="shared" si="257"/>
        <v>0</v>
      </c>
      <c r="BI654" s="195">
        <f t="shared" si="258"/>
        <v>0</v>
      </c>
      <c r="BJ654" s="19" t="s">
        <v>22</v>
      </c>
      <c r="BK654" s="195">
        <f t="shared" si="259"/>
        <v>0</v>
      </c>
      <c r="BL654" s="19" t="s">
        <v>168</v>
      </c>
      <c r="BM654" s="19" t="s">
        <v>4016</v>
      </c>
    </row>
    <row r="655" spans="2:65" s="1" customFormat="1" ht="22.5" customHeight="1">
      <c r="B655" s="36"/>
      <c r="C655" s="184" t="s">
        <v>4019</v>
      </c>
      <c r="D655" s="184" t="s">
        <v>164</v>
      </c>
      <c r="E655" s="185" t="s">
        <v>4020</v>
      </c>
      <c r="F655" s="186" t="s">
        <v>4021</v>
      </c>
      <c r="G655" s="187" t="s">
        <v>1996</v>
      </c>
      <c r="H655" s="188">
        <v>2</v>
      </c>
      <c r="I655" s="189"/>
      <c r="J655" s="190">
        <f t="shared" si="250"/>
        <v>0</v>
      </c>
      <c r="K655" s="186" t="s">
        <v>20</v>
      </c>
      <c r="L655" s="56"/>
      <c r="M655" s="191" t="s">
        <v>20</v>
      </c>
      <c r="N655" s="192" t="s">
        <v>44</v>
      </c>
      <c r="O655" s="37"/>
      <c r="P655" s="193">
        <f t="shared" si="251"/>
        <v>0</v>
      </c>
      <c r="Q655" s="193">
        <v>0</v>
      </c>
      <c r="R655" s="193">
        <f t="shared" si="252"/>
        <v>0</v>
      </c>
      <c r="S655" s="193">
        <v>0</v>
      </c>
      <c r="T655" s="194">
        <f t="shared" si="253"/>
        <v>0</v>
      </c>
      <c r="AR655" s="19" t="s">
        <v>168</v>
      </c>
      <c r="AT655" s="19" t="s">
        <v>164</v>
      </c>
      <c r="AU655" s="19" t="s">
        <v>168</v>
      </c>
      <c r="AY655" s="19" t="s">
        <v>162</v>
      </c>
      <c r="BE655" s="195">
        <f t="shared" si="254"/>
        <v>0</v>
      </c>
      <c r="BF655" s="195">
        <f t="shared" si="255"/>
        <v>0</v>
      </c>
      <c r="BG655" s="195">
        <f t="shared" si="256"/>
        <v>0</v>
      </c>
      <c r="BH655" s="195">
        <f t="shared" si="257"/>
        <v>0</v>
      </c>
      <c r="BI655" s="195">
        <f t="shared" si="258"/>
        <v>0</v>
      </c>
      <c r="BJ655" s="19" t="s">
        <v>22</v>
      </c>
      <c r="BK655" s="195">
        <f t="shared" si="259"/>
        <v>0</v>
      </c>
      <c r="BL655" s="19" t="s">
        <v>168</v>
      </c>
      <c r="BM655" s="19" t="s">
        <v>4019</v>
      </c>
    </row>
    <row r="656" spans="2:65" s="1" customFormat="1" ht="22.5" customHeight="1">
      <c r="B656" s="36"/>
      <c r="C656" s="184" t="s">
        <v>4022</v>
      </c>
      <c r="D656" s="184" t="s">
        <v>164</v>
      </c>
      <c r="E656" s="185" t="s">
        <v>4023</v>
      </c>
      <c r="F656" s="186" t="s">
        <v>4024</v>
      </c>
      <c r="G656" s="187" t="s">
        <v>1996</v>
      </c>
      <c r="H656" s="188">
        <v>2</v>
      </c>
      <c r="I656" s="189"/>
      <c r="J656" s="190">
        <f t="shared" si="250"/>
        <v>0</v>
      </c>
      <c r="K656" s="186" t="s">
        <v>20</v>
      </c>
      <c r="L656" s="56"/>
      <c r="M656" s="191" t="s">
        <v>20</v>
      </c>
      <c r="N656" s="192" t="s">
        <v>44</v>
      </c>
      <c r="O656" s="37"/>
      <c r="P656" s="193">
        <f t="shared" si="251"/>
        <v>0</v>
      </c>
      <c r="Q656" s="193">
        <v>0</v>
      </c>
      <c r="R656" s="193">
        <f t="shared" si="252"/>
        <v>0</v>
      </c>
      <c r="S656" s="193">
        <v>0</v>
      </c>
      <c r="T656" s="194">
        <f t="shared" si="253"/>
        <v>0</v>
      </c>
      <c r="AR656" s="19" t="s">
        <v>168</v>
      </c>
      <c r="AT656" s="19" t="s">
        <v>164</v>
      </c>
      <c r="AU656" s="19" t="s">
        <v>168</v>
      </c>
      <c r="AY656" s="19" t="s">
        <v>162</v>
      </c>
      <c r="BE656" s="195">
        <f t="shared" si="254"/>
        <v>0</v>
      </c>
      <c r="BF656" s="195">
        <f t="shared" si="255"/>
        <v>0</v>
      </c>
      <c r="BG656" s="195">
        <f t="shared" si="256"/>
        <v>0</v>
      </c>
      <c r="BH656" s="195">
        <f t="shared" si="257"/>
        <v>0</v>
      </c>
      <c r="BI656" s="195">
        <f t="shared" si="258"/>
        <v>0</v>
      </c>
      <c r="BJ656" s="19" t="s">
        <v>22</v>
      </c>
      <c r="BK656" s="195">
        <f t="shared" si="259"/>
        <v>0</v>
      </c>
      <c r="BL656" s="19" t="s">
        <v>168</v>
      </c>
      <c r="BM656" s="19" t="s">
        <v>4022</v>
      </c>
    </row>
    <row r="657" spans="2:65" s="1" customFormat="1" ht="22.5" customHeight="1">
      <c r="B657" s="36"/>
      <c r="C657" s="184" t="s">
        <v>4025</v>
      </c>
      <c r="D657" s="184" t="s">
        <v>164</v>
      </c>
      <c r="E657" s="185" t="s">
        <v>4026</v>
      </c>
      <c r="F657" s="186" t="s">
        <v>4027</v>
      </c>
      <c r="G657" s="187" t="s">
        <v>1996</v>
      </c>
      <c r="H657" s="188">
        <v>1</v>
      </c>
      <c r="I657" s="189"/>
      <c r="J657" s="190">
        <f t="shared" si="250"/>
        <v>0</v>
      </c>
      <c r="K657" s="186" t="s">
        <v>20</v>
      </c>
      <c r="L657" s="56"/>
      <c r="M657" s="191" t="s">
        <v>20</v>
      </c>
      <c r="N657" s="192" t="s">
        <v>44</v>
      </c>
      <c r="O657" s="37"/>
      <c r="P657" s="193">
        <f t="shared" si="251"/>
        <v>0</v>
      </c>
      <c r="Q657" s="193">
        <v>0</v>
      </c>
      <c r="R657" s="193">
        <f t="shared" si="252"/>
        <v>0</v>
      </c>
      <c r="S657" s="193">
        <v>0</v>
      </c>
      <c r="T657" s="194">
        <f t="shared" si="253"/>
        <v>0</v>
      </c>
      <c r="AR657" s="19" t="s">
        <v>168</v>
      </c>
      <c r="AT657" s="19" t="s">
        <v>164</v>
      </c>
      <c r="AU657" s="19" t="s">
        <v>168</v>
      </c>
      <c r="AY657" s="19" t="s">
        <v>162</v>
      </c>
      <c r="BE657" s="195">
        <f t="shared" si="254"/>
        <v>0</v>
      </c>
      <c r="BF657" s="195">
        <f t="shared" si="255"/>
        <v>0</v>
      </c>
      <c r="BG657" s="195">
        <f t="shared" si="256"/>
        <v>0</v>
      </c>
      <c r="BH657" s="195">
        <f t="shared" si="257"/>
        <v>0</v>
      </c>
      <c r="BI657" s="195">
        <f t="shared" si="258"/>
        <v>0</v>
      </c>
      <c r="BJ657" s="19" t="s">
        <v>22</v>
      </c>
      <c r="BK657" s="195">
        <f t="shared" si="259"/>
        <v>0</v>
      </c>
      <c r="BL657" s="19" t="s">
        <v>168</v>
      </c>
      <c r="BM657" s="19" t="s">
        <v>4025</v>
      </c>
    </row>
    <row r="658" spans="2:65" s="1" customFormat="1" ht="22.5" customHeight="1">
      <c r="B658" s="36"/>
      <c r="C658" s="184" t="s">
        <v>4028</v>
      </c>
      <c r="D658" s="184" t="s">
        <v>164</v>
      </c>
      <c r="E658" s="185" t="s">
        <v>4029</v>
      </c>
      <c r="F658" s="186" t="s">
        <v>4030</v>
      </c>
      <c r="G658" s="187" t="s">
        <v>1996</v>
      </c>
      <c r="H658" s="188">
        <v>1</v>
      </c>
      <c r="I658" s="189"/>
      <c r="J658" s="190">
        <f t="shared" si="250"/>
        <v>0</v>
      </c>
      <c r="K658" s="186" t="s">
        <v>20</v>
      </c>
      <c r="L658" s="56"/>
      <c r="M658" s="191" t="s">
        <v>20</v>
      </c>
      <c r="N658" s="192" t="s">
        <v>44</v>
      </c>
      <c r="O658" s="37"/>
      <c r="P658" s="193">
        <f t="shared" si="251"/>
        <v>0</v>
      </c>
      <c r="Q658" s="193">
        <v>0</v>
      </c>
      <c r="R658" s="193">
        <f t="shared" si="252"/>
        <v>0</v>
      </c>
      <c r="S658" s="193">
        <v>0</v>
      </c>
      <c r="T658" s="194">
        <f t="shared" si="253"/>
        <v>0</v>
      </c>
      <c r="AR658" s="19" t="s">
        <v>168</v>
      </c>
      <c r="AT658" s="19" t="s">
        <v>164</v>
      </c>
      <c r="AU658" s="19" t="s">
        <v>168</v>
      </c>
      <c r="AY658" s="19" t="s">
        <v>162</v>
      </c>
      <c r="BE658" s="195">
        <f t="shared" si="254"/>
        <v>0</v>
      </c>
      <c r="BF658" s="195">
        <f t="shared" si="255"/>
        <v>0</v>
      </c>
      <c r="BG658" s="195">
        <f t="shared" si="256"/>
        <v>0</v>
      </c>
      <c r="BH658" s="195">
        <f t="shared" si="257"/>
        <v>0</v>
      </c>
      <c r="BI658" s="195">
        <f t="shared" si="258"/>
        <v>0</v>
      </c>
      <c r="BJ658" s="19" t="s">
        <v>22</v>
      </c>
      <c r="BK658" s="195">
        <f t="shared" si="259"/>
        <v>0</v>
      </c>
      <c r="BL658" s="19" t="s">
        <v>168</v>
      </c>
      <c r="BM658" s="19" t="s">
        <v>4028</v>
      </c>
    </row>
    <row r="659" spans="2:65" s="1" customFormat="1" ht="22.5" customHeight="1">
      <c r="B659" s="36"/>
      <c r="C659" s="184" t="s">
        <v>4031</v>
      </c>
      <c r="D659" s="184" t="s">
        <v>164</v>
      </c>
      <c r="E659" s="185" t="s">
        <v>4032</v>
      </c>
      <c r="F659" s="186" t="s">
        <v>4033</v>
      </c>
      <c r="G659" s="187" t="s">
        <v>248</v>
      </c>
      <c r="H659" s="188">
        <v>990</v>
      </c>
      <c r="I659" s="189"/>
      <c r="J659" s="190">
        <f t="shared" si="250"/>
        <v>0</v>
      </c>
      <c r="K659" s="186" t="s">
        <v>20</v>
      </c>
      <c r="L659" s="56"/>
      <c r="M659" s="191" t="s">
        <v>20</v>
      </c>
      <c r="N659" s="192" t="s">
        <v>44</v>
      </c>
      <c r="O659" s="37"/>
      <c r="P659" s="193">
        <f t="shared" si="251"/>
        <v>0</v>
      </c>
      <c r="Q659" s="193">
        <v>0</v>
      </c>
      <c r="R659" s="193">
        <f t="shared" si="252"/>
        <v>0</v>
      </c>
      <c r="S659" s="193">
        <v>0</v>
      </c>
      <c r="T659" s="194">
        <f t="shared" si="253"/>
        <v>0</v>
      </c>
      <c r="AR659" s="19" t="s">
        <v>168</v>
      </c>
      <c r="AT659" s="19" t="s">
        <v>164</v>
      </c>
      <c r="AU659" s="19" t="s">
        <v>168</v>
      </c>
      <c r="AY659" s="19" t="s">
        <v>162</v>
      </c>
      <c r="BE659" s="195">
        <f t="shared" si="254"/>
        <v>0</v>
      </c>
      <c r="BF659" s="195">
        <f t="shared" si="255"/>
        <v>0</v>
      </c>
      <c r="BG659" s="195">
        <f t="shared" si="256"/>
        <v>0</v>
      </c>
      <c r="BH659" s="195">
        <f t="shared" si="257"/>
        <v>0</v>
      </c>
      <c r="BI659" s="195">
        <f t="shared" si="258"/>
        <v>0</v>
      </c>
      <c r="BJ659" s="19" t="s">
        <v>22</v>
      </c>
      <c r="BK659" s="195">
        <f t="shared" si="259"/>
        <v>0</v>
      </c>
      <c r="BL659" s="19" t="s">
        <v>168</v>
      </c>
      <c r="BM659" s="19" t="s">
        <v>4031</v>
      </c>
    </row>
    <row r="660" spans="2:65" s="1" customFormat="1" ht="22.5" customHeight="1">
      <c r="B660" s="36"/>
      <c r="C660" s="184" t="s">
        <v>4034</v>
      </c>
      <c r="D660" s="184" t="s">
        <v>164</v>
      </c>
      <c r="E660" s="185" t="s">
        <v>4035</v>
      </c>
      <c r="F660" s="186" t="s">
        <v>4036</v>
      </c>
      <c r="G660" s="187" t="s">
        <v>1996</v>
      </c>
      <c r="H660" s="188">
        <v>2</v>
      </c>
      <c r="I660" s="189"/>
      <c r="J660" s="190">
        <f t="shared" si="250"/>
        <v>0</v>
      </c>
      <c r="K660" s="186" t="s">
        <v>20</v>
      </c>
      <c r="L660" s="56"/>
      <c r="M660" s="191" t="s">
        <v>20</v>
      </c>
      <c r="N660" s="192" t="s">
        <v>44</v>
      </c>
      <c r="O660" s="37"/>
      <c r="P660" s="193">
        <f t="shared" si="251"/>
        <v>0</v>
      </c>
      <c r="Q660" s="193">
        <v>0</v>
      </c>
      <c r="R660" s="193">
        <f t="shared" si="252"/>
        <v>0</v>
      </c>
      <c r="S660" s="193">
        <v>0</v>
      </c>
      <c r="T660" s="194">
        <f t="shared" si="253"/>
        <v>0</v>
      </c>
      <c r="AR660" s="19" t="s">
        <v>168</v>
      </c>
      <c r="AT660" s="19" t="s">
        <v>164</v>
      </c>
      <c r="AU660" s="19" t="s">
        <v>168</v>
      </c>
      <c r="AY660" s="19" t="s">
        <v>162</v>
      </c>
      <c r="BE660" s="195">
        <f t="shared" si="254"/>
        <v>0</v>
      </c>
      <c r="BF660" s="195">
        <f t="shared" si="255"/>
        <v>0</v>
      </c>
      <c r="BG660" s="195">
        <f t="shared" si="256"/>
        <v>0</v>
      </c>
      <c r="BH660" s="195">
        <f t="shared" si="257"/>
        <v>0</v>
      </c>
      <c r="BI660" s="195">
        <f t="shared" si="258"/>
        <v>0</v>
      </c>
      <c r="BJ660" s="19" t="s">
        <v>22</v>
      </c>
      <c r="BK660" s="195">
        <f t="shared" si="259"/>
        <v>0</v>
      </c>
      <c r="BL660" s="19" t="s">
        <v>168</v>
      </c>
      <c r="BM660" s="19" t="s">
        <v>4034</v>
      </c>
    </row>
    <row r="661" spans="2:65" s="1" customFormat="1" ht="22.5" customHeight="1">
      <c r="B661" s="36"/>
      <c r="C661" s="184" t="s">
        <v>4037</v>
      </c>
      <c r="D661" s="184" t="s">
        <v>164</v>
      </c>
      <c r="E661" s="185" t="s">
        <v>4038</v>
      </c>
      <c r="F661" s="186" t="s">
        <v>4039</v>
      </c>
      <c r="G661" s="187" t="s">
        <v>1996</v>
      </c>
      <c r="H661" s="188">
        <v>2</v>
      </c>
      <c r="I661" s="189"/>
      <c r="J661" s="190">
        <f t="shared" si="250"/>
        <v>0</v>
      </c>
      <c r="K661" s="186" t="s">
        <v>20</v>
      </c>
      <c r="L661" s="56"/>
      <c r="M661" s="191" t="s">
        <v>20</v>
      </c>
      <c r="N661" s="192" t="s">
        <v>44</v>
      </c>
      <c r="O661" s="37"/>
      <c r="P661" s="193">
        <f t="shared" si="251"/>
        <v>0</v>
      </c>
      <c r="Q661" s="193">
        <v>0</v>
      </c>
      <c r="R661" s="193">
        <f t="shared" si="252"/>
        <v>0</v>
      </c>
      <c r="S661" s="193">
        <v>0</v>
      </c>
      <c r="T661" s="194">
        <f t="shared" si="253"/>
        <v>0</v>
      </c>
      <c r="AR661" s="19" t="s">
        <v>168</v>
      </c>
      <c r="AT661" s="19" t="s">
        <v>164</v>
      </c>
      <c r="AU661" s="19" t="s">
        <v>168</v>
      </c>
      <c r="AY661" s="19" t="s">
        <v>162</v>
      </c>
      <c r="BE661" s="195">
        <f t="shared" si="254"/>
        <v>0</v>
      </c>
      <c r="BF661" s="195">
        <f t="shared" si="255"/>
        <v>0</v>
      </c>
      <c r="BG661" s="195">
        <f t="shared" si="256"/>
        <v>0</v>
      </c>
      <c r="BH661" s="195">
        <f t="shared" si="257"/>
        <v>0</v>
      </c>
      <c r="BI661" s="195">
        <f t="shared" si="258"/>
        <v>0</v>
      </c>
      <c r="BJ661" s="19" t="s">
        <v>22</v>
      </c>
      <c r="BK661" s="195">
        <f t="shared" si="259"/>
        <v>0</v>
      </c>
      <c r="BL661" s="19" t="s">
        <v>168</v>
      </c>
      <c r="BM661" s="19" t="s">
        <v>4037</v>
      </c>
    </row>
    <row r="662" spans="2:65" s="1" customFormat="1" ht="22.5" customHeight="1">
      <c r="B662" s="36"/>
      <c r="C662" s="184" t="s">
        <v>4040</v>
      </c>
      <c r="D662" s="184" t="s">
        <v>164</v>
      </c>
      <c r="E662" s="185" t="s">
        <v>4041</v>
      </c>
      <c r="F662" s="186" t="s">
        <v>4042</v>
      </c>
      <c r="G662" s="187" t="s">
        <v>1996</v>
      </c>
      <c r="H662" s="188">
        <v>3</v>
      </c>
      <c r="I662" s="189"/>
      <c r="J662" s="190">
        <f t="shared" si="250"/>
        <v>0</v>
      </c>
      <c r="K662" s="186" t="s">
        <v>20</v>
      </c>
      <c r="L662" s="56"/>
      <c r="M662" s="191" t="s">
        <v>20</v>
      </c>
      <c r="N662" s="192" t="s">
        <v>44</v>
      </c>
      <c r="O662" s="37"/>
      <c r="P662" s="193">
        <f t="shared" si="251"/>
        <v>0</v>
      </c>
      <c r="Q662" s="193">
        <v>0</v>
      </c>
      <c r="R662" s="193">
        <f t="shared" si="252"/>
        <v>0</v>
      </c>
      <c r="S662" s="193">
        <v>0</v>
      </c>
      <c r="T662" s="194">
        <f t="shared" si="253"/>
        <v>0</v>
      </c>
      <c r="AR662" s="19" t="s">
        <v>168</v>
      </c>
      <c r="AT662" s="19" t="s">
        <v>164</v>
      </c>
      <c r="AU662" s="19" t="s">
        <v>168</v>
      </c>
      <c r="AY662" s="19" t="s">
        <v>162</v>
      </c>
      <c r="BE662" s="195">
        <f t="shared" si="254"/>
        <v>0</v>
      </c>
      <c r="BF662" s="195">
        <f t="shared" si="255"/>
        <v>0</v>
      </c>
      <c r="BG662" s="195">
        <f t="shared" si="256"/>
        <v>0</v>
      </c>
      <c r="BH662" s="195">
        <f t="shared" si="257"/>
        <v>0</v>
      </c>
      <c r="BI662" s="195">
        <f t="shared" si="258"/>
        <v>0</v>
      </c>
      <c r="BJ662" s="19" t="s">
        <v>22</v>
      </c>
      <c r="BK662" s="195">
        <f t="shared" si="259"/>
        <v>0</v>
      </c>
      <c r="BL662" s="19" t="s">
        <v>168</v>
      </c>
      <c r="BM662" s="19" t="s">
        <v>4040</v>
      </c>
    </row>
    <row r="663" spans="2:65" s="1" customFormat="1" ht="22.5" customHeight="1">
      <c r="B663" s="36"/>
      <c r="C663" s="184" t="s">
        <v>4043</v>
      </c>
      <c r="D663" s="184" t="s">
        <v>164</v>
      </c>
      <c r="E663" s="185" t="s">
        <v>4044</v>
      </c>
      <c r="F663" s="186" t="s">
        <v>4045</v>
      </c>
      <c r="G663" s="187" t="s">
        <v>1996</v>
      </c>
      <c r="H663" s="188">
        <v>2</v>
      </c>
      <c r="I663" s="189"/>
      <c r="J663" s="190">
        <f t="shared" si="250"/>
        <v>0</v>
      </c>
      <c r="K663" s="186" t="s">
        <v>20</v>
      </c>
      <c r="L663" s="56"/>
      <c r="M663" s="191" t="s">
        <v>20</v>
      </c>
      <c r="N663" s="192" t="s">
        <v>44</v>
      </c>
      <c r="O663" s="37"/>
      <c r="P663" s="193">
        <f t="shared" si="251"/>
        <v>0</v>
      </c>
      <c r="Q663" s="193">
        <v>0</v>
      </c>
      <c r="R663" s="193">
        <f t="shared" si="252"/>
        <v>0</v>
      </c>
      <c r="S663" s="193">
        <v>0</v>
      </c>
      <c r="T663" s="194">
        <f t="shared" si="253"/>
        <v>0</v>
      </c>
      <c r="AR663" s="19" t="s">
        <v>168</v>
      </c>
      <c r="AT663" s="19" t="s">
        <v>164</v>
      </c>
      <c r="AU663" s="19" t="s">
        <v>168</v>
      </c>
      <c r="AY663" s="19" t="s">
        <v>162</v>
      </c>
      <c r="BE663" s="195">
        <f t="shared" si="254"/>
        <v>0</v>
      </c>
      <c r="BF663" s="195">
        <f t="shared" si="255"/>
        <v>0</v>
      </c>
      <c r="BG663" s="195">
        <f t="shared" si="256"/>
        <v>0</v>
      </c>
      <c r="BH663" s="195">
        <f t="shared" si="257"/>
        <v>0</v>
      </c>
      <c r="BI663" s="195">
        <f t="shared" si="258"/>
        <v>0</v>
      </c>
      <c r="BJ663" s="19" t="s">
        <v>22</v>
      </c>
      <c r="BK663" s="195">
        <f t="shared" si="259"/>
        <v>0</v>
      </c>
      <c r="BL663" s="19" t="s">
        <v>168</v>
      </c>
      <c r="BM663" s="19" t="s">
        <v>4043</v>
      </c>
    </row>
    <row r="664" spans="2:65" s="1" customFormat="1" ht="22.5" customHeight="1">
      <c r="B664" s="36"/>
      <c r="C664" s="184" t="s">
        <v>4046</v>
      </c>
      <c r="D664" s="184" t="s">
        <v>164</v>
      </c>
      <c r="E664" s="185" t="s">
        <v>4047</v>
      </c>
      <c r="F664" s="186" t="s">
        <v>4048</v>
      </c>
      <c r="G664" s="187" t="s">
        <v>1996</v>
      </c>
      <c r="H664" s="188">
        <v>2</v>
      </c>
      <c r="I664" s="189"/>
      <c r="J664" s="190">
        <f t="shared" si="250"/>
        <v>0</v>
      </c>
      <c r="K664" s="186" t="s">
        <v>20</v>
      </c>
      <c r="L664" s="56"/>
      <c r="M664" s="191" t="s">
        <v>20</v>
      </c>
      <c r="N664" s="192" t="s">
        <v>44</v>
      </c>
      <c r="O664" s="37"/>
      <c r="P664" s="193">
        <f t="shared" si="251"/>
        <v>0</v>
      </c>
      <c r="Q664" s="193">
        <v>0</v>
      </c>
      <c r="R664" s="193">
        <f t="shared" si="252"/>
        <v>0</v>
      </c>
      <c r="S664" s="193">
        <v>0</v>
      </c>
      <c r="T664" s="194">
        <f t="shared" si="253"/>
        <v>0</v>
      </c>
      <c r="AR664" s="19" t="s">
        <v>168</v>
      </c>
      <c r="AT664" s="19" t="s">
        <v>164</v>
      </c>
      <c r="AU664" s="19" t="s">
        <v>168</v>
      </c>
      <c r="AY664" s="19" t="s">
        <v>162</v>
      </c>
      <c r="BE664" s="195">
        <f t="shared" si="254"/>
        <v>0</v>
      </c>
      <c r="BF664" s="195">
        <f t="shared" si="255"/>
        <v>0</v>
      </c>
      <c r="BG664" s="195">
        <f t="shared" si="256"/>
        <v>0</v>
      </c>
      <c r="BH664" s="195">
        <f t="shared" si="257"/>
        <v>0</v>
      </c>
      <c r="BI664" s="195">
        <f t="shared" si="258"/>
        <v>0</v>
      </c>
      <c r="BJ664" s="19" t="s">
        <v>22</v>
      </c>
      <c r="BK664" s="195">
        <f t="shared" si="259"/>
        <v>0</v>
      </c>
      <c r="BL664" s="19" t="s">
        <v>168</v>
      </c>
      <c r="BM664" s="19" t="s">
        <v>4046</v>
      </c>
    </row>
    <row r="665" spans="2:63" s="15" customFormat="1" ht="21.6" customHeight="1">
      <c r="B665" s="270"/>
      <c r="C665" s="271"/>
      <c r="D665" s="272" t="s">
        <v>72</v>
      </c>
      <c r="E665" s="272" t="s">
        <v>4049</v>
      </c>
      <c r="F665" s="272" t="s">
        <v>4050</v>
      </c>
      <c r="G665" s="271"/>
      <c r="H665" s="271"/>
      <c r="I665" s="273"/>
      <c r="J665" s="274">
        <f>BK665</f>
        <v>0</v>
      </c>
      <c r="K665" s="271"/>
      <c r="L665" s="275"/>
      <c r="M665" s="276"/>
      <c r="N665" s="277"/>
      <c r="O665" s="277"/>
      <c r="P665" s="278">
        <f>SUM(P666:P668)</f>
        <v>0</v>
      </c>
      <c r="Q665" s="277"/>
      <c r="R665" s="278">
        <f>SUM(R666:R668)</f>
        <v>0</v>
      </c>
      <c r="S665" s="277"/>
      <c r="T665" s="279">
        <f>SUM(T666:T668)</f>
        <v>0</v>
      </c>
      <c r="AR665" s="280" t="s">
        <v>22</v>
      </c>
      <c r="AT665" s="281" t="s">
        <v>72</v>
      </c>
      <c r="AU665" s="281" t="s">
        <v>180</v>
      </c>
      <c r="AY665" s="280" t="s">
        <v>162</v>
      </c>
      <c r="BK665" s="282">
        <f>SUM(BK666:BK668)</f>
        <v>0</v>
      </c>
    </row>
    <row r="666" spans="2:65" s="1" customFormat="1" ht="22.5" customHeight="1">
      <c r="B666" s="36"/>
      <c r="C666" s="184" t="s">
        <v>4051</v>
      </c>
      <c r="D666" s="184" t="s">
        <v>164</v>
      </c>
      <c r="E666" s="185" t="s">
        <v>4052</v>
      </c>
      <c r="F666" s="186" t="s">
        <v>4053</v>
      </c>
      <c r="G666" s="187" t="s">
        <v>2856</v>
      </c>
      <c r="H666" s="188">
        <v>36</v>
      </c>
      <c r="I666" s="189"/>
      <c r="J666" s="190">
        <f>ROUND(I666*H666,2)</f>
        <v>0</v>
      </c>
      <c r="K666" s="186" t="s">
        <v>20</v>
      </c>
      <c r="L666" s="56"/>
      <c r="M666" s="191" t="s">
        <v>20</v>
      </c>
      <c r="N666" s="192" t="s">
        <v>44</v>
      </c>
      <c r="O666" s="37"/>
      <c r="P666" s="193">
        <f>O666*H666</f>
        <v>0</v>
      </c>
      <c r="Q666" s="193">
        <v>0</v>
      </c>
      <c r="R666" s="193">
        <f>Q666*H666</f>
        <v>0</v>
      </c>
      <c r="S666" s="193">
        <v>0</v>
      </c>
      <c r="T666" s="194">
        <f>S666*H666</f>
        <v>0</v>
      </c>
      <c r="AR666" s="19" t="s">
        <v>168</v>
      </c>
      <c r="AT666" s="19" t="s">
        <v>164</v>
      </c>
      <c r="AU666" s="19" t="s">
        <v>168</v>
      </c>
      <c r="AY666" s="19" t="s">
        <v>162</v>
      </c>
      <c r="BE666" s="195">
        <f>IF(N666="základní",J666,0)</f>
        <v>0</v>
      </c>
      <c r="BF666" s="195">
        <f>IF(N666="snížená",J666,0)</f>
        <v>0</v>
      </c>
      <c r="BG666" s="195">
        <f>IF(N666="zákl. přenesená",J666,0)</f>
        <v>0</v>
      </c>
      <c r="BH666" s="195">
        <f>IF(N666="sníž. přenesená",J666,0)</f>
        <v>0</v>
      </c>
      <c r="BI666" s="195">
        <f>IF(N666="nulová",J666,0)</f>
        <v>0</v>
      </c>
      <c r="BJ666" s="19" t="s">
        <v>22</v>
      </c>
      <c r="BK666" s="195">
        <f>ROUND(I666*H666,2)</f>
        <v>0</v>
      </c>
      <c r="BL666" s="19" t="s">
        <v>168</v>
      </c>
      <c r="BM666" s="19" t="s">
        <v>4051</v>
      </c>
    </row>
    <row r="667" spans="2:65" s="1" customFormat="1" ht="22.5" customHeight="1">
      <c r="B667" s="36"/>
      <c r="C667" s="184" t="s">
        <v>4054</v>
      </c>
      <c r="D667" s="184" t="s">
        <v>164</v>
      </c>
      <c r="E667" s="185" t="s">
        <v>4055</v>
      </c>
      <c r="F667" s="186" t="s">
        <v>4056</v>
      </c>
      <c r="G667" s="187" t="s">
        <v>2856</v>
      </c>
      <c r="H667" s="188">
        <v>62</v>
      </c>
      <c r="I667" s="189"/>
      <c r="J667" s="190">
        <f>ROUND(I667*H667,2)</f>
        <v>0</v>
      </c>
      <c r="K667" s="186" t="s">
        <v>20</v>
      </c>
      <c r="L667" s="56"/>
      <c r="M667" s="191" t="s">
        <v>20</v>
      </c>
      <c r="N667" s="192" t="s">
        <v>44</v>
      </c>
      <c r="O667" s="37"/>
      <c r="P667" s="193">
        <f>O667*H667</f>
        <v>0</v>
      </c>
      <c r="Q667" s="193">
        <v>0</v>
      </c>
      <c r="R667" s="193">
        <f>Q667*H667</f>
        <v>0</v>
      </c>
      <c r="S667" s="193">
        <v>0</v>
      </c>
      <c r="T667" s="194">
        <f>S667*H667</f>
        <v>0</v>
      </c>
      <c r="AR667" s="19" t="s">
        <v>168</v>
      </c>
      <c r="AT667" s="19" t="s">
        <v>164</v>
      </c>
      <c r="AU667" s="19" t="s">
        <v>168</v>
      </c>
      <c r="AY667" s="19" t="s">
        <v>162</v>
      </c>
      <c r="BE667" s="195">
        <f>IF(N667="základní",J667,0)</f>
        <v>0</v>
      </c>
      <c r="BF667" s="195">
        <f>IF(N667="snížená",J667,0)</f>
        <v>0</v>
      </c>
      <c r="BG667" s="195">
        <f>IF(N667="zákl. přenesená",J667,0)</f>
        <v>0</v>
      </c>
      <c r="BH667" s="195">
        <f>IF(N667="sníž. přenesená",J667,0)</f>
        <v>0</v>
      </c>
      <c r="BI667" s="195">
        <f>IF(N667="nulová",J667,0)</f>
        <v>0</v>
      </c>
      <c r="BJ667" s="19" t="s">
        <v>22</v>
      </c>
      <c r="BK667" s="195">
        <f>ROUND(I667*H667,2)</f>
        <v>0</v>
      </c>
      <c r="BL667" s="19" t="s">
        <v>168</v>
      </c>
      <c r="BM667" s="19" t="s">
        <v>4054</v>
      </c>
    </row>
    <row r="668" spans="2:65" s="1" customFormat="1" ht="22.5" customHeight="1">
      <c r="B668" s="36"/>
      <c r="C668" s="184" t="s">
        <v>4057</v>
      </c>
      <c r="D668" s="184" t="s">
        <v>164</v>
      </c>
      <c r="E668" s="185" t="s">
        <v>4058</v>
      </c>
      <c r="F668" s="186" t="s">
        <v>4059</v>
      </c>
      <c r="G668" s="187" t="s">
        <v>2856</v>
      </c>
      <c r="H668" s="188">
        <v>6</v>
      </c>
      <c r="I668" s="189"/>
      <c r="J668" s="190">
        <f>ROUND(I668*H668,2)</f>
        <v>0</v>
      </c>
      <c r="K668" s="186" t="s">
        <v>20</v>
      </c>
      <c r="L668" s="56"/>
      <c r="M668" s="191" t="s">
        <v>20</v>
      </c>
      <c r="N668" s="192" t="s">
        <v>44</v>
      </c>
      <c r="O668" s="37"/>
      <c r="P668" s="193">
        <f>O668*H668</f>
        <v>0</v>
      </c>
      <c r="Q668" s="193">
        <v>0</v>
      </c>
      <c r="R668" s="193">
        <f>Q668*H668</f>
        <v>0</v>
      </c>
      <c r="S668" s="193">
        <v>0</v>
      </c>
      <c r="T668" s="194">
        <f>S668*H668</f>
        <v>0</v>
      </c>
      <c r="AR668" s="19" t="s">
        <v>168</v>
      </c>
      <c r="AT668" s="19" t="s">
        <v>164</v>
      </c>
      <c r="AU668" s="19" t="s">
        <v>168</v>
      </c>
      <c r="AY668" s="19" t="s">
        <v>162</v>
      </c>
      <c r="BE668" s="195">
        <f>IF(N668="základní",J668,0)</f>
        <v>0</v>
      </c>
      <c r="BF668" s="195">
        <f>IF(N668="snížená",J668,0)</f>
        <v>0</v>
      </c>
      <c r="BG668" s="195">
        <f>IF(N668="zákl. přenesená",J668,0)</f>
        <v>0</v>
      </c>
      <c r="BH668" s="195">
        <f>IF(N668="sníž. přenesená",J668,0)</f>
        <v>0</v>
      </c>
      <c r="BI668" s="195">
        <f>IF(N668="nulová",J668,0)</f>
        <v>0</v>
      </c>
      <c r="BJ668" s="19" t="s">
        <v>22</v>
      </c>
      <c r="BK668" s="195">
        <f>ROUND(I668*H668,2)</f>
        <v>0</v>
      </c>
      <c r="BL668" s="19" t="s">
        <v>168</v>
      </c>
      <c r="BM668" s="19" t="s">
        <v>4057</v>
      </c>
    </row>
    <row r="669" spans="2:63" s="15" customFormat="1" ht="21.6" customHeight="1">
      <c r="B669" s="270"/>
      <c r="C669" s="271"/>
      <c r="D669" s="272" t="s">
        <v>72</v>
      </c>
      <c r="E669" s="272" t="s">
        <v>4060</v>
      </c>
      <c r="F669" s="272" t="s">
        <v>4061</v>
      </c>
      <c r="G669" s="271"/>
      <c r="H669" s="271"/>
      <c r="I669" s="273"/>
      <c r="J669" s="274">
        <f>BK669</f>
        <v>0</v>
      </c>
      <c r="K669" s="271"/>
      <c r="L669" s="275"/>
      <c r="M669" s="276"/>
      <c r="N669" s="277"/>
      <c r="O669" s="277"/>
      <c r="P669" s="278">
        <f>SUM(P670:P674)</f>
        <v>0</v>
      </c>
      <c r="Q669" s="277"/>
      <c r="R669" s="278">
        <f>SUM(R670:R674)</f>
        <v>0</v>
      </c>
      <c r="S669" s="277"/>
      <c r="T669" s="279">
        <f>SUM(T670:T674)</f>
        <v>0</v>
      </c>
      <c r="AR669" s="280" t="s">
        <v>22</v>
      </c>
      <c r="AT669" s="281" t="s">
        <v>72</v>
      </c>
      <c r="AU669" s="281" t="s">
        <v>180</v>
      </c>
      <c r="AY669" s="280" t="s">
        <v>162</v>
      </c>
      <c r="BK669" s="282">
        <f>SUM(BK670:BK674)</f>
        <v>0</v>
      </c>
    </row>
    <row r="670" spans="2:65" s="1" customFormat="1" ht="22.5" customHeight="1">
      <c r="B670" s="36"/>
      <c r="C670" s="184" t="s">
        <v>4062</v>
      </c>
      <c r="D670" s="184" t="s">
        <v>164</v>
      </c>
      <c r="E670" s="185" t="s">
        <v>4063</v>
      </c>
      <c r="F670" s="186" t="s">
        <v>4064</v>
      </c>
      <c r="G670" s="187" t="s">
        <v>2856</v>
      </c>
      <c r="H670" s="188">
        <v>29</v>
      </c>
      <c r="I670" s="189"/>
      <c r="J670" s="190">
        <f>ROUND(I670*H670,2)</f>
        <v>0</v>
      </c>
      <c r="K670" s="186" t="s">
        <v>20</v>
      </c>
      <c r="L670" s="56"/>
      <c r="M670" s="191" t="s">
        <v>20</v>
      </c>
      <c r="N670" s="192" t="s">
        <v>44</v>
      </c>
      <c r="O670" s="37"/>
      <c r="P670" s="193">
        <f>O670*H670</f>
        <v>0</v>
      </c>
      <c r="Q670" s="193">
        <v>0</v>
      </c>
      <c r="R670" s="193">
        <f>Q670*H670</f>
        <v>0</v>
      </c>
      <c r="S670" s="193">
        <v>0</v>
      </c>
      <c r="T670" s="194">
        <f>S670*H670</f>
        <v>0</v>
      </c>
      <c r="AR670" s="19" t="s">
        <v>168</v>
      </c>
      <c r="AT670" s="19" t="s">
        <v>164</v>
      </c>
      <c r="AU670" s="19" t="s">
        <v>168</v>
      </c>
      <c r="AY670" s="19" t="s">
        <v>162</v>
      </c>
      <c r="BE670" s="195">
        <f>IF(N670="základní",J670,0)</f>
        <v>0</v>
      </c>
      <c r="BF670" s="195">
        <f>IF(N670="snížená",J670,0)</f>
        <v>0</v>
      </c>
      <c r="BG670" s="195">
        <f>IF(N670="zákl. přenesená",J670,0)</f>
        <v>0</v>
      </c>
      <c r="BH670" s="195">
        <f>IF(N670="sníž. přenesená",J670,0)</f>
        <v>0</v>
      </c>
      <c r="BI670" s="195">
        <f>IF(N670="nulová",J670,0)</f>
        <v>0</v>
      </c>
      <c r="BJ670" s="19" t="s">
        <v>22</v>
      </c>
      <c r="BK670" s="195">
        <f>ROUND(I670*H670,2)</f>
        <v>0</v>
      </c>
      <c r="BL670" s="19" t="s">
        <v>168</v>
      </c>
      <c r="BM670" s="19" t="s">
        <v>4062</v>
      </c>
    </row>
    <row r="671" spans="2:65" s="1" customFormat="1" ht="22.5" customHeight="1">
      <c r="B671" s="36"/>
      <c r="C671" s="184" t="s">
        <v>4065</v>
      </c>
      <c r="D671" s="184" t="s">
        <v>164</v>
      </c>
      <c r="E671" s="185" t="s">
        <v>4066</v>
      </c>
      <c r="F671" s="186" t="s">
        <v>4067</v>
      </c>
      <c r="G671" s="187" t="s">
        <v>2856</v>
      </c>
      <c r="H671" s="188">
        <v>24</v>
      </c>
      <c r="I671" s="189"/>
      <c r="J671" s="190">
        <f>ROUND(I671*H671,2)</f>
        <v>0</v>
      </c>
      <c r="K671" s="186" t="s">
        <v>20</v>
      </c>
      <c r="L671" s="56"/>
      <c r="M671" s="191" t="s">
        <v>20</v>
      </c>
      <c r="N671" s="192" t="s">
        <v>44</v>
      </c>
      <c r="O671" s="37"/>
      <c r="P671" s="193">
        <f>O671*H671</f>
        <v>0</v>
      </c>
      <c r="Q671" s="193">
        <v>0</v>
      </c>
      <c r="R671" s="193">
        <f>Q671*H671</f>
        <v>0</v>
      </c>
      <c r="S671" s="193">
        <v>0</v>
      </c>
      <c r="T671" s="194">
        <f>S671*H671</f>
        <v>0</v>
      </c>
      <c r="AR671" s="19" t="s">
        <v>168</v>
      </c>
      <c r="AT671" s="19" t="s">
        <v>164</v>
      </c>
      <c r="AU671" s="19" t="s">
        <v>168</v>
      </c>
      <c r="AY671" s="19" t="s">
        <v>162</v>
      </c>
      <c r="BE671" s="195">
        <f>IF(N671="základní",J671,0)</f>
        <v>0</v>
      </c>
      <c r="BF671" s="195">
        <f>IF(N671="snížená",J671,0)</f>
        <v>0</v>
      </c>
      <c r="BG671" s="195">
        <f>IF(N671="zákl. přenesená",J671,0)</f>
        <v>0</v>
      </c>
      <c r="BH671" s="195">
        <f>IF(N671="sníž. přenesená",J671,0)</f>
        <v>0</v>
      </c>
      <c r="BI671" s="195">
        <f>IF(N671="nulová",J671,0)</f>
        <v>0</v>
      </c>
      <c r="BJ671" s="19" t="s">
        <v>22</v>
      </c>
      <c r="BK671" s="195">
        <f>ROUND(I671*H671,2)</f>
        <v>0</v>
      </c>
      <c r="BL671" s="19" t="s">
        <v>168</v>
      </c>
      <c r="BM671" s="19" t="s">
        <v>4065</v>
      </c>
    </row>
    <row r="672" spans="2:65" s="1" customFormat="1" ht="22.5" customHeight="1">
      <c r="B672" s="36"/>
      <c r="C672" s="184" t="s">
        <v>4068</v>
      </c>
      <c r="D672" s="184" t="s">
        <v>164</v>
      </c>
      <c r="E672" s="185" t="s">
        <v>4069</v>
      </c>
      <c r="F672" s="186" t="s">
        <v>4070</v>
      </c>
      <c r="G672" s="187" t="s">
        <v>2856</v>
      </c>
      <c r="H672" s="188">
        <v>34</v>
      </c>
      <c r="I672" s="189"/>
      <c r="J672" s="190">
        <f>ROUND(I672*H672,2)</f>
        <v>0</v>
      </c>
      <c r="K672" s="186" t="s">
        <v>20</v>
      </c>
      <c r="L672" s="56"/>
      <c r="M672" s="191" t="s">
        <v>20</v>
      </c>
      <c r="N672" s="192" t="s">
        <v>44</v>
      </c>
      <c r="O672" s="37"/>
      <c r="P672" s="193">
        <f>O672*H672</f>
        <v>0</v>
      </c>
      <c r="Q672" s="193">
        <v>0</v>
      </c>
      <c r="R672" s="193">
        <f>Q672*H672</f>
        <v>0</v>
      </c>
      <c r="S672" s="193">
        <v>0</v>
      </c>
      <c r="T672" s="194">
        <f>S672*H672</f>
        <v>0</v>
      </c>
      <c r="AR672" s="19" t="s">
        <v>168</v>
      </c>
      <c r="AT672" s="19" t="s">
        <v>164</v>
      </c>
      <c r="AU672" s="19" t="s">
        <v>168</v>
      </c>
      <c r="AY672" s="19" t="s">
        <v>162</v>
      </c>
      <c r="BE672" s="195">
        <f>IF(N672="základní",J672,0)</f>
        <v>0</v>
      </c>
      <c r="BF672" s="195">
        <f>IF(N672="snížená",J672,0)</f>
        <v>0</v>
      </c>
      <c r="BG672" s="195">
        <f>IF(N672="zákl. přenesená",J672,0)</f>
        <v>0</v>
      </c>
      <c r="BH672" s="195">
        <f>IF(N672="sníž. přenesená",J672,0)</f>
        <v>0</v>
      </c>
      <c r="BI672" s="195">
        <f>IF(N672="nulová",J672,0)</f>
        <v>0</v>
      </c>
      <c r="BJ672" s="19" t="s">
        <v>22</v>
      </c>
      <c r="BK672" s="195">
        <f>ROUND(I672*H672,2)</f>
        <v>0</v>
      </c>
      <c r="BL672" s="19" t="s">
        <v>168</v>
      </c>
      <c r="BM672" s="19" t="s">
        <v>4068</v>
      </c>
    </row>
    <row r="673" spans="2:65" s="1" customFormat="1" ht="22.5" customHeight="1">
      <c r="B673" s="36"/>
      <c r="C673" s="184" t="s">
        <v>4071</v>
      </c>
      <c r="D673" s="184" t="s">
        <v>164</v>
      </c>
      <c r="E673" s="185" t="s">
        <v>4072</v>
      </c>
      <c r="F673" s="186" t="s">
        <v>4073</v>
      </c>
      <c r="G673" s="187" t="s">
        <v>2856</v>
      </c>
      <c r="H673" s="188">
        <v>27</v>
      </c>
      <c r="I673" s="189"/>
      <c r="J673" s="190">
        <f>ROUND(I673*H673,2)</f>
        <v>0</v>
      </c>
      <c r="K673" s="186" t="s">
        <v>20</v>
      </c>
      <c r="L673" s="56"/>
      <c r="M673" s="191" t="s">
        <v>20</v>
      </c>
      <c r="N673" s="192" t="s">
        <v>44</v>
      </c>
      <c r="O673" s="37"/>
      <c r="P673" s="193">
        <f>O673*H673</f>
        <v>0</v>
      </c>
      <c r="Q673" s="193">
        <v>0</v>
      </c>
      <c r="R673" s="193">
        <f>Q673*H673</f>
        <v>0</v>
      </c>
      <c r="S673" s="193">
        <v>0</v>
      </c>
      <c r="T673" s="194">
        <f>S673*H673</f>
        <v>0</v>
      </c>
      <c r="AR673" s="19" t="s">
        <v>168</v>
      </c>
      <c r="AT673" s="19" t="s">
        <v>164</v>
      </c>
      <c r="AU673" s="19" t="s">
        <v>168</v>
      </c>
      <c r="AY673" s="19" t="s">
        <v>162</v>
      </c>
      <c r="BE673" s="195">
        <f>IF(N673="základní",J673,0)</f>
        <v>0</v>
      </c>
      <c r="BF673" s="195">
        <f>IF(N673="snížená",J673,0)</f>
        <v>0</v>
      </c>
      <c r="BG673" s="195">
        <f>IF(N673="zákl. přenesená",J673,0)</f>
        <v>0</v>
      </c>
      <c r="BH673" s="195">
        <f>IF(N673="sníž. přenesená",J673,0)</f>
        <v>0</v>
      </c>
      <c r="BI673" s="195">
        <f>IF(N673="nulová",J673,0)</f>
        <v>0</v>
      </c>
      <c r="BJ673" s="19" t="s">
        <v>22</v>
      </c>
      <c r="BK673" s="195">
        <f>ROUND(I673*H673,2)</f>
        <v>0</v>
      </c>
      <c r="BL673" s="19" t="s">
        <v>168</v>
      </c>
      <c r="BM673" s="19" t="s">
        <v>4071</v>
      </c>
    </row>
    <row r="674" spans="2:65" s="1" customFormat="1" ht="22.5" customHeight="1">
      <c r="B674" s="36"/>
      <c r="C674" s="184" t="s">
        <v>4074</v>
      </c>
      <c r="D674" s="184" t="s">
        <v>164</v>
      </c>
      <c r="E674" s="185" t="s">
        <v>4075</v>
      </c>
      <c r="F674" s="186" t="s">
        <v>4076</v>
      </c>
      <c r="G674" s="187" t="s">
        <v>2856</v>
      </c>
      <c r="H674" s="188">
        <v>55</v>
      </c>
      <c r="I674" s="189"/>
      <c r="J674" s="190">
        <f>ROUND(I674*H674,2)</f>
        <v>0</v>
      </c>
      <c r="K674" s="186" t="s">
        <v>20</v>
      </c>
      <c r="L674" s="56"/>
      <c r="M674" s="191" t="s">
        <v>20</v>
      </c>
      <c r="N674" s="192" t="s">
        <v>44</v>
      </c>
      <c r="O674" s="37"/>
      <c r="P674" s="193">
        <f>O674*H674</f>
        <v>0</v>
      </c>
      <c r="Q674" s="193">
        <v>0</v>
      </c>
      <c r="R674" s="193">
        <f>Q674*H674</f>
        <v>0</v>
      </c>
      <c r="S674" s="193">
        <v>0</v>
      </c>
      <c r="T674" s="194">
        <f>S674*H674</f>
        <v>0</v>
      </c>
      <c r="AR674" s="19" t="s">
        <v>168</v>
      </c>
      <c r="AT674" s="19" t="s">
        <v>164</v>
      </c>
      <c r="AU674" s="19" t="s">
        <v>168</v>
      </c>
      <c r="AY674" s="19" t="s">
        <v>162</v>
      </c>
      <c r="BE674" s="195">
        <f>IF(N674="základní",J674,0)</f>
        <v>0</v>
      </c>
      <c r="BF674" s="195">
        <f>IF(N674="snížená",J674,0)</f>
        <v>0</v>
      </c>
      <c r="BG674" s="195">
        <f>IF(N674="zákl. přenesená",J674,0)</f>
        <v>0</v>
      </c>
      <c r="BH674" s="195">
        <f>IF(N674="sníž. přenesená",J674,0)</f>
        <v>0</v>
      </c>
      <c r="BI674" s="195">
        <f>IF(N674="nulová",J674,0)</f>
        <v>0</v>
      </c>
      <c r="BJ674" s="19" t="s">
        <v>22</v>
      </c>
      <c r="BK674" s="195">
        <f>ROUND(I674*H674,2)</f>
        <v>0</v>
      </c>
      <c r="BL674" s="19" t="s">
        <v>168</v>
      </c>
      <c r="BM674" s="19" t="s">
        <v>4074</v>
      </c>
    </row>
    <row r="675" spans="2:63" s="15" customFormat="1" ht="21.6" customHeight="1">
      <c r="B675" s="270"/>
      <c r="C675" s="271"/>
      <c r="D675" s="272" t="s">
        <v>72</v>
      </c>
      <c r="E675" s="272" t="s">
        <v>4077</v>
      </c>
      <c r="F675" s="272" t="s">
        <v>4078</v>
      </c>
      <c r="G675" s="271"/>
      <c r="H675" s="271"/>
      <c r="I675" s="273"/>
      <c r="J675" s="274">
        <f>BK675</f>
        <v>0</v>
      </c>
      <c r="K675" s="271"/>
      <c r="L675" s="275"/>
      <c r="M675" s="276"/>
      <c r="N675" s="277"/>
      <c r="O675" s="277"/>
      <c r="P675" s="278">
        <f>P676</f>
        <v>0</v>
      </c>
      <c r="Q675" s="277"/>
      <c r="R675" s="278">
        <f>R676</f>
        <v>0</v>
      </c>
      <c r="S675" s="277"/>
      <c r="T675" s="279">
        <f>T676</f>
        <v>0</v>
      </c>
      <c r="AR675" s="280" t="s">
        <v>22</v>
      </c>
      <c r="AT675" s="281" t="s">
        <v>72</v>
      </c>
      <c r="AU675" s="281" t="s">
        <v>180</v>
      </c>
      <c r="AY675" s="280" t="s">
        <v>162</v>
      </c>
      <c r="BK675" s="282">
        <f>BK676</f>
        <v>0</v>
      </c>
    </row>
    <row r="676" spans="2:65" s="1" customFormat="1" ht="22.5" customHeight="1">
      <c r="B676" s="36"/>
      <c r="C676" s="184" t="s">
        <v>4079</v>
      </c>
      <c r="D676" s="184" t="s">
        <v>164</v>
      </c>
      <c r="E676" s="185" t="s">
        <v>4080</v>
      </c>
      <c r="F676" s="186" t="s">
        <v>4081</v>
      </c>
      <c r="G676" s="187" t="s">
        <v>1996</v>
      </c>
      <c r="H676" s="188">
        <v>16</v>
      </c>
      <c r="I676" s="189"/>
      <c r="J676" s="190">
        <f>ROUND(I676*H676,2)</f>
        <v>0</v>
      </c>
      <c r="K676" s="186" t="s">
        <v>20</v>
      </c>
      <c r="L676" s="56"/>
      <c r="M676" s="191" t="s">
        <v>20</v>
      </c>
      <c r="N676" s="192" t="s">
        <v>44</v>
      </c>
      <c r="O676" s="37"/>
      <c r="P676" s="193">
        <f>O676*H676</f>
        <v>0</v>
      </c>
      <c r="Q676" s="193">
        <v>0</v>
      </c>
      <c r="R676" s="193">
        <f>Q676*H676</f>
        <v>0</v>
      </c>
      <c r="S676" s="193">
        <v>0</v>
      </c>
      <c r="T676" s="194">
        <f>S676*H676</f>
        <v>0</v>
      </c>
      <c r="AR676" s="19" t="s">
        <v>168</v>
      </c>
      <c r="AT676" s="19" t="s">
        <v>164</v>
      </c>
      <c r="AU676" s="19" t="s">
        <v>168</v>
      </c>
      <c r="AY676" s="19" t="s">
        <v>162</v>
      </c>
      <c r="BE676" s="195">
        <f>IF(N676="základní",J676,0)</f>
        <v>0</v>
      </c>
      <c r="BF676" s="195">
        <f>IF(N676="snížená",J676,0)</f>
        <v>0</v>
      </c>
      <c r="BG676" s="195">
        <f>IF(N676="zákl. přenesená",J676,0)</f>
        <v>0</v>
      </c>
      <c r="BH676" s="195">
        <f>IF(N676="sníž. přenesená",J676,0)</f>
        <v>0</v>
      </c>
      <c r="BI676" s="195">
        <f>IF(N676="nulová",J676,0)</f>
        <v>0</v>
      </c>
      <c r="BJ676" s="19" t="s">
        <v>22</v>
      </c>
      <c r="BK676" s="195">
        <f>ROUND(I676*H676,2)</f>
        <v>0</v>
      </c>
      <c r="BL676" s="19" t="s">
        <v>168</v>
      </c>
      <c r="BM676" s="19" t="s">
        <v>4079</v>
      </c>
    </row>
    <row r="677" spans="2:63" s="15" customFormat="1" ht="21.6" customHeight="1">
      <c r="B677" s="270"/>
      <c r="C677" s="271"/>
      <c r="D677" s="272" t="s">
        <v>72</v>
      </c>
      <c r="E677" s="272" t="s">
        <v>4082</v>
      </c>
      <c r="F677" s="272" t="s">
        <v>4083</v>
      </c>
      <c r="G677" s="271"/>
      <c r="H677" s="271"/>
      <c r="I677" s="273"/>
      <c r="J677" s="274">
        <f>BK677</f>
        <v>0</v>
      </c>
      <c r="K677" s="271"/>
      <c r="L677" s="275"/>
      <c r="M677" s="276"/>
      <c r="N677" s="277"/>
      <c r="O677" s="277"/>
      <c r="P677" s="278">
        <f>SUM(P678:P682)</f>
        <v>0</v>
      </c>
      <c r="Q677" s="277"/>
      <c r="R677" s="278">
        <f>SUM(R678:R682)</f>
        <v>0</v>
      </c>
      <c r="S677" s="277"/>
      <c r="T677" s="279">
        <f>SUM(T678:T682)</f>
        <v>0</v>
      </c>
      <c r="AR677" s="280" t="s">
        <v>22</v>
      </c>
      <c r="AT677" s="281" t="s">
        <v>72</v>
      </c>
      <c r="AU677" s="281" t="s">
        <v>180</v>
      </c>
      <c r="AY677" s="280" t="s">
        <v>162</v>
      </c>
      <c r="BK677" s="282">
        <f>SUM(BK678:BK682)</f>
        <v>0</v>
      </c>
    </row>
    <row r="678" spans="2:65" s="1" customFormat="1" ht="22.5" customHeight="1">
      <c r="B678" s="36"/>
      <c r="C678" s="184" t="s">
        <v>4084</v>
      </c>
      <c r="D678" s="184" t="s">
        <v>164</v>
      </c>
      <c r="E678" s="185" t="s">
        <v>4085</v>
      </c>
      <c r="F678" s="186" t="s">
        <v>4086</v>
      </c>
      <c r="G678" s="187" t="s">
        <v>2856</v>
      </c>
      <c r="H678" s="188">
        <v>6</v>
      </c>
      <c r="I678" s="189"/>
      <c r="J678" s="190">
        <f>ROUND(I678*H678,2)</f>
        <v>0</v>
      </c>
      <c r="K678" s="186" t="s">
        <v>20</v>
      </c>
      <c r="L678" s="56"/>
      <c r="M678" s="191" t="s">
        <v>20</v>
      </c>
      <c r="N678" s="192" t="s">
        <v>44</v>
      </c>
      <c r="O678" s="37"/>
      <c r="P678" s="193">
        <f>O678*H678</f>
        <v>0</v>
      </c>
      <c r="Q678" s="193">
        <v>0</v>
      </c>
      <c r="R678" s="193">
        <f>Q678*H678</f>
        <v>0</v>
      </c>
      <c r="S678" s="193">
        <v>0</v>
      </c>
      <c r="T678" s="194">
        <f>S678*H678</f>
        <v>0</v>
      </c>
      <c r="AR678" s="19" t="s">
        <v>168</v>
      </c>
      <c r="AT678" s="19" t="s">
        <v>164</v>
      </c>
      <c r="AU678" s="19" t="s">
        <v>168</v>
      </c>
      <c r="AY678" s="19" t="s">
        <v>162</v>
      </c>
      <c r="BE678" s="195">
        <f>IF(N678="základní",J678,0)</f>
        <v>0</v>
      </c>
      <c r="BF678" s="195">
        <f>IF(N678="snížená",J678,0)</f>
        <v>0</v>
      </c>
      <c r="BG678" s="195">
        <f>IF(N678="zákl. přenesená",J678,0)</f>
        <v>0</v>
      </c>
      <c r="BH678" s="195">
        <f>IF(N678="sníž. přenesená",J678,0)</f>
        <v>0</v>
      </c>
      <c r="BI678" s="195">
        <f>IF(N678="nulová",J678,0)</f>
        <v>0</v>
      </c>
      <c r="BJ678" s="19" t="s">
        <v>22</v>
      </c>
      <c r="BK678" s="195">
        <f>ROUND(I678*H678,2)</f>
        <v>0</v>
      </c>
      <c r="BL678" s="19" t="s">
        <v>168</v>
      </c>
      <c r="BM678" s="19" t="s">
        <v>4084</v>
      </c>
    </row>
    <row r="679" spans="2:65" s="1" customFormat="1" ht="22.5" customHeight="1">
      <c r="B679" s="36"/>
      <c r="C679" s="184" t="s">
        <v>4087</v>
      </c>
      <c r="D679" s="184" t="s">
        <v>164</v>
      </c>
      <c r="E679" s="185" t="s">
        <v>4088</v>
      </c>
      <c r="F679" s="186" t="s">
        <v>4089</v>
      </c>
      <c r="G679" s="187" t="s">
        <v>2856</v>
      </c>
      <c r="H679" s="188">
        <v>5</v>
      </c>
      <c r="I679" s="189"/>
      <c r="J679" s="190">
        <f>ROUND(I679*H679,2)</f>
        <v>0</v>
      </c>
      <c r="K679" s="186" t="s">
        <v>20</v>
      </c>
      <c r="L679" s="56"/>
      <c r="M679" s="191" t="s">
        <v>20</v>
      </c>
      <c r="N679" s="192" t="s">
        <v>44</v>
      </c>
      <c r="O679" s="37"/>
      <c r="P679" s="193">
        <f>O679*H679</f>
        <v>0</v>
      </c>
      <c r="Q679" s="193">
        <v>0</v>
      </c>
      <c r="R679" s="193">
        <f>Q679*H679</f>
        <v>0</v>
      </c>
      <c r="S679" s="193">
        <v>0</v>
      </c>
      <c r="T679" s="194">
        <f>S679*H679</f>
        <v>0</v>
      </c>
      <c r="AR679" s="19" t="s">
        <v>168</v>
      </c>
      <c r="AT679" s="19" t="s">
        <v>164</v>
      </c>
      <c r="AU679" s="19" t="s">
        <v>168</v>
      </c>
      <c r="AY679" s="19" t="s">
        <v>162</v>
      </c>
      <c r="BE679" s="195">
        <f>IF(N679="základní",J679,0)</f>
        <v>0</v>
      </c>
      <c r="BF679" s="195">
        <f>IF(N679="snížená",J679,0)</f>
        <v>0</v>
      </c>
      <c r="BG679" s="195">
        <f>IF(N679="zákl. přenesená",J679,0)</f>
        <v>0</v>
      </c>
      <c r="BH679" s="195">
        <f>IF(N679="sníž. přenesená",J679,0)</f>
        <v>0</v>
      </c>
      <c r="BI679" s="195">
        <f>IF(N679="nulová",J679,0)</f>
        <v>0</v>
      </c>
      <c r="BJ679" s="19" t="s">
        <v>22</v>
      </c>
      <c r="BK679" s="195">
        <f>ROUND(I679*H679,2)</f>
        <v>0</v>
      </c>
      <c r="BL679" s="19" t="s">
        <v>168</v>
      </c>
      <c r="BM679" s="19" t="s">
        <v>4087</v>
      </c>
    </row>
    <row r="680" spans="2:65" s="1" customFormat="1" ht="22.5" customHeight="1">
      <c r="B680" s="36"/>
      <c r="C680" s="184" t="s">
        <v>1277</v>
      </c>
      <c r="D680" s="184" t="s">
        <v>164</v>
      </c>
      <c r="E680" s="185" t="s">
        <v>4090</v>
      </c>
      <c r="F680" s="186" t="s">
        <v>4091</v>
      </c>
      <c r="G680" s="187" t="s">
        <v>2856</v>
      </c>
      <c r="H680" s="188">
        <v>2</v>
      </c>
      <c r="I680" s="189"/>
      <c r="J680" s="190">
        <f>ROUND(I680*H680,2)</f>
        <v>0</v>
      </c>
      <c r="K680" s="186" t="s">
        <v>20</v>
      </c>
      <c r="L680" s="56"/>
      <c r="M680" s="191" t="s">
        <v>20</v>
      </c>
      <c r="N680" s="192" t="s">
        <v>44</v>
      </c>
      <c r="O680" s="37"/>
      <c r="P680" s="193">
        <f>O680*H680</f>
        <v>0</v>
      </c>
      <c r="Q680" s="193">
        <v>0</v>
      </c>
      <c r="R680" s="193">
        <f>Q680*H680</f>
        <v>0</v>
      </c>
      <c r="S680" s="193">
        <v>0</v>
      </c>
      <c r="T680" s="194">
        <f>S680*H680</f>
        <v>0</v>
      </c>
      <c r="AR680" s="19" t="s">
        <v>168</v>
      </c>
      <c r="AT680" s="19" t="s">
        <v>164</v>
      </c>
      <c r="AU680" s="19" t="s">
        <v>168</v>
      </c>
      <c r="AY680" s="19" t="s">
        <v>162</v>
      </c>
      <c r="BE680" s="195">
        <f>IF(N680="základní",J680,0)</f>
        <v>0</v>
      </c>
      <c r="BF680" s="195">
        <f>IF(N680="snížená",J680,0)</f>
        <v>0</v>
      </c>
      <c r="BG680" s="195">
        <f>IF(N680="zákl. přenesená",J680,0)</f>
        <v>0</v>
      </c>
      <c r="BH680" s="195">
        <f>IF(N680="sníž. přenesená",J680,0)</f>
        <v>0</v>
      </c>
      <c r="BI680" s="195">
        <f>IF(N680="nulová",J680,0)</f>
        <v>0</v>
      </c>
      <c r="BJ680" s="19" t="s">
        <v>22</v>
      </c>
      <c r="BK680" s="195">
        <f>ROUND(I680*H680,2)</f>
        <v>0</v>
      </c>
      <c r="BL680" s="19" t="s">
        <v>168</v>
      </c>
      <c r="BM680" s="19" t="s">
        <v>1277</v>
      </c>
    </row>
    <row r="681" spans="2:65" s="1" customFormat="1" ht="22.5" customHeight="1">
      <c r="B681" s="36"/>
      <c r="C681" s="184" t="s">
        <v>4092</v>
      </c>
      <c r="D681" s="184" t="s">
        <v>164</v>
      </c>
      <c r="E681" s="185" t="s">
        <v>4093</v>
      </c>
      <c r="F681" s="186" t="s">
        <v>4094</v>
      </c>
      <c r="G681" s="187" t="s">
        <v>2856</v>
      </c>
      <c r="H681" s="188">
        <v>4</v>
      </c>
      <c r="I681" s="189"/>
      <c r="J681" s="190">
        <f>ROUND(I681*H681,2)</f>
        <v>0</v>
      </c>
      <c r="K681" s="186" t="s">
        <v>20</v>
      </c>
      <c r="L681" s="56"/>
      <c r="M681" s="191" t="s">
        <v>20</v>
      </c>
      <c r="N681" s="192" t="s">
        <v>44</v>
      </c>
      <c r="O681" s="37"/>
      <c r="P681" s="193">
        <f>O681*H681</f>
        <v>0</v>
      </c>
      <c r="Q681" s="193">
        <v>0</v>
      </c>
      <c r="R681" s="193">
        <f>Q681*H681</f>
        <v>0</v>
      </c>
      <c r="S681" s="193">
        <v>0</v>
      </c>
      <c r="T681" s="194">
        <f>S681*H681</f>
        <v>0</v>
      </c>
      <c r="AR681" s="19" t="s">
        <v>168</v>
      </c>
      <c r="AT681" s="19" t="s">
        <v>164</v>
      </c>
      <c r="AU681" s="19" t="s">
        <v>168</v>
      </c>
      <c r="AY681" s="19" t="s">
        <v>162</v>
      </c>
      <c r="BE681" s="195">
        <f>IF(N681="základní",J681,0)</f>
        <v>0</v>
      </c>
      <c r="BF681" s="195">
        <f>IF(N681="snížená",J681,0)</f>
        <v>0</v>
      </c>
      <c r="BG681" s="195">
        <f>IF(N681="zákl. přenesená",J681,0)</f>
        <v>0</v>
      </c>
      <c r="BH681" s="195">
        <f>IF(N681="sníž. přenesená",J681,0)</f>
        <v>0</v>
      </c>
      <c r="BI681" s="195">
        <f>IF(N681="nulová",J681,0)</f>
        <v>0</v>
      </c>
      <c r="BJ681" s="19" t="s">
        <v>22</v>
      </c>
      <c r="BK681" s="195">
        <f>ROUND(I681*H681,2)</f>
        <v>0</v>
      </c>
      <c r="BL681" s="19" t="s">
        <v>168</v>
      </c>
      <c r="BM681" s="19" t="s">
        <v>4092</v>
      </c>
    </row>
    <row r="682" spans="2:65" s="1" customFormat="1" ht="22.5" customHeight="1">
      <c r="B682" s="36"/>
      <c r="C682" s="184" t="s">
        <v>4095</v>
      </c>
      <c r="D682" s="184" t="s">
        <v>164</v>
      </c>
      <c r="E682" s="185" t="s">
        <v>4096</v>
      </c>
      <c r="F682" s="186" t="s">
        <v>4097</v>
      </c>
      <c r="G682" s="187" t="s">
        <v>2856</v>
      </c>
      <c r="H682" s="188">
        <v>16</v>
      </c>
      <c r="I682" s="189"/>
      <c r="J682" s="190">
        <f>ROUND(I682*H682,2)</f>
        <v>0</v>
      </c>
      <c r="K682" s="186" t="s">
        <v>20</v>
      </c>
      <c r="L682" s="56"/>
      <c r="M682" s="191" t="s">
        <v>20</v>
      </c>
      <c r="N682" s="192" t="s">
        <v>44</v>
      </c>
      <c r="O682" s="37"/>
      <c r="P682" s="193">
        <f>O682*H682</f>
        <v>0</v>
      </c>
      <c r="Q682" s="193">
        <v>0</v>
      </c>
      <c r="R682" s="193">
        <f>Q682*H682</f>
        <v>0</v>
      </c>
      <c r="S682" s="193">
        <v>0</v>
      </c>
      <c r="T682" s="194">
        <f>S682*H682</f>
        <v>0</v>
      </c>
      <c r="AR682" s="19" t="s">
        <v>168</v>
      </c>
      <c r="AT682" s="19" t="s">
        <v>164</v>
      </c>
      <c r="AU682" s="19" t="s">
        <v>168</v>
      </c>
      <c r="AY682" s="19" t="s">
        <v>162</v>
      </c>
      <c r="BE682" s="195">
        <f>IF(N682="základní",J682,0)</f>
        <v>0</v>
      </c>
      <c r="BF682" s="195">
        <f>IF(N682="snížená",J682,0)</f>
        <v>0</v>
      </c>
      <c r="BG682" s="195">
        <f>IF(N682="zákl. přenesená",J682,0)</f>
        <v>0</v>
      </c>
      <c r="BH682" s="195">
        <f>IF(N682="sníž. přenesená",J682,0)</f>
        <v>0</v>
      </c>
      <c r="BI682" s="195">
        <f>IF(N682="nulová",J682,0)</f>
        <v>0</v>
      </c>
      <c r="BJ682" s="19" t="s">
        <v>22</v>
      </c>
      <c r="BK682" s="195">
        <f>ROUND(I682*H682,2)</f>
        <v>0</v>
      </c>
      <c r="BL682" s="19" t="s">
        <v>168</v>
      </c>
      <c r="BM682" s="19" t="s">
        <v>4095</v>
      </c>
    </row>
    <row r="683" spans="2:63" s="15" customFormat="1" ht="21.6" customHeight="1">
      <c r="B683" s="270"/>
      <c r="C683" s="271"/>
      <c r="D683" s="272" t="s">
        <v>72</v>
      </c>
      <c r="E683" s="272" t="s">
        <v>4098</v>
      </c>
      <c r="F683" s="272" t="s">
        <v>4099</v>
      </c>
      <c r="G683" s="271"/>
      <c r="H683" s="271"/>
      <c r="I683" s="273"/>
      <c r="J683" s="274">
        <f>BK683</f>
        <v>0</v>
      </c>
      <c r="K683" s="271"/>
      <c r="L683" s="275"/>
      <c r="M683" s="276"/>
      <c r="N683" s="277"/>
      <c r="O683" s="277"/>
      <c r="P683" s="278">
        <f>SUM(P684:P688)</f>
        <v>0</v>
      </c>
      <c r="Q683" s="277"/>
      <c r="R683" s="278">
        <f>SUM(R684:R688)</f>
        <v>0</v>
      </c>
      <c r="S683" s="277"/>
      <c r="T683" s="279">
        <f>SUM(T684:T688)</f>
        <v>0</v>
      </c>
      <c r="AR683" s="280" t="s">
        <v>22</v>
      </c>
      <c r="AT683" s="281" t="s">
        <v>72</v>
      </c>
      <c r="AU683" s="281" t="s">
        <v>180</v>
      </c>
      <c r="AY683" s="280" t="s">
        <v>162</v>
      </c>
      <c r="BK683" s="282">
        <f>SUM(BK684:BK688)</f>
        <v>0</v>
      </c>
    </row>
    <row r="684" spans="2:65" s="1" customFormat="1" ht="22.5" customHeight="1">
      <c r="B684" s="36"/>
      <c r="C684" s="184" t="s">
        <v>4100</v>
      </c>
      <c r="D684" s="184" t="s">
        <v>164</v>
      </c>
      <c r="E684" s="185" t="s">
        <v>4101</v>
      </c>
      <c r="F684" s="186" t="s">
        <v>4102</v>
      </c>
      <c r="G684" s="187" t="s">
        <v>2856</v>
      </c>
      <c r="H684" s="188">
        <v>2</v>
      </c>
      <c r="I684" s="189"/>
      <c r="J684" s="190">
        <f>ROUND(I684*H684,2)</f>
        <v>0</v>
      </c>
      <c r="K684" s="186" t="s">
        <v>20</v>
      </c>
      <c r="L684" s="56"/>
      <c r="M684" s="191" t="s">
        <v>20</v>
      </c>
      <c r="N684" s="192" t="s">
        <v>44</v>
      </c>
      <c r="O684" s="37"/>
      <c r="P684" s="193">
        <f>O684*H684</f>
        <v>0</v>
      </c>
      <c r="Q684" s="193">
        <v>0</v>
      </c>
      <c r="R684" s="193">
        <f>Q684*H684</f>
        <v>0</v>
      </c>
      <c r="S684" s="193">
        <v>0</v>
      </c>
      <c r="T684" s="194">
        <f>S684*H684</f>
        <v>0</v>
      </c>
      <c r="AR684" s="19" t="s">
        <v>168</v>
      </c>
      <c r="AT684" s="19" t="s">
        <v>164</v>
      </c>
      <c r="AU684" s="19" t="s">
        <v>168</v>
      </c>
      <c r="AY684" s="19" t="s">
        <v>162</v>
      </c>
      <c r="BE684" s="195">
        <f>IF(N684="základní",J684,0)</f>
        <v>0</v>
      </c>
      <c r="BF684" s="195">
        <f>IF(N684="snížená",J684,0)</f>
        <v>0</v>
      </c>
      <c r="BG684" s="195">
        <f>IF(N684="zákl. přenesená",J684,0)</f>
        <v>0</v>
      </c>
      <c r="BH684" s="195">
        <f>IF(N684="sníž. přenesená",J684,0)</f>
        <v>0</v>
      </c>
      <c r="BI684" s="195">
        <f>IF(N684="nulová",J684,0)</f>
        <v>0</v>
      </c>
      <c r="BJ684" s="19" t="s">
        <v>22</v>
      </c>
      <c r="BK684" s="195">
        <f>ROUND(I684*H684,2)</f>
        <v>0</v>
      </c>
      <c r="BL684" s="19" t="s">
        <v>168</v>
      </c>
      <c r="BM684" s="19" t="s">
        <v>4100</v>
      </c>
    </row>
    <row r="685" spans="2:65" s="1" customFormat="1" ht="22.5" customHeight="1">
      <c r="B685" s="36"/>
      <c r="C685" s="184" t="s">
        <v>4103</v>
      </c>
      <c r="D685" s="184" t="s">
        <v>164</v>
      </c>
      <c r="E685" s="185" t="s">
        <v>4104</v>
      </c>
      <c r="F685" s="186" t="s">
        <v>4105</v>
      </c>
      <c r="G685" s="187" t="s">
        <v>2856</v>
      </c>
      <c r="H685" s="188">
        <v>6</v>
      </c>
      <c r="I685" s="189"/>
      <c r="J685" s="190">
        <f>ROUND(I685*H685,2)</f>
        <v>0</v>
      </c>
      <c r="K685" s="186" t="s">
        <v>20</v>
      </c>
      <c r="L685" s="56"/>
      <c r="M685" s="191" t="s">
        <v>20</v>
      </c>
      <c r="N685" s="192" t="s">
        <v>44</v>
      </c>
      <c r="O685" s="37"/>
      <c r="P685" s="193">
        <f>O685*H685</f>
        <v>0</v>
      </c>
      <c r="Q685" s="193">
        <v>0</v>
      </c>
      <c r="R685" s="193">
        <f>Q685*H685</f>
        <v>0</v>
      </c>
      <c r="S685" s="193">
        <v>0</v>
      </c>
      <c r="T685" s="194">
        <f>S685*H685</f>
        <v>0</v>
      </c>
      <c r="AR685" s="19" t="s">
        <v>168</v>
      </c>
      <c r="AT685" s="19" t="s">
        <v>164</v>
      </c>
      <c r="AU685" s="19" t="s">
        <v>168</v>
      </c>
      <c r="AY685" s="19" t="s">
        <v>162</v>
      </c>
      <c r="BE685" s="195">
        <f>IF(N685="základní",J685,0)</f>
        <v>0</v>
      </c>
      <c r="BF685" s="195">
        <f>IF(N685="snížená",J685,0)</f>
        <v>0</v>
      </c>
      <c r="BG685" s="195">
        <f>IF(N685="zákl. přenesená",J685,0)</f>
        <v>0</v>
      </c>
      <c r="BH685" s="195">
        <f>IF(N685="sníž. přenesená",J685,0)</f>
        <v>0</v>
      </c>
      <c r="BI685" s="195">
        <f>IF(N685="nulová",J685,0)</f>
        <v>0</v>
      </c>
      <c r="BJ685" s="19" t="s">
        <v>22</v>
      </c>
      <c r="BK685" s="195">
        <f>ROUND(I685*H685,2)</f>
        <v>0</v>
      </c>
      <c r="BL685" s="19" t="s">
        <v>168</v>
      </c>
      <c r="BM685" s="19" t="s">
        <v>4103</v>
      </c>
    </row>
    <row r="686" spans="2:65" s="1" customFormat="1" ht="22.5" customHeight="1">
      <c r="B686" s="36"/>
      <c r="C686" s="184" t="s">
        <v>4106</v>
      </c>
      <c r="D686" s="184" t="s">
        <v>164</v>
      </c>
      <c r="E686" s="185" t="s">
        <v>4107</v>
      </c>
      <c r="F686" s="186" t="s">
        <v>4108</v>
      </c>
      <c r="G686" s="187" t="s">
        <v>2856</v>
      </c>
      <c r="H686" s="188">
        <v>4</v>
      </c>
      <c r="I686" s="189"/>
      <c r="J686" s="190">
        <f>ROUND(I686*H686,2)</f>
        <v>0</v>
      </c>
      <c r="K686" s="186" t="s">
        <v>20</v>
      </c>
      <c r="L686" s="56"/>
      <c r="M686" s="191" t="s">
        <v>20</v>
      </c>
      <c r="N686" s="192" t="s">
        <v>44</v>
      </c>
      <c r="O686" s="37"/>
      <c r="P686" s="193">
        <f>O686*H686</f>
        <v>0</v>
      </c>
      <c r="Q686" s="193">
        <v>0</v>
      </c>
      <c r="R686" s="193">
        <f>Q686*H686</f>
        <v>0</v>
      </c>
      <c r="S686" s="193">
        <v>0</v>
      </c>
      <c r="T686" s="194">
        <f>S686*H686</f>
        <v>0</v>
      </c>
      <c r="AR686" s="19" t="s">
        <v>168</v>
      </c>
      <c r="AT686" s="19" t="s">
        <v>164</v>
      </c>
      <c r="AU686" s="19" t="s">
        <v>168</v>
      </c>
      <c r="AY686" s="19" t="s">
        <v>162</v>
      </c>
      <c r="BE686" s="195">
        <f>IF(N686="základní",J686,0)</f>
        <v>0</v>
      </c>
      <c r="BF686" s="195">
        <f>IF(N686="snížená",J686,0)</f>
        <v>0</v>
      </c>
      <c r="BG686" s="195">
        <f>IF(N686="zákl. přenesená",J686,0)</f>
        <v>0</v>
      </c>
      <c r="BH686" s="195">
        <f>IF(N686="sníž. přenesená",J686,0)</f>
        <v>0</v>
      </c>
      <c r="BI686" s="195">
        <f>IF(N686="nulová",J686,0)</f>
        <v>0</v>
      </c>
      <c r="BJ686" s="19" t="s">
        <v>22</v>
      </c>
      <c r="BK686" s="195">
        <f>ROUND(I686*H686,2)</f>
        <v>0</v>
      </c>
      <c r="BL686" s="19" t="s">
        <v>168</v>
      </c>
      <c r="BM686" s="19" t="s">
        <v>4106</v>
      </c>
    </row>
    <row r="687" spans="2:65" s="1" customFormat="1" ht="22.5" customHeight="1">
      <c r="B687" s="36"/>
      <c r="C687" s="184" t="s">
        <v>4109</v>
      </c>
      <c r="D687" s="184" t="s">
        <v>164</v>
      </c>
      <c r="E687" s="185" t="s">
        <v>4110</v>
      </c>
      <c r="F687" s="186" t="s">
        <v>4111</v>
      </c>
      <c r="G687" s="187" t="s">
        <v>2856</v>
      </c>
      <c r="H687" s="188">
        <v>10</v>
      </c>
      <c r="I687" s="189"/>
      <c r="J687" s="190">
        <f>ROUND(I687*H687,2)</f>
        <v>0</v>
      </c>
      <c r="K687" s="186" t="s">
        <v>20</v>
      </c>
      <c r="L687" s="56"/>
      <c r="M687" s="191" t="s">
        <v>20</v>
      </c>
      <c r="N687" s="192" t="s">
        <v>44</v>
      </c>
      <c r="O687" s="37"/>
      <c r="P687" s="193">
        <f>O687*H687</f>
        <v>0</v>
      </c>
      <c r="Q687" s="193">
        <v>0</v>
      </c>
      <c r="R687" s="193">
        <f>Q687*H687</f>
        <v>0</v>
      </c>
      <c r="S687" s="193">
        <v>0</v>
      </c>
      <c r="T687" s="194">
        <f>S687*H687</f>
        <v>0</v>
      </c>
      <c r="AR687" s="19" t="s">
        <v>168</v>
      </c>
      <c r="AT687" s="19" t="s">
        <v>164</v>
      </c>
      <c r="AU687" s="19" t="s">
        <v>168</v>
      </c>
      <c r="AY687" s="19" t="s">
        <v>162</v>
      </c>
      <c r="BE687" s="195">
        <f>IF(N687="základní",J687,0)</f>
        <v>0</v>
      </c>
      <c r="BF687" s="195">
        <f>IF(N687="snížená",J687,0)</f>
        <v>0</v>
      </c>
      <c r="BG687" s="195">
        <f>IF(N687="zákl. přenesená",J687,0)</f>
        <v>0</v>
      </c>
      <c r="BH687" s="195">
        <f>IF(N687="sníž. přenesená",J687,0)</f>
        <v>0</v>
      </c>
      <c r="BI687" s="195">
        <f>IF(N687="nulová",J687,0)</f>
        <v>0</v>
      </c>
      <c r="BJ687" s="19" t="s">
        <v>22</v>
      </c>
      <c r="BK687" s="195">
        <f>ROUND(I687*H687,2)</f>
        <v>0</v>
      </c>
      <c r="BL687" s="19" t="s">
        <v>168</v>
      </c>
      <c r="BM687" s="19" t="s">
        <v>4109</v>
      </c>
    </row>
    <row r="688" spans="2:65" s="1" customFormat="1" ht="22.5" customHeight="1">
      <c r="B688" s="36"/>
      <c r="C688" s="184" t="s">
        <v>4112</v>
      </c>
      <c r="D688" s="184" t="s">
        <v>164</v>
      </c>
      <c r="E688" s="185" t="s">
        <v>4113</v>
      </c>
      <c r="F688" s="186" t="s">
        <v>4114</v>
      </c>
      <c r="G688" s="187" t="s">
        <v>2856</v>
      </c>
      <c r="H688" s="188">
        <v>2</v>
      </c>
      <c r="I688" s="189"/>
      <c r="J688" s="190">
        <f>ROUND(I688*H688,2)</f>
        <v>0</v>
      </c>
      <c r="K688" s="186" t="s">
        <v>20</v>
      </c>
      <c r="L688" s="56"/>
      <c r="M688" s="191" t="s">
        <v>20</v>
      </c>
      <c r="N688" s="192" t="s">
        <v>44</v>
      </c>
      <c r="O688" s="37"/>
      <c r="P688" s="193">
        <f>O688*H688</f>
        <v>0</v>
      </c>
      <c r="Q688" s="193">
        <v>0</v>
      </c>
      <c r="R688" s="193">
        <f>Q688*H688</f>
        <v>0</v>
      </c>
      <c r="S688" s="193">
        <v>0</v>
      </c>
      <c r="T688" s="194">
        <f>S688*H688</f>
        <v>0</v>
      </c>
      <c r="AR688" s="19" t="s">
        <v>168</v>
      </c>
      <c r="AT688" s="19" t="s">
        <v>164</v>
      </c>
      <c r="AU688" s="19" t="s">
        <v>168</v>
      </c>
      <c r="AY688" s="19" t="s">
        <v>162</v>
      </c>
      <c r="BE688" s="195">
        <f>IF(N688="základní",J688,0)</f>
        <v>0</v>
      </c>
      <c r="BF688" s="195">
        <f>IF(N688="snížená",J688,0)</f>
        <v>0</v>
      </c>
      <c r="BG688" s="195">
        <f>IF(N688="zákl. přenesená",J688,0)</f>
        <v>0</v>
      </c>
      <c r="BH688" s="195">
        <f>IF(N688="sníž. přenesená",J688,0)</f>
        <v>0</v>
      </c>
      <c r="BI688" s="195">
        <f>IF(N688="nulová",J688,0)</f>
        <v>0</v>
      </c>
      <c r="BJ688" s="19" t="s">
        <v>22</v>
      </c>
      <c r="BK688" s="195">
        <f>ROUND(I688*H688,2)</f>
        <v>0</v>
      </c>
      <c r="BL688" s="19" t="s">
        <v>168</v>
      </c>
      <c r="BM688" s="19" t="s">
        <v>4112</v>
      </c>
    </row>
    <row r="689" spans="2:63" s="15" customFormat="1" ht="21.6" customHeight="1">
      <c r="B689" s="270"/>
      <c r="C689" s="271"/>
      <c r="D689" s="272" t="s">
        <v>72</v>
      </c>
      <c r="E689" s="272" t="s">
        <v>4115</v>
      </c>
      <c r="F689" s="272" t="s">
        <v>4116</v>
      </c>
      <c r="G689" s="271"/>
      <c r="H689" s="271"/>
      <c r="I689" s="273"/>
      <c r="J689" s="274">
        <f>BK689</f>
        <v>0</v>
      </c>
      <c r="K689" s="271"/>
      <c r="L689" s="275"/>
      <c r="M689" s="276"/>
      <c r="N689" s="277"/>
      <c r="O689" s="277"/>
      <c r="P689" s="278">
        <f>P690</f>
        <v>0</v>
      </c>
      <c r="Q689" s="277"/>
      <c r="R689" s="278">
        <f>R690</f>
        <v>0</v>
      </c>
      <c r="S689" s="277"/>
      <c r="T689" s="279">
        <f>T690</f>
        <v>0</v>
      </c>
      <c r="AR689" s="280" t="s">
        <v>22</v>
      </c>
      <c r="AT689" s="281" t="s">
        <v>72</v>
      </c>
      <c r="AU689" s="281" t="s">
        <v>180</v>
      </c>
      <c r="AY689" s="280" t="s">
        <v>162</v>
      </c>
      <c r="BK689" s="282">
        <f>BK690</f>
        <v>0</v>
      </c>
    </row>
    <row r="690" spans="2:65" s="1" customFormat="1" ht="22.5" customHeight="1">
      <c r="B690" s="36"/>
      <c r="C690" s="184" t="s">
        <v>4117</v>
      </c>
      <c r="D690" s="184" t="s">
        <v>164</v>
      </c>
      <c r="E690" s="185" t="s">
        <v>4118</v>
      </c>
      <c r="F690" s="186" t="s">
        <v>4119</v>
      </c>
      <c r="G690" s="187" t="s">
        <v>2856</v>
      </c>
      <c r="H690" s="188">
        <v>32</v>
      </c>
      <c r="I690" s="189"/>
      <c r="J690" s="190">
        <f>ROUND(I690*H690,2)</f>
        <v>0</v>
      </c>
      <c r="K690" s="186" t="s">
        <v>20</v>
      </c>
      <c r="L690" s="56"/>
      <c r="M690" s="191" t="s">
        <v>20</v>
      </c>
      <c r="N690" s="192" t="s">
        <v>44</v>
      </c>
      <c r="O690" s="37"/>
      <c r="P690" s="193">
        <f>O690*H690</f>
        <v>0</v>
      </c>
      <c r="Q690" s="193">
        <v>0</v>
      </c>
      <c r="R690" s="193">
        <f>Q690*H690</f>
        <v>0</v>
      </c>
      <c r="S690" s="193">
        <v>0</v>
      </c>
      <c r="T690" s="194">
        <f>S690*H690</f>
        <v>0</v>
      </c>
      <c r="AR690" s="19" t="s">
        <v>168</v>
      </c>
      <c r="AT690" s="19" t="s">
        <v>164</v>
      </c>
      <c r="AU690" s="19" t="s">
        <v>168</v>
      </c>
      <c r="AY690" s="19" t="s">
        <v>162</v>
      </c>
      <c r="BE690" s="195">
        <f>IF(N690="základní",J690,0)</f>
        <v>0</v>
      </c>
      <c r="BF690" s="195">
        <f>IF(N690="snížená",J690,0)</f>
        <v>0</v>
      </c>
      <c r="BG690" s="195">
        <f>IF(N690="zákl. přenesená",J690,0)</f>
        <v>0</v>
      </c>
      <c r="BH690" s="195">
        <f>IF(N690="sníž. přenesená",J690,0)</f>
        <v>0</v>
      </c>
      <c r="BI690" s="195">
        <f>IF(N690="nulová",J690,0)</f>
        <v>0</v>
      </c>
      <c r="BJ690" s="19" t="s">
        <v>22</v>
      </c>
      <c r="BK690" s="195">
        <f>ROUND(I690*H690,2)</f>
        <v>0</v>
      </c>
      <c r="BL690" s="19" t="s">
        <v>168</v>
      </c>
      <c r="BM690" s="19" t="s">
        <v>4117</v>
      </c>
    </row>
    <row r="691" spans="2:63" s="15" customFormat="1" ht="21.6" customHeight="1">
      <c r="B691" s="270"/>
      <c r="C691" s="271"/>
      <c r="D691" s="272" t="s">
        <v>72</v>
      </c>
      <c r="E691" s="272" t="s">
        <v>4120</v>
      </c>
      <c r="F691" s="272" t="s">
        <v>4121</v>
      </c>
      <c r="G691" s="271"/>
      <c r="H691" s="271"/>
      <c r="I691" s="273"/>
      <c r="J691" s="274">
        <f>BK691</f>
        <v>0</v>
      </c>
      <c r="K691" s="271"/>
      <c r="L691" s="275"/>
      <c r="M691" s="276"/>
      <c r="N691" s="277"/>
      <c r="O691" s="277"/>
      <c r="P691" s="278">
        <f>SUM(P692:P693)</f>
        <v>0</v>
      </c>
      <c r="Q691" s="277"/>
      <c r="R691" s="278">
        <f>SUM(R692:R693)</f>
        <v>0</v>
      </c>
      <c r="S691" s="277"/>
      <c r="T691" s="279">
        <f>SUM(T692:T693)</f>
        <v>0</v>
      </c>
      <c r="AR691" s="280" t="s">
        <v>22</v>
      </c>
      <c r="AT691" s="281" t="s">
        <v>72</v>
      </c>
      <c r="AU691" s="281" t="s">
        <v>180</v>
      </c>
      <c r="AY691" s="280" t="s">
        <v>162</v>
      </c>
      <c r="BK691" s="282">
        <f>SUM(BK692:BK693)</f>
        <v>0</v>
      </c>
    </row>
    <row r="692" spans="2:65" s="1" customFormat="1" ht="22.5" customHeight="1">
      <c r="B692" s="36"/>
      <c r="C692" s="184" t="s">
        <v>4122</v>
      </c>
      <c r="D692" s="184" t="s">
        <v>164</v>
      </c>
      <c r="E692" s="185" t="s">
        <v>4123</v>
      </c>
      <c r="F692" s="186" t="s">
        <v>4124</v>
      </c>
      <c r="G692" s="187" t="s">
        <v>2856</v>
      </c>
      <c r="H692" s="188">
        <v>4</v>
      </c>
      <c r="I692" s="189"/>
      <c r="J692" s="190">
        <f>ROUND(I692*H692,2)</f>
        <v>0</v>
      </c>
      <c r="K692" s="186" t="s">
        <v>20</v>
      </c>
      <c r="L692" s="56"/>
      <c r="M692" s="191" t="s">
        <v>20</v>
      </c>
      <c r="N692" s="192" t="s">
        <v>44</v>
      </c>
      <c r="O692" s="37"/>
      <c r="P692" s="193">
        <f>O692*H692</f>
        <v>0</v>
      </c>
      <c r="Q692" s="193">
        <v>0</v>
      </c>
      <c r="R692" s="193">
        <f>Q692*H692</f>
        <v>0</v>
      </c>
      <c r="S692" s="193">
        <v>0</v>
      </c>
      <c r="T692" s="194">
        <f>S692*H692</f>
        <v>0</v>
      </c>
      <c r="AR692" s="19" t="s">
        <v>168</v>
      </c>
      <c r="AT692" s="19" t="s">
        <v>164</v>
      </c>
      <c r="AU692" s="19" t="s">
        <v>168</v>
      </c>
      <c r="AY692" s="19" t="s">
        <v>162</v>
      </c>
      <c r="BE692" s="195">
        <f>IF(N692="základní",J692,0)</f>
        <v>0</v>
      </c>
      <c r="BF692" s="195">
        <f>IF(N692="snížená",J692,0)</f>
        <v>0</v>
      </c>
      <c r="BG692" s="195">
        <f>IF(N692="zákl. přenesená",J692,0)</f>
        <v>0</v>
      </c>
      <c r="BH692" s="195">
        <f>IF(N692="sníž. přenesená",J692,0)</f>
        <v>0</v>
      </c>
      <c r="BI692" s="195">
        <f>IF(N692="nulová",J692,0)</f>
        <v>0</v>
      </c>
      <c r="BJ692" s="19" t="s">
        <v>22</v>
      </c>
      <c r="BK692" s="195">
        <f>ROUND(I692*H692,2)</f>
        <v>0</v>
      </c>
      <c r="BL692" s="19" t="s">
        <v>168</v>
      </c>
      <c r="BM692" s="19" t="s">
        <v>4122</v>
      </c>
    </row>
    <row r="693" spans="2:65" s="1" customFormat="1" ht="22.5" customHeight="1">
      <c r="B693" s="36"/>
      <c r="C693" s="184" t="s">
        <v>4125</v>
      </c>
      <c r="D693" s="184" t="s">
        <v>164</v>
      </c>
      <c r="E693" s="185" t="s">
        <v>4126</v>
      </c>
      <c r="F693" s="186" t="s">
        <v>4127</v>
      </c>
      <c r="G693" s="187" t="s">
        <v>2856</v>
      </c>
      <c r="H693" s="188">
        <v>2</v>
      </c>
      <c r="I693" s="189"/>
      <c r="J693" s="190">
        <f>ROUND(I693*H693,2)</f>
        <v>0</v>
      </c>
      <c r="K693" s="186" t="s">
        <v>20</v>
      </c>
      <c r="L693" s="56"/>
      <c r="M693" s="191" t="s">
        <v>20</v>
      </c>
      <c r="N693" s="192" t="s">
        <v>44</v>
      </c>
      <c r="O693" s="37"/>
      <c r="P693" s="193">
        <f>O693*H693</f>
        <v>0</v>
      </c>
      <c r="Q693" s="193">
        <v>0</v>
      </c>
      <c r="R693" s="193">
        <f>Q693*H693</f>
        <v>0</v>
      </c>
      <c r="S693" s="193">
        <v>0</v>
      </c>
      <c r="T693" s="194">
        <f>S693*H693</f>
        <v>0</v>
      </c>
      <c r="AR693" s="19" t="s">
        <v>168</v>
      </c>
      <c r="AT693" s="19" t="s">
        <v>164</v>
      </c>
      <c r="AU693" s="19" t="s">
        <v>168</v>
      </c>
      <c r="AY693" s="19" t="s">
        <v>162</v>
      </c>
      <c r="BE693" s="195">
        <f>IF(N693="základní",J693,0)</f>
        <v>0</v>
      </c>
      <c r="BF693" s="195">
        <f>IF(N693="snížená",J693,0)</f>
        <v>0</v>
      </c>
      <c r="BG693" s="195">
        <f>IF(N693="zákl. přenesená",J693,0)</f>
        <v>0</v>
      </c>
      <c r="BH693" s="195">
        <f>IF(N693="sníž. přenesená",J693,0)</f>
        <v>0</v>
      </c>
      <c r="BI693" s="195">
        <f>IF(N693="nulová",J693,0)</f>
        <v>0</v>
      </c>
      <c r="BJ693" s="19" t="s">
        <v>22</v>
      </c>
      <c r="BK693" s="195">
        <f>ROUND(I693*H693,2)</f>
        <v>0</v>
      </c>
      <c r="BL693" s="19" t="s">
        <v>168</v>
      </c>
      <c r="BM693" s="19" t="s">
        <v>4125</v>
      </c>
    </row>
    <row r="694" spans="2:63" s="10" customFormat="1" ht="22.35" customHeight="1">
      <c r="B694" s="167"/>
      <c r="C694" s="168"/>
      <c r="D694" s="169" t="s">
        <v>72</v>
      </c>
      <c r="E694" s="268" t="s">
        <v>4128</v>
      </c>
      <c r="F694" s="268" t="s">
        <v>4129</v>
      </c>
      <c r="G694" s="168"/>
      <c r="H694" s="168"/>
      <c r="I694" s="171"/>
      <c r="J694" s="269">
        <f>BK694</f>
        <v>0</v>
      </c>
      <c r="K694" s="168"/>
      <c r="L694" s="173"/>
      <c r="M694" s="174"/>
      <c r="N694" s="175"/>
      <c r="O694" s="175"/>
      <c r="P694" s="176">
        <f>P695+P705+P707+P709+P714+P717+P722+P727+P728+P730</f>
        <v>0</v>
      </c>
      <c r="Q694" s="175"/>
      <c r="R694" s="176">
        <f>R695+R705+R707+R709+R714+R717+R722+R727+R728+R730</f>
        <v>0</v>
      </c>
      <c r="S694" s="175"/>
      <c r="T694" s="177">
        <f>T695+T705+T707+T709+T714+T717+T722+T727+T728+T730</f>
        <v>0</v>
      </c>
      <c r="AR694" s="178" t="s">
        <v>22</v>
      </c>
      <c r="AT694" s="179" t="s">
        <v>72</v>
      </c>
      <c r="AU694" s="179" t="s">
        <v>81</v>
      </c>
      <c r="AY694" s="178" t="s">
        <v>162</v>
      </c>
      <c r="BK694" s="180">
        <f>BK695+BK705+BK707+BK709+BK714+BK717+BK722+BK727+BK728+BK730</f>
        <v>0</v>
      </c>
    </row>
    <row r="695" spans="2:63" s="15" customFormat="1" ht="14.45" customHeight="1">
      <c r="B695" s="270"/>
      <c r="C695" s="271"/>
      <c r="D695" s="272" t="s">
        <v>72</v>
      </c>
      <c r="E695" s="272" t="s">
        <v>4130</v>
      </c>
      <c r="F695" s="272" t="s">
        <v>4131</v>
      </c>
      <c r="G695" s="271"/>
      <c r="H695" s="271"/>
      <c r="I695" s="273"/>
      <c r="J695" s="274">
        <f>BK695</f>
        <v>0</v>
      </c>
      <c r="K695" s="271"/>
      <c r="L695" s="275"/>
      <c r="M695" s="276"/>
      <c r="N695" s="277"/>
      <c r="O695" s="277"/>
      <c r="P695" s="278">
        <f>SUM(P696:P704)</f>
        <v>0</v>
      </c>
      <c r="Q695" s="277"/>
      <c r="R695" s="278">
        <f>SUM(R696:R704)</f>
        <v>0</v>
      </c>
      <c r="S695" s="277"/>
      <c r="T695" s="279">
        <f>SUM(T696:T704)</f>
        <v>0</v>
      </c>
      <c r="AR695" s="280" t="s">
        <v>22</v>
      </c>
      <c r="AT695" s="281" t="s">
        <v>72</v>
      </c>
      <c r="AU695" s="281" t="s">
        <v>180</v>
      </c>
      <c r="AY695" s="280" t="s">
        <v>162</v>
      </c>
      <c r="BK695" s="282">
        <f>SUM(BK696:BK704)</f>
        <v>0</v>
      </c>
    </row>
    <row r="696" spans="2:65" s="1" customFormat="1" ht="22.5" customHeight="1">
      <c r="B696" s="36"/>
      <c r="C696" s="184" t="s">
        <v>4132</v>
      </c>
      <c r="D696" s="184" t="s">
        <v>164</v>
      </c>
      <c r="E696" s="185" t="s">
        <v>4133</v>
      </c>
      <c r="F696" s="186" t="s">
        <v>4134</v>
      </c>
      <c r="G696" s="187" t="s">
        <v>1996</v>
      </c>
      <c r="H696" s="188">
        <v>12</v>
      </c>
      <c r="I696" s="189"/>
      <c r="J696" s="190">
        <f aca="true" t="shared" si="260" ref="J696:J704">ROUND(I696*H696,2)</f>
        <v>0</v>
      </c>
      <c r="K696" s="186" t="s">
        <v>20</v>
      </c>
      <c r="L696" s="56"/>
      <c r="M696" s="191" t="s">
        <v>20</v>
      </c>
      <c r="N696" s="192" t="s">
        <v>44</v>
      </c>
      <c r="O696" s="37"/>
      <c r="P696" s="193">
        <f aca="true" t="shared" si="261" ref="P696:P704">O696*H696</f>
        <v>0</v>
      </c>
      <c r="Q696" s="193">
        <v>0</v>
      </c>
      <c r="R696" s="193">
        <f aca="true" t="shared" si="262" ref="R696:R704">Q696*H696</f>
        <v>0</v>
      </c>
      <c r="S696" s="193">
        <v>0</v>
      </c>
      <c r="T696" s="194">
        <f aca="true" t="shared" si="263" ref="T696:T704">S696*H696</f>
        <v>0</v>
      </c>
      <c r="AR696" s="19" t="s">
        <v>168</v>
      </c>
      <c r="AT696" s="19" t="s">
        <v>164</v>
      </c>
      <c r="AU696" s="19" t="s">
        <v>168</v>
      </c>
      <c r="AY696" s="19" t="s">
        <v>162</v>
      </c>
      <c r="BE696" s="195">
        <f aca="true" t="shared" si="264" ref="BE696:BE704">IF(N696="základní",J696,0)</f>
        <v>0</v>
      </c>
      <c r="BF696" s="195">
        <f aca="true" t="shared" si="265" ref="BF696:BF704">IF(N696="snížená",J696,0)</f>
        <v>0</v>
      </c>
      <c r="BG696" s="195">
        <f aca="true" t="shared" si="266" ref="BG696:BG704">IF(N696="zákl. přenesená",J696,0)</f>
        <v>0</v>
      </c>
      <c r="BH696" s="195">
        <f aca="true" t="shared" si="267" ref="BH696:BH704">IF(N696="sníž. přenesená",J696,0)</f>
        <v>0</v>
      </c>
      <c r="BI696" s="195">
        <f aca="true" t="shared" si="268" ref="BI696:BI704">IF(N696="nulová",J696,0)</f>
        <v>0</v>
      </c>
      <c r="BJ696" s="19" t="s">
        <v>22</v>
      </c>
      <c r="BK696" s="195">
        <f aca="true" t="shared" si="269" ref="BK696:BK704">ROUND(I696*H696,2)</f>
        <v>0</v>
      </c>
      <c r="BL696" s="19" t="s">
        <v>168</v>
      </c>
      <c r="BM696" s="19" t="s">
        <v>4132</v>
      </c>
    </row>
    <row r="697" spans="2:65" s="1" customFormat="1" ht="22.5" customHeight="1">
      <c r="B697" s="36"/>
      <c r="C697" s="184" t="s">
        <v>4135</v>
      </c>
      <c r="D697" s="184" t="s">
        <v>164</v>
      </c>
      <c r="E697" s="185" t="s">
        <v>4136</v>
      </c>
      <c r="F697" s="186" t="s">
        <v>4137</v>
      </c>
      <c r="G697" s="187" t="s">
        <v>1996</v>
      </c>
      <c r="H697" s="188">
        <v>32</v>
      </c>
      <c r="I697" s="189"/>
      <c r="J697" s="190">
        <f t="shared" si="260"/>
        <v>0</v>
      </c>
      <c r="K697" s="186" t="s">
        <v>20</v>
      </c>
      <c r="L697" s="56"/>
      <c r="M697" s="191" t="s">
        <v>20</v>
      </c>
      <c r="N697" s="192" t="s">
        <v>44</v>
      </c>
      <c r="O697" s="37"/>
      <c r="P697" s="193">
        <f t="shared" si="261"/>
        <v>0</v>
      </c>
      <c r="Q697" s="193">
        <v>0</v>
      </c>
      <c r="R697" s="193">
        <f t="shared" si="262"/>
        <v>0</v>
      </c>
      <c r="S697" s="193">
        <v>0</v>
      </c>
      <c r="T697" s="194">
        <f t="shared" si="263"/>
        <v>0</v>
      </c>
      <c r="AR697" s="19" t="s">
        <v>168</v>
      </c>
      <c r="AT697" s="19" t="s">
        <v>164</v>
      </c>
      <c r="AU697" s="19" t="s">
        <v>168</v>
      </c>
      <c r="AY697" s="19" t="s">
        <v>162</v>
      </c>
      <c r="BE697" s="195">
        <f t="shared" si="264"/>
        <v>0</v>
      </c>
      <c r="BF697" s="195">
        <f t="shared" si="265"/>
        <v>0</v>
      </c>
      <c r="BG697" s="195">
        <f t="shared" si="266"/>
        <v>0</v>
      </c>
      <c r="BH697" s="195">
        <f t="shared" si="267"/>
        <v>0</v>
      </c>
      <c r="BI697" s="195">
        <f t="shared" si="268"/>
        <v>0</v>
      </c>
      <c r="BJ697" s="19" t="s">
        <v>22</v>
      </c>
      <c r="BK697" s="195">
        <f t="shared" si="269"/>
        <v>0</v>
      </c>
      <c r="BL697" s="19" t="s">
        <v>168</v>
      </c>
      <c r="BM697" s="19" t="s">
        <v>4135</v>
      </c>
    </row>
    <row r="698" spans="2:65" s="1" customFormat="1" ht="22.5" customHeight="1">
      <c r="B698" s="36"/>
      <c r="C698" s="184" t="s">
        <v>4138</v>
      </c>
      <c r="D698" s="184" t="s">
        <v>164</v>
      </c>
      <c r="E698" s="185" t="s">
        <v>4139</v>
      </c>
      <c r="F698" s="186" t="s">
        <v>4140</v>
      </c>
      <c r="G698" s="187" t="s">
        <v>2856</v>
      </c>
      <c r="H698" s="188">
        <v>190</v>
      </c>
      <c r="I698" s="189"/>
      <c r="J698" s="190">
        <f t="shared" si="260"/>
        <v>0</v>
      </c>
      <c r="K698" s="186" t="s">
        <v>20</v>
      </c>
      <c r="L698" s="56"/>
      <c r="M698" s="191" t="s">
        <v>20</v>
      </c>
      <c r="N698" s="192" t="s">
        <v>44</v>
      </c>
      <c r="O698" s="37"/>
      <c r="P698" s="193">
        <f t="shared" si="261"/>
        <v>0</v>
      </c>
      <c r="Q698" s="193">
        <v>0</v>
      </c>
      <c r="R698" s="193">
        <f t="shared" si="262"/>
        <v>0</v>
      </c>
      <c r="S698" s="193">
        <v>0</v>
      </c>
      <c r="T698" s="194">
        <f t="shared" si="263"/>
        <v>0</v>
      </c>
      <c r="AR698" s="19" t="s">
        <v>168</v>
      </c>
      <c r="AT698" s="19" t="s">
        <v>164</v>
      </c>
      <c r="AU698" s="19" t="s">
        <v>168</v>
      </c>
      <c r="AY698" s="19" t="s">
        <v>162</v>
      </c>
      <c r="BE698" s="195">
        <f t="shared" si="264"/>
        <v>0</v>
      </c>
      <c r="BF698" s="195">
        <f t="shared" si="265"/>
        <v>0</v>
      </c>
      <c r="BG698" s="195">
        <f t="shared" si="266"/>
        <v>0</v>
      </c>
      <c r="BH698" s="195">
        <f t="shared" si="267"/>
        <v>0</v>
      </c>
      <c r="BI698" s="195">
        <f t="shared" si="268"/>
        <v>0</v>
      </c>
      <c r="BJ698" s="19" t="s">
        <v>22</v>
      </c>
      <c r="BK698" s="195">
        <f t="shared" si="269"/>
        <v>0</v>
      </c>
      <c r="BL698" s="19" t="s">
        <v>168</v>
      </c>
      <c r="BM698" s="19" t="s">
        <v>4138</v>
      </c>
    </row>
    <row r="699" spans="2:65" s="1" customFormat="1" ht="22.5" customHeight="1">
      <c r="B699" s="36"/>
      <c r="C699" s="184" t="s">
        <v>4141</v>
      </c>
      <c r="D699" s="184" t="s">
        <v>164</v>
      </c>
      <c r="E699" s="185" t="s">
        <v>4142</v>
      </c>
      <c r="F699" s="186" t="s">
        <v>4143</v>
      </c>
      <c r="G699" s="187" t="s">
        <v>206</v>
      </c>
      <c r="H699" s="188">
        <v>4</v>
      </c>
      <c r="I699" s="189"/>
      <c r="J699" s="190">
        <f t="shared" si="260"/>
        <v>0</v>
      </c>
      <c r="K699" s="186" t="s">
        <v>20</v>
      </c>
      <c r="L699" s="56"/>
      <c r="M699" s="191" t="s">
        <v>20</v>
      </c>
      <c r="N699" s="192" t="s">
        <v>44</v>
      </c>
      <c r="O699" s="37"/>
      <c r="P699" s="193">
        <f t="shared" si="261"/>
        <v>0</v>
      </c>
      <c r="Q699" s="193">
        <v>0</v>
      </c>
      <c r="R699" s="193">
        <f t="shared" si="262"/>
        <v>0</v>
      </c>
      <c r="S699" s="193">
        <v>0</v>
      </c>
      <c r="T699" s="194">
        <f t="shared" si="263"/>
        <v>0</v>
      </c>
      <c r="AR699" s="19" t="s">
        <v>168</v>
      </c>
      <c r="AT699" s="19" t="s">
        <v>164</v>
      </c>
      <c r="AU699" s="19" t="s">
        <v>168</v>
      </c>
      <c r="AY699" s="19" t="s">
        <v>162</v>
      </c>
      <c r="BE699" s="195">
        <f t="shared" si="264"/>
        <v>0</v>
      </c>
      <c r="BF699" s="195">
        <f t="shared" si="265"/>
        <v>0</v>
      </c>
      <c r="BG699" s="195">
        <f t="shared" si="266"/>
        <v>0</v>
      </c>
      <c r="BH699" s="195">
        <f t="shared" si="267"/>
        <v>0</v>
      </c>
      <c r="BI699" s="195">
        <f t="shared" si="268"/>
        <v>0</v>
      </c>
      <c r="BJ699" s="19" t="s">
        <v>22</v>
      </c>
      <c r="BK699" s="195">
        <f t="shared" si="269"/>
        <v>0</v>
      </c>
      <c r="BL699" s="19" t="s">
        <v>168</v>
      </c>
      <c r="BM699" s="19" t="s">
        <v>4141</v>
      </c>
    </row>
    <row r="700" spans="2:65" s="1" customFormat="1" ht="22.5" customHeight="1">
      <c r="B700" s="36"/>
      <c r="C700" s="184" t="s">
        <v>4144</v>
      </c>
      <c r="D700" s="184" t="s">
        <v>164</v>
      </c>
      <c r="E700" s="185" t="s">
        <v>4145</v>
      </c>
      <c r="F700" s="186" t="s">
        <v>4146</v>
      </c>
      <c r="G700" s="187" t="s">
        <v>206</v>
      </c>
      <c r="H700" s="188">
        <v>4</v>
      </c>
      <c r="I700" s="189"/>
      <c r="J700" s="190">
        <f t="shared" si="260"/>
        <v>0</v>
      </c>
      <c r="K700" s="186" t="s">
        <v>20</v>
      </c>
      <c r="L700" s="56"/>
      <c r="M700" s="191" t="s">
        <v>20</v>
      </c>
      <c r="N700" s="192" t="s">
        <v>44</v>
      </c>
      <c r="O700" s="37"/>
      <c r="P700" s="193">
        <f t="shared" si="261"/>
        <v>0</v>
      </c>
      <c r="Q700" s="193">
        <v>0</v>
      </c>
      <c r="R700" s="193">
        <f t="shared" si="262"/>
        <v>0</v>
      </c>
      <c r="S700" s="193">
        <v>0</v>
      </c>
      <c r="T700" s="194">
        <f t="shared" si="263"/>
        <v>0</v>
      </c>
      <c r="AR700" s="19" t="s">
        <v>168</v>
      </c>
      <c r="AT700" s="19" t="s">
        <v>164</v>
      </c>
      <c r="AU700" s="19" t="s">
        <v>168</v>
      </c>
      <c r="AY700" s="19" t="s">
        <v>162</v>
      </c>
      <c r="BE700" s="195">
        <f t="shared" si="264"/>
        <v>0</v>
      </c>
      <c r="BF700" s="195">
        <f t="shared" si="265"/>
        <v>0</v>
      </c>
      <c r="BG700" s="195">
        <f t="shared" si="266"/>
        <v>0</v>
      </c>
      <c r="BH700" s="195">
        <f t="shared" si="267"/>
        <v>0</v>
      </c>
      <c r="BI700" s="195">
        <f t="shared" si="268"/>
        <v>0</v>
      </c>
      <c r="BJ700" s="19" t="s">
        <v>22</v>
      </c>
      <c r="BK700" s="195">
        <f t="shared" si="269"/>
        <v>0</v>
      </c>
      <c r="BL700" s="19" t="s">
        <v>168</v>
      </c>
      <c r="BM700" s="19" t="s">
        <v>4144</v>
      </c>
    </row>
    <row r="701" spans="2:65" s="1" customFormat="1" ht="22.5" customHeight="1">
      <c r="B701" s="36"/>
      <c r="C701" s="184" t="s">
        <v>4147</v>
      </c>
      <c r="D701" s="184" t="s">
        <v>164</v>
      </c>
      <c r="E701" s="185" t="s">
        <v>4148</v>
      </c>
      <c r="F701" s="186" t="s">
        <v>4149</v>
      </c>
      <c r="G701" s="187" t="s">
        <v>2856</v>
      </c>
      <c r="H701" s="188">
        <v>320</v>
      </c>
      <c r="I701" s="189"/>
      <c r="J701" s="190">
        <f t="shared" si="260"/>
        <v>0</v>
      </c>
      <c r="K701" s="186" t="s">
        <v>20</v>
      </c>
      <c r="L701" s="56"/>
      <c r="M701" s="191" t="s">
        <v>20</v>
      </c>
      <c r="N701" s="192" t="s">
        <v>44</v>
      </c>
      <c r="O701" s="37"/>
      <c r="P701" s="193">
        <f t="shared" si="261"/>
        <v>0</v>
      </c>
      <c r="Q701" s="193">
        <v>0</v>
      </c>
      <c r="R701" s="193">
        <f t="shared" si="262"/>
        <v>0</v>
      </c>
      <c r="S701" s="193">
        <v>0</v>
      </c>
      <c r="T701" s="194">
        <f t="shared" si="263"/>
        <v>0</v>
      </c>
      <c r="AR701" s="19" t="s">
        <v>168</v>
      </c>
      <c r="AT701" s="19" t="s">
        <v>164</v>
      </c>
      <c r="AU701" s="19" t="s">
        <v>168</v>
      </c>
      <c r="AY701" s="19" t="s">
        <v>162</v>
      </c>
      <c r="BE701" s="195">
        <f t="shared" si="264"/>
        <v>0</v>
      </c>
      <c r="BF701" s="195">
        <f t="shared" si="265"/>
        <v>0</v>
      </c>
      <c r="BG701" s="195">
        <f t="shared" si="266"/>
        <v>0</v>
      </c>
      <c r="BH701" s="195">
        <f t="shared" si="267"/>
        <v>0</v>
      </c>
      <c r="BI701" s="195">
        <f t="shared" si="268"/>
        <v>0</v>
      </c>
      <c r="BJ701" s="19" t="s">
        <v>22</v>
      </c>
      <c r="BK701" s="195">
        <f t="shared" si="269"/>
        <v>0</v>
      </c>
      <c r="BL701" s="19" t="s">
        <v>168</v>
      </c>
      <c r="BM701" s="19" t="s">
        <v>4147</v>
      </c>
    </row>
    <row r="702" spans="2:65" s="1" customFormat="1" ht="22.5" customHeight="1">
      <c r="B702" s="36"/>
      <c r="C702" s="184" t="s">
        <v>4150</v>
      </c>
      <c r="D702" s="184" t="s">
        <v>164</v>
      </c>
      <c r="E702" s="185" t="s">
        <v>4151</v>
      </c>
      <c r="F702" s="186" t="s">
        <v>4152</v>
      </c>
      <c r="G702" s="187" t="s">
        <v>1996</v>
      </c>
      <c r="H702" s="188">
        <v>355</v>
      </c>
      <c r="I702" s="189"/>
      <c r="J702" s="190">
        <f t="shared" si="260"/>
        <v>0</v>
      </c>
      <c r="K702" s="186" t="s">
        <v>20</v>
      </c>
      <c r="L702" s="56"/>
      <c r="M702" s="191" t="s">
        <v>20</v>
      </c>
      <c r="N702" s="192" t="s">
        <v>44</v>
      </c>
      <c r="O702" s="37"/>
      <c r="P702" s="193">
        <f t="shared" si="261"/>
        <v>0</v>
      </c>
      <c r="Q702" s="193">
        <v>0</v>
      </c>
      <c r="R702" s="193">
        <f t="shared" si="262"/>
        <v>0</v>
      </c>
      <c r="S702" s="193">
        <v>0</v>
      </c>
      <c r="T702" s="194">
        <f t="shared" si="263"/>
        <v>0</v>
      </c>
      <c r="AR702" s="19" t="s">
        <v>168</v>
      </c>
      <c r="AT702" s="19" t="s">
        <v>164</v>
      </c>
      <c r="AU702" s="19" t="s">
        <v>168</v>
      </c>
      <c r="AY702" s="19" t="s">
        <v>162</v>
      </c>
      <c r="BE702" s="195">
        <f t="shared" si="264"/>
        <v>0</v>
      </c>
      <c r="BF702" s="195">
        <f t="shared" si="265"/>
        <v>0</v>
      </c>
      <c r="BG702" s="195">
        <f t="shared" si="266"/>
        <v>0</v>
      </c>
      <c r="BH702" s="195">
        <f t="shared" si="267"/>
        <v>0</v>
      </c>
      <c r="BI702" s="195">
        <f t="shared" si="268"/>
        <v>0</v>
      </c>
      <c r="BJ702" s="19" t="s">
        <v>22</v>
      </c>
      <c r="BK702" s="195">
        <f t="shared" si="269"/>
        <v>0</v>
      </c>
      <c r="BL702" s="19" t="s">
        <v>168</v>
      </c>
      <c r="BM702" s="19" t="s">
        <v>4150</v>
      </c>
    </row>
    <row r="703" spans="2:65" s="1" customFormat="1" ht="22.5" customHeight="1">
      <c r="B703" s="36"/>
      <c r="C703" s="184" t="s">
        <v>4153</v>
      </c>
      <c r="D703" s="184" t="s">
        <v>164</v>
      </c>
      <c r="E703" s="185" t="s">
        <v>4154</v>
      </c>
      <c r="F703" s="186" t="s">
        <v>4155</v>
      </c>
      <c r="G703" s="187" t="s">
        <v>248</v>
      </c>
      <c r="H703" s="188">
        <v>1200</v>
      </c>
      <c r="I703" s="189"/>
      <c r="J703" s="190">
        <f t="shared" si="260"/>
        <v>0</v>
      </c>
      <c r="K703" s="186" t="s">
        <v>20</v>
      </c>
      <c r="L703" s="56"/>
      <c r="M703" s="191" t="s">
        <v>20</v>
      </c>
      <c r="N703" s="192" t="s">
        <v>44</v>
      </c>
      <c r="O703" s="37"/>
      <c r="P703" s="193">
        <f t="shared" si="261"/>
        <v>0</v>
      </c>
      <c r="Q703" s="193">
        <v>0</v>
      </c>
      <c r="R703" s="193">
        <f t="shared" si="262"/>
        <v>0</v>
      </c>
      <c r="S703" s="193">
        <v>0</v>
      </c>
      <c r="T703" s="194">
        <f t="shared" si="263"/>
        <v>0</v>
      </c>
      <c r="AR703" s="19" t="s">
        <v>168</v>
      </c>
      <c r="AT703" s="19" t="s">
        <v>164</v>
      </c>
      <c r="AU703" s="19" t="s">
        <v>168</v>
      </c>
      <c r="AY703" s="19" t="s">
        <v>162</v>
      </c>
      <c r="BE703" s="195">
        <f t="shared" si="264"/>
        <v>0</v>
      </c>
      <c r="BF703" s="195">
        <f t="shared" si="265"/>
        <v>0</v>
      </c>
      <c r="BG703" s="195">
        <f t="shared" si="266"/>
        <v>0</v>
      </c>
      <c r="BH703" s="195">
        <f t="shared" si="267"/>
        <v>0</v>
      </c>
      <c r="BI703" s="195">
        <f t="shared" si="268"/>
        <v>0</v>
      </c>
      <c r="BJ703" s="19" t="s">
        <v>22</v>
      </c>
      <c r="BK703" s="195">
        <f t="shared" si="269"/>
        <v>0</v>
      </c>
      <c r="BL703" s="19" t="s">
        <v>168</v>
      </c>
      <c r="BM703" s="19" t="s">
        <v>4153</v>
      </c>
    </row>
    <row r="704" spans="2:65" s="1" customFormat="1" ht="22.5" customHeight="1">
      <c r="B704" s="36"/>
      <c r="C704" s="184" t="s">
        <v>4156</v>
      </c>
      <c r="D704" s="184" t="s">
        <v>164</v>
      </c>
      <c r="E704" s="185" t="s">
        <v>4157</v>
      </c>
      <c r="F704" s="186" t="s">
        <v>4158</v>
      </c>
      <c r="G704" s="187" t="s">
        <v>248</v>
      </c>
      <c r="H704" s="188">
        <v>150</v>
      </c>
      <c r="I704" s="189"/>
      <c r="J704" s="190">
        <f t="shared" si="260"/>
        <v>0</v>
      </c>
      <c r="K704" s="186" t="s">
        <v>20</v>
      </c>
      <c r="L704" s="56"/>
      <c r="M704" s="191" t="s">
        <v>20</v>
      </c>
      <c r="N704" s="192" t="s">
        <v>44</v>
      </c>
      <c r="O704" s="37"/>
      <c r="P704" s="193">
        <f t="shared" si="261"/>
        <v>0</v>
      </c>
      <c r="Q704" s="193">
        <v>0</v>
      </c>
      <c r="R704" s="193">
        <f t="shared" si="262"/>
        <v>0</v>
      </c>
      <c r="S704" s="193">
        <v>0</v>
      </c>
      <c r="T704" s="194">
        <f t="shared" si="263"/>
        <v>0</v>
      </c>
      <c r="AR704" s="19" t="s">
        <v>168</v>
      </c>
      <c r="AT704" s="19" t="s">
        <v>164</v>
      </c>
      <c r="AU704" s="19" t="s">
        <v>168</v>
      </c>
      <c r="AY704" s="19" t="s">
        <v>162</v>
      </c>
      <c r="BE704" s="195">
        <f t="shared" si="264"/>
        <v>0</v>
      </c>
      <c r="BF704" s="195">
        <f t="shared" si="265"/>
        <v>0</v>
      </c>
      <c r="BG704" s="195">
        <f t="shared" si="266"/>
        <v>0</v>
      </c>
      <c r="BH704" s="195">
        <f t="shared" si="267"/>
        <v>0</v>
      </c>
      <c r="BI704" s="195">
        <f t="shared" si="268"/>
        <v>0</v>
      </c>
      <c r="BJ704" s="19" t="s">
        <v>22</v>
      </c>
      <c r="BK704" s="195">
        <f t="shared" si="269"/>
        <v>0</v>
      </c>
      <c r="BL704" s="19" t="s">
        <v>168</v>
      </c>
      <c r="BM704" s="19" t="s">
        <v>4156</v>
      </c>
    </row>
    <row r="705" spans="2:63" s="15" customFormat="1" ht="21.6" customHeight="1">
      <c r="B705" s="270"/>
      <c r="C705" s="271"/>
      <c r="D705" s="272" t="s">
        <v>72</v>
      </c>
      <c r="E705" s="272" t="s">
        <v>4159</v>
      </c>
      <c r="F705" s="272" t="s">
        <v>4160</v>
      </c>
      <c r="G705" s="271"/>
      <c r="H705" s="271"/>
      <c r="I705" s="273"/>
      <c r="J705" s="274">
        <f>BK705</f>
        <v>0</v>
      </c>
      <c r="K705" s="271"/>
      <c r="L705" s="275"/>
      <c r="M705" s="276"/>
      <c r="N705" s="277"/>
      <c r="O705" s="277"/>
      <c r="P705" s="278">
        <f>P706</f>
        <v>0</v>
      </c>
      <c r="Q705" s="277"/>
      <c r="R705" s="278">
        <f>R706</f>
        <v>0</v>
      </c>
      <c r="S705" s="277"/>
      <c r="T705" s="279">
        <f>T706</f>
        <v>0</v>
      </c>
      <c r="AR705" s="280" t="s">
        <v>22</v>
      </c>
      <c r="AT705" s="281" t="s">
        <v>72</v>
      </c>
      <c r="AU705" s="281" t="s">
        <v>180</v>
      </c>
      <c r="AY705" s="280" t="s">
        <v>162</v>
      </c>
      <c r="BK705" s="282">
        <f>BK706</f>
        <v>0</v>
      </c>
    </row>
    <row r="706" spans="2:65" s="1" customFormat="1" ht="22.5" customHeight="1">
      <c r="B706" s="36"/>
      <c r="C706" s="184" t="s">
        <v>4161</v>
      </c>
      <c r="D706" s="184" t="s">
        <v>164</v>
      </c>
      <c r="E706" s="185" t="s">
        <v>4162</v>
      </c>
      <c r="F706" s="186" t="s">
        <v>4163</v>
      </c>
      <c r="G706" s="187" t="s">
        <v>1996</v>
      </c>
      <c r="H706" s="188">
        <v>46</v>
      </c>
      <c r="I706" s="189"/>
      <c r="J706" s="190">
        <f>ROUND(I706*H706,2)</f>
        <v>0</v>
      </c>
      <c r="K706" s="186" t="s">
        <v>20</v>
      </c>
      <c r="L706" s="56"/>
      <c r="M706" s="191" t="s">
        <v>20</v>
      </c>
      <c r="N706" s="192" t="s">
        <v>44</v>
      </c>
      <c r="O706" s="37"/>
      <c r="P706" s="193">
        <f>O706*H706</f>
        <v>0</v>
      </c>
      <c r="Q706" s="193">
        <v>0</v>
      </c>
      <c r="R706" s="193">
        <f>Q706*H706</f>
        <v>0</v>
      </c>
      <c r="S706" s="193">
        <v>0</v>
      </c>
      <c r="T706" s="194">
        <f>S706*H706</f>
        <v>0</v>
      </c>
      <c r="AR706" s="19" t="s">
        <v>168</v>
      </c>
      <c r="AT706" s="19" t="s">
        <v>164</v>
      </c>
      <c r="AU706" s="19" t="s">
        <v>168</v>
      </c>
      <c r="AY706" s="19" t="s">
        <v>162</v>
      </c>
      <c r="BE706" s="195">
        <f>IF(N706="základní",J706,0)</f>
        <v>0</v>
      </c>
      <c r="BF706" s="195">
        <f>IF(N706="snížená",J706,0)</f>
        <v>0</v>
      </c>
      <c r="BG706" s="195">
        <f>IF(N706="zákl. přenesená",J706,0)</f>
        <v>0</v>
      </c>
      <c r="BH706" s="195">
        <f>IF(N706="sníž. přenesená",J706,0)</f>
        <v>0</v>
      </c>
      <c r="BI706" s="195">
        <f>IF(N706="nulová",J706,0)</f>
        <v>0</v>
      </c>
      <c r="BJ706" s="19" t="s">
        <v>22</v>
      </c>
      <c r="BK706" s="195">
        <f>ROUND(I706*H706,2)</f>
        <v>0</v>
      </c>
      <c r="BL706" s="19" t="s">
        <v>168</v>
      </c>
      <c r="BM706" s="19" t="s">
        <v>4161</v>
      </c>
    </row>
    <row r="707" spans="2:63" s="15" customFormat="1" ht="21.6" customHeight="1">
      <c r="B707" s="270"/>
      <c r="C707" s="271"/>
      <c r="D707" s="272" t="s">
        <v>72</v>
      </c>
      <c r="E707" s="272" t="s">
        <v>4164</v>
      </c>
      <c r="F707" s="272" t="s">
        <v>4165</v>
      </c>
      <c r="G707" s="271"/>
      <c r="H707" s="271"/>
      <c r="I707" s="273"/>
      <c r="J707" s="274">
        <f>BK707</f>
        <v>0</v>
      </c>
      <c r="K707" s="271"/>
      <c r="L707" s="275"/>
      <c r="M707" s="276"/>
      <c r="N707" s="277"/>
      <c r="O707" s="277"/>
      <c r="P707" s="278">
        <f>P708</f>
        <v>0</v>
      </c>
      <c r="Q707" s="277"/>
      <c r="R707" s="278">
        <f>R708</f>
        <v>0</v>
      </c>
      <c r="S707" s="277"/>
      <c r="T707" s="279">
        <f>T708</f>
        <v>0</v>
      </c>
      <c r="AR707" s="280" t="s">
        <v>22</v>
      </c>
      <c r="AT707" s="281" t="s">
        <v>72</v>
      </c>
      <c r="AU707" s="281" t="s">
        <v>180</v>
      </c>
      <c r="AY707" s="280" t="s">
        <v>162</v>
      </c>
      <c r="BK707" s="282">
        <f>BK708</f>
        <v>0</v>
      </c>
    </row>
    <row r="708" spans="2:65" s="1" customFormat="1" ht="22.5" customHeight="1">
      <c r="B708" s="36"/>
      <c r="C708" s="184" t="s">
        <v>4166</v>
      </c>
      <c r="D708" s="184" t="s">
        <v>164</v>
      </c>
      <c r="E708" s="185" t="s">
        <v>4167</v>
      </c>
      <c r="F708" s="186" t="s">
        <v>4168</v>
      </c>
      <c r="G708" s="187" t="s">
        <v>1996</v>
      </c>
      <c r="H708" s="188">
        <v>32</v>
      </c>
      <c r="I708" s="189"/>
      <c r="J708" s="190">
        <f>ROUND(I708*H708,2)</f>
        <v>0</v>
      </c>
      <c r="K708" s="186" t="s">
        <v>20</v>
      </c>
      <c r="L708" s="56"/>
      <c r="M708" s="191" t="s">
        <v>20</v>
      </c>
      <c r="N708" s="192" t="s">
        <v>44</v>
      </c>
      <c r="O708" s="37"/>
      <c r="P708" s="193">
        <f>O708*H708</f>
        <v>0</v>
      </c>
      <c r="Q708" s="193">
        <v>0</v>
      </c>
      <c r="R708" s="193">
        <f>Q708*H708</f>
        <v>0</v>
      </c>
      <c r="S708" s="193">
        <v>0</v>
      </c>
      <c r="T708" s="194">
        <f>S708*H708</f>
        <v>0</v>
      </c>
      <c r="AR708" s="19" t="s">
        <v>168</v>
      </c>
      <c r="AT708" s="19" t="s">
        <v>164</v>
      </c>
      <c r="AU708" s="19" t="s">
        <v>168</v>
      </c>
      <c r="AY708" s="19" t="s">
        <v>162</v>
      </c>
      <c r="BE708" s="195">
        <f>IF(N708="základní",J708,0)</f>
        <v>0</v>
      </c>
      <c r="BF708" s="195">
        <f>IF(N708="snížená",J708,0)</f>
        <v>0</v>
      </c>
      <c r="BG708" s="195">
        <f>IF(N708="zákl. přenesená",J708,0)</f>
        <v>0</v>
      </c>
      <c r="BH708" s="195">
        <f>IF(N708="sníž. přenesená",J708,0)</f>
        <v>0</v>
      </c>
      <c r="BI708" s="195">
        <f>IF(N708="nulová",J708,0)</f>
        <v>0</v>
      </c>
      <c r="BJ708" s="19" t="s">
        <v>22</v>
      </c>
      <c r="BK708" s="195">
        <f>ROUND(I708*H708,2)</f>
        <v>0</v>
      </c>
      <c r="BL708" s="19" t="s">
        <v>168</v>
      </c>
      <c r="BM708" s="19" t="s">
        <v>4166</v>
      </c>
    </row>
    <row r="709" spans="2:63" s="15" customFormat="1" ht="21.6" customHeight="1">
      <c r="B709" s="270"/>
      <c r="C709" s="271"/>
      <c r="D709" s="272" t="s">
        <v>72</v>
      </c>
      <c r="E709" s="272" t="s">
        <v>4169</v>
      </c>
      <c r="F709" s="272" t="s">
        <v>4170</v>
      </c>
      <c r="G709" s="271"/>
      <c r="H709" s="271"/>
      <c r="I709" s="273"/>
      <c r="J709" s="274">
        <f>BK709</f>
        <v>0</v>
      </c>
      <c r="K709" s="271"/>
      <c r="L709" s="275"/>
      <c r="M709" s="276"/>
      <c r="N709" s="277"/>
      <c r="O709" s="277"/>
      <c r="P709" s="278">
        <f>SUM(P710:P713)</f>
        <v>0</v>
      </c>
      <c r="Q709" s="277"/>
      <c r="R709" s="278">
        <f>SUM(R710:R713)</f>
        <v>0</v>
      </c>
      <c r="S709" s="277"/>
      <c r="T709" s="279">
        <f>SUM(T710:T713)</f>
        <v>0</v>
      </c>
      <c r="AR709" s="280" t="s">
        <v>22</v>
      </c>
      <c r="AT709" s="281" t="s">
        <v>72</v>
      </c>
      <c r="AU709" s="281" t="s">
        <v>180</v>
      </c>
      <c r="AY709" s="280" t="s">
        <v>162</v>
      </c>
      <c r="BK709" s="282">
        <f>SUM(BK710:BK713)</f>
        <v>0</v>
      </c>
    </row>
    <row r="710" spans="2:65" s="1" customFormat="1" ht="22.5" customHeight="1">
      <c r="B710" s="36"/>
      <c r="C710" s="184" t="s">
        <v>4171</v>
      </c>
      <c r="D710" s="184" t="s">
        <v>164</v>
      </c>
      <c r="E710" s="185" t="s">
        <v>4172</v>
      </c>
      <c r="F710" s="186" t="s">
        <v>4173</v>
      </c>
      <c r="G710" s="187" t="s">
        <v>1996</v>
      </c>
      <c r="H710" s="188">
        <v>25</v>
      </c>
      <c r="I710" s="189"/>
      <c r="J710" s="190">
        <f>ROUND(I710*H710,2)</f>
        <v>0</v>
      </c>
      <c r="K710" s="186" t="s">
        <v>20</v>
      </c>
      <c r="L710" s="56"/>
      <c r="M710" s="191" t="s">
        <v>20</v>
      </c>
      <c r="N710" s="192" t="s">
        <v>44</v>
      </c>
      <c r="O710" s="37"/>
      <c r="P710" s="193">
        <f>O710*H710</f>
        <v>0</v>
      </c>
      <c r="Q710" s="193">
        <v>0</v>
      </c>
      <c r="R710" s="193">
        <f>Q710*H710</f>
        <v>0</v>
      </c>
      <c r="S710" s="193">
        <v>0</v>
      </c>
      <c r="T710" s="194">
        <f>S710*H710</f>
        <v>0</v>
      </c>
      <c r="AR710" s="19" t="s">
        <v>168</v>
      </c>
      <c r="AT710" s="19" t="s">
        <v>164</v>
      </c>
      <c r="AU710" s="19" t="s">
        <v>168</v>
      </c>
      <c r="AY710" s="19" t="s">
        <v>162</v>
      </c>
      <c r="BE710" s="195">
        <f>IF(N710="základní",J710,0)</f>
        <v>0</v>
      </c>
      <c r="BF710" s="195">
        <f>IF(N710="snížená",J710,0)</f>
        <v>0</v>
      </c>
      <c r="BG710" s="195">
        <f>IF(N710="zákl. přenesená",J710,0)</f>
        <v>0</v>
      </c>
      <c r="BH710" s="195">
        <f>IF(N710="sníž. přenesená",J710,0)</f>
        <v>0</v>
      </c>
      <c r="BI710" s="195">
        <f>IF(N710="nulová",J710,0)</f>
        <v>0</v>
      </c>
      <c r="BJ710" s="19" t="s">
        <v>22</v>
      </c>
      <c r="BK710" s="195">
        <f>ROUND(I710*H710,2)</f>
        <v>0</v>
      </c>
      <c r="BL710" s="19" t="s">
        <v>168</v>
      </c>
      <c r="BM710" s="19" t="s">
        <v>4171</v>
      </c>
    </row>
    <row r="711" spans="2:65" s="1" customFormat="1" ht="22.5" customHeight="1">
      <c r="B711" s="36"/>
      <c r="C711" s="184" t="s">
        <v>4174</v>
      </c>
      <c r="D711" s="184" t="s">
        <v>164</v>
      </c>
      <c r="E711" s="185" t="s">
        <v>4175</v>
      </c>
      <c r="F711" s="186" t="s">
        <v>4176</v>
      </c>
      <c r="G711" s="187" t="s">
        <v>1996</v>
      </c>
      <c r="H711" s="188">
        <v>14</v>
      </c>
      <c r="I711" s="189"/>
      <c r="J711" s="190">
        <f>ROUND(I711*H711,2)</f>
        <v>0</v>
      </c>
      <c r="K711" s="186" t="s">
        <v>20</v>
      </c>
      <c r="L711" s="56"/>
      <c r="M711" s="191" t="s">
        <v>20</v>
      </c>
      <c r="N711" s="192" t="s">
        <v>44</v>
      </c>
      <c r="O711" s="37"/>
      <c r="P711" s="193">
        <f>O711*H711</f>
        <v>0</v>
      </c>
      <c r="Q711" s="193">
        <v>0</v>
      </c>
      <c r="R711" s="193">
        <f>Q711*H711</f>
        <v>0</v>
      </c>
      <c r="S711" s="193">
        <v>0</v>
      </c>
      <c r="T711" s="194">
        <f>S711*H711</f>
        <v>0</v>
      </c>
      <c r="AR711" s="19" t="s">
        <v>168</v>
      </c>
      <c r="AT711" s="19" t="s">
        <v>164</v>
      </c>
      <c r="AU711" s="19" t="s">
        <v>168</v>
      </c>
      <c r="AY711" s="19" t="s">
        <v>162</v>
      </c>
      <c r="BE711" s="195">
        <f>IF(N711="základní",J711,0)</f>
        <v>0</v>
      </c>
      <c r="BF711" s="195">
        <f>IF(N711="snížená",J711,0)</f>
        <v>0</v>
      </c>
      <c r="BG711" s="195">
        <f>IF(N711="zákl. přenesená",J711,0)</f>
        <v>0</v>
      </c>
      <c r="BH711" s="195">
        <f>IF(N711="sníž. přenesená",J711,0)</f>
        <v>0</v>
      </c>
      <c r="BI711" s="195">
        <f>IF(N711="nulová",J711,0)</f>
        <v>0</v>
      </c>
      <c r="BJ711" s="19" t="s">
        <v>22</v>
      </c>
      <c r="BK711" s="195">
        <f>ROUND(I711*H711,2)</f>
        <v>0</v>
      </c>
      <c r="BL711" s="19" t="s">
        <v>168</v>
      </c>
      <c r="BM711" s="19" t="s">
        <v>4174</v>
      </c>
    </row>
    <row r="712" spans="2:65" s="1" customFormat="1" ht="22.5" customHeight="1">
      <c r="B712" s="36"/>
      <c r="C712" s="184" t="s">
        <v>4177</v>
      </c>
      <c r="D712" s="184" t="s">
        <v>164</v>
      </c>
      <c r="E712" s="185" t="s">
        <v>4178</v>
      </c>
      <c r="F712" s="186" t="s">
        <v>4179</v>
      </c>
      <c r="G712" s="187" t="s">
        <v>1689</v>
      </c>
      <c r="H712" s="188">
        <v>240</v>
      </c>
      <c r="I712" s="189"/>
      <c r="J712" s="190">
        <f>ROUND(I712*H712,2)</f>
        <v>0</v>
      </c>
      <c r="K712" s="186" t="s">
        <v>20</v>
      </c>
      <c r="L712" s="56"/>
      <c r="M712" s="191" t="s">
        <v>20</v>
      </c>
      <c r="N712" s="192" t="s">
        <v>44</v>
      </c>
      <c r="O712" s="37"/>
      <c r="P712" s="193">
        <f>O712*H712</f>
        <v>0</v>
      </c>
      <c r="Q712" s="193">
        <v>0</v>
      </c>
      <c r="R712" s="193">
        <f>Q712*H712</f>
        <v>0</v>
      </c>
      <c r="S712" s="193">
        <v>0</v>
      </c>
      <c r="T712" s="194">
        <f>S712*H712</f>
        <v>0</v>
      </c>
      <c r="AR712" s="19" t="s">
        <v>168</v>
      </c>
      <c r="AT712" s="19" t="s">
        <v>164</v>
      </c>
      <c r="AU712" s="19" t="s">
        <v>168</v>
      </c>
      <c r="AY712" s="19" t="s">
        <v>162</v>
      </c>
      <c r="BE712" s="195">
        <f>IF(N712="základní",J712,0)</f>
        <v>0</v>
      </c>
      <c r="BF712" s="195">
        <f>IF(N712="snížená",J712,0)</f>
        <v>0</v>
      </c>
      <c r="BG712" s="195">
        <f>IF(N712="zákl. přenesená",J712,0)</f>
        <v>0</v>
      </c>
      <c r="BH712" s="195">
        <f>IF(N712="sníž. přenesená",J712,0)</f>
        <v>0</v>
      </c>
      <c r="BI712" s="195">
        <f>IF(N712="nulová",J712,0)</f>
        <v>0</v>
      </c>
      <c r="BJ712" s="19" t="s">
        <v>22</v>
      </c>
      <c r="BK712" s="195">
        <f>ROUND(I712*H712,2)</f>
        <v>0</v>
      </c>
      <c r="BL712" s="19" t="s">
        <v>168</v>
      </c>
      <c r="BM712" s="19" t="s">
        <v>4177</v>
      </c>
    </row>
    <row r="713" spans="2:65" s="1" customFormat="1" ht="22.5" customHeight="1">
      <c r="B713" s="36"/>
      <c r="C713" s="184" t="s">
        <v>4180</v>
      </c>
      <c r="D713" s="184" t="s">
        <v>164</v>
      </c>
      <c r="E713" s="185" t="s">
        <v>4181</v>
      </c>
      <c r="F713" s="186" t="s">
        <v>4182</v>
      </c>
      <c r="G713" s="187" t="s">
        <v>248</v>
      </c>
      <c r="H713" s="188">
        <v>48</v>
      </c>
      <c r="I713" s="189"/>
      <c r="J713" s="190">
        <f>ROUND(I713*H713,2)</f>
        <v>0</v>
      </c>
      <c r="K713" s="186" t="s">
        <v>20</v>
      </c>
      <c r="L713" s="56"/>
      <c r="M713" s="191" t="s">
        <v>20</v>
      </c>
      <c r="N713" s="192" t="s">
        <v>44</v>
      </c>
      <c r="O713" s="37"/>
      <c r="P713" s="193">
        <f>O713*H713</f>
        <v>0</v>
      </c>
      <c r="Q713" s="193">
        <v>0</v>
      </c>
      <c r="R713" s="193">
        <f>Q713*H713</f>
        <v>0</v>
      </c>
      <c r="S713" s="193">
        <v>0</v>
      </c>
      <c r="T713" s="194">
        <f>S713*H713</f>
        <v>0</v>
      </c>
      <c r="AR713" s="19" t="s">
        <v>168</v>
      </c>
      <c r="AT713" s="19" t="s">
        <v>164</v>
      </c>
      <c r="AU713" s="19" t="s">
        <v>168</v>
      </c>
      <c r="AY713" s="19" t="s">
        <v>162</v>
      </c>
      <c r="BE713" s="195">
        <f>IF(N713="základní",J713,0)</f>
        <v>0</v>
      </c>
      <c r="BF713" s="195">
        <f>IF(N713="snížená",J713,0)</f>
        <v>0</v>
      </c>
      <c r="BG713" s="195">
        <f>IF(N713="zákl. přenesená",J713,0)</f>
        <v>0</v>
      </c>
      <c r="BH713" s="195">
        <f>IF(N713="sníž. přenesená",J713,0)</f>
        <v>0</v>
      </c>
      <c r="BI713" s="195">
        <f>IF(N713="nulová",J713,0)</f>
        <v>0</v>
      </c>
      <c r="BJ713" s="19" t="s">
        <v>22</v>
      </c>
      <c r="BK713" s="195">
        <f>ROUND(I713*H713,2)</f>
        <v>0</v>
      </c>
      <c r="BL713" s="19" t="s">
        <v>168</v>
      </c>
      <c r="BM713" s="19" t="s">
        <v>4180</v>
      </c>
    </row>
    <row r="714" spans="2:63" s="15" customFormat="1" ht="21.6" customHeight="1">
      <c r="B714" s="270"/>
      <c r="C714" s="271"/>
      <c r="D714" s="272" t="s">
        <v>72</v>
      </c>
      <c r="E714" s="272" t="s">
        <v>4183</v>
      </c>
      <c r="F714" s="272" t="s">
        <v>4184</v>
      </c>
      <c r="G714" s="271"/>
      <c r="H714" s="271"/>
      <c r="I714" s="273"/>
      <c r="J714" s="274">
        <f>BK714</f>
        <v>0</v>
      </c>
      <c r="K714" s="271"/>
      <c r="L714" s="275"/>
      <c r="M714" s="276"/>
      <c r="N714" s="277"/>
      <c r="O714" s="277"/>
      <c r="P714" s="278">
        <f>SUM(P715:P716)</f>
        <v>0</v>
      </c>
      <c r="Q714" s="277"/>
      <c r="R714" s="278">
        <f>SUM(R715:R716)</f>
        <v>0</v>
      </c>
      <c r="S714" s="277"/>
      <c r="T714" s="279">
        <f>SUM(T715:T716)</f>
        <v>0</v>
      </c>
      <c r="AR714" s="280" t="s">
        <v>22</v>
      </c>
      <c r="AT714" s="281" t="s">
        <v>72</v>
      </c>
      <c r="AU714" s="281" t="s">
        <v>180</v>
      </c>
      <c r="AY714" s="280" t="s">
        <v>162</v>
      </c>
      <c r="BK714" s="282">
        <f>SUM(BK715:BK716)</f>
        <v>0</v>
      </c>
    </row>
    <row r="715" spans="2:65" s="1" customFormat="1" ht="22.5" customHeight="1">
      <c r="B715" s="36"/>
      <c r="C715" s="184" t="s">
        <v>4185</v>
      </c>
      <c r="D715" s="184" t="s">
        <v>164</v>
      </c>
      <c r="E715" s="185" t="s">
        <v>4186</v>
      </c>
      <c r="F715" s="186" t="s">
        <v>4187</v>
      </c>
      <c r="G715" s="187" t="s">
        <v>218</v>
      </c>
      <c r="H715" s="188">
        <v>240</v>
      </c>
      <c r="I715" s="189"/>
      <c r="J715" s="190">
        <f>ROUND(I715*H715,2)</f>
        <v>0</v>
      </c>
      <c r="K715" s="186" t="s">
        <v>20</v>
      </c>
      <c r="L715" s="56"/>
      <c r="M715" s="191" t="s">
        <v>20</v>
      </c>
      <c r="N715" s="192" t="s">
        <v>44</v>
      </c>
      <c r="O715" s="37"/>
      <c r="P715" s="193">
        <f>O715*H715</f>
        <v>0</v>
      </c>
      <c r="Q715" s="193">
        <v>0</v>
      </c>
      <c r="R715" s="193">
        <f>Q715*H715</f>
        <v>0</v>
      </c>
      <c r="S715" s="193">
        <v>0</v>
      </c>
      <c r="T715" s="194">
        <f>S715*H715</f>
        <v>0</v>
      </c>
      <c r="AR715" s="19" t="s">
        <v>168</v>
      </c>
      <c r="AT715" s="19" t="s">
        <v>164</v>
      </c>
      <c r="AU715" s="19" t="s">
        <v>168</v>
      </c>
      <c r="AY715" s="19" t="s">
        <v>162</v>
      </c>
      <c r="BE715" s="195">
        <f>IF(N715="základní",J715,0)</f>
        <v>0</v>
      </c>
      <c r="BF715" s="195">
        <f>IF(N715="snížená",J715,0)</f>
        <v>0</v>
      </c>
      <c r="BG715" s="195">
        <f>IF(N715="zákl. přenesená",J715,0)</f>
        <v>0</v>
      </c>
      <c r="BH715" s="195">
        <f>IF(N715="sníž. přenesená",J715,0)</f>
        <v>0</v>
      </c>
      <c r="BI715" s="195">
        <f>IF(N715="nulová",J715,0)</f>
        <v>0</v>
      </c>
      <c r="BJ715" s="19" t="s">
        <v>22</v>
      </c>
      <c r="BK715" s="195">
        <f>ROUND(I715*H715,2)</f>
        <v>0</v>
      </c>
      <c r="BL715" s="19" t="s">
        <v>168</v>
      </c>
      <c r="BM715" s="19" t="s">
        <v>4185</v>
      </c>
    </row>
    <row r="716" spans="2:65" s="1" customFormat="1" ht="22.5" customHeight="1">
      <c r="B716" s="36"/>
      <c r="C716" s="184" t="s">
        <v>4188</v>
      </c>
      <c r="D716" s="184" t="s">
        <v>164</v>
      </c>
      <c r="E716" s="185" t="s">
        <v>4189</v>
      </c>
      <c r="F716" s="186" t="s">
        <v>4190</v>
      </c>
      <c r="G716" s="187" t="s">
        <v>218</v>
      </c>
      <c r="H716" s="188">
        <v>120</v>
      </c>
      <c r="I716" s="189"/>
      <c r="J716" s="190">
        <f>ROUND(I716*H716,2)</f>
        <v>0</v>
      </c>
      <c r="K716" s="186" t="s">
        <v>20</v>
      </c>
      <c r="L716" s="56"/>
      <c r="M716" s="191" t="s">
        <v>20</v>
      </c>
      <c r="N716" s="192" t="s">
        <v>44</v>
      </c>
      <c r="O716" s="37"/>
      <c r="P716" s="193">
        <f>O716*H716</f>
        <v>0</v>
      </c>
      <c r="Q716" s="193">
        <v>0</v>
      </c>
      <c r="R716" s="193">
        <f>Q716*H716</f>
        <v>0</v>
      </c>
      <c r="S716" s="193">
        <v>0</v>
      </c>
      <c r="T716" s="194">
        <f>S716*H716</f>
        <v>0</v>
      </c>
      <c r="AR716" s="19" t="s">
        <v>168</v>
      </c>
      <c r="AT716" s="19" t="s">
        <v>164</v>
      </c>
      <c r="AU716" s="19" t="s">
        <v>168</v>
      </c>
      <c r="AY716" s="19" t="s">
        <v>162</v>
      </c>
      <c r="BE716" s="195">
        <f>IF(N716="základní",J716,0)</f>
        <v>0</v>
      </c>
      <c r="BF716" s="195">
        <f>IF(N716="snížená",J716,0)</f>
        <v>0</v>
      </c>
      <c r="BG716" s="195">
        <f>IF(N716="zákl. přenesená",J716,0)</f>
        <v>0</v>
      </c>
      <c r="BH716" s="195">
        <f>IF(N716="sníž. přenesená",J716,0)</f>
        <v>0</v>
      </c>
      <c r="BI716" s="195">
        <f>IF(N716="nulová",J716,0)</f>
        <v>0</v>
      </c>
      <c r="BJ716" s="19" t="s">
        <v>22</v>
      </c>
      <c r="BK716" s="195">
        <f>ROUND(I716*H716,2)</f>
        <v>0</v>
      </c>
      <c r="BL716" s="19" t="s">
        <v>168</v>
      </c>
      <c r="BM716" s="19" t="s">
        <v>4188</v>
      </c>
    </row>
    <row r="717" spans="2:63" s="15" customFormat="1" ht="21.6" customHeight="1">
      <c r="B717" s="270"/>
      <c r="C717" s="271"/>
      <c r="D717" s="272" t="s">
        <v>72</v>
      </c>
      <c r="E717" s="272" t="s">
        <v>4191</v>
      </c>
      <c r="F717" s="272" t="s">
        <v>4192</v>
      </c>
      <c r="G717" s="271"/>
      <c r="H717" s="271"/>
      <c r="I717" s="273"/>
      <c r="J717" s="274">
        <f>BK717</f>
        <v>0</v>
      </c>
      <c r="K717" s="271"/>
      <c r="L717" s="275"/>
      <c r="M717" s="276"/>
      <c r="N717" s="277"/>
      <c r="O717" s="277"/>
      <c r="P717" s="278">
        <f>SUM(P718:P721)</f>
        <v>0</v>
      </c>
      <c r="Q717" s="277"/>
      <c r="R717" s="278">
        <f>SUM(R718:R721)</f>
        <v>0</v>
      </c>
      <c r="S717" s="277"/>
      <c r="T717" s="279">
        <f>SUM(T718:T721)</f>
        <v>0</v>
      </c>
      <c r="AR717" s="280" t="s">
        <v>22</v>
      </c>
      <c r="AT717" s="281" t="s">
        <v>72</v>
      </c>
      <c r="AU717" s="281" t="s">
        <v>180</v>
      </c>
      <c r="AY717" s="280" t="s">
        <v>162</v>
      </c>
      <c r="BK717" s="282">
        <f>SUM(BK718:BK721)</f>
        <v>0</v>
      </c>
    </row>
    <row r="718" spans="2:65" s="1" customFormat="1" ht="22.5" customHeight="1">
      <c r="B718" s="36"/>
      <c r="C718" s="184" t="s">
        <v>4193</v>
      </c>
      <c r="D718" s="184" t="s">
        <v>164</v>
      </c>
      <c r="E718" s="185" t="s">
        <v>4194</v>
      </c>
      <c r="F718" s="186" t="s">
        <v>4195</v>
      </c>
      <c r="G718" s="187" t="s">
        <v>2856</v>
      </c>
      <c r="H718" s="188">
        <v>120</v>
      </c>
      <c r="I718" s="189"/>
      <c r="J718" s="190">
        <f>ROUND(I718*H718,2)</f>
        <v>0</v>
      </c>
      <c r="K718" s="186" t="s">
        <v>20</v>
      </c>
      <c r="L718" s="56"/>
      <c r="M718" s="191" t="s">
        <v>20</v>
      </c>
      <c r="N718" s="192" t="s">
        <v>44</v>
      </c>
      <c r="O718" s="37"/>
      <c r="P718" s="193">
        <f>O718*H718</f>
        <v>0</v>
      </c>
      <c r="Q718" s="193">
        <v>0</v>
      </c>
      <c r="R718" s="193">
        <f>Q718*H718</f>
        <v>0</v>
      </c>
      <c r="S718" s="193">
        <v>0</v>
      </c>
      <c r="T718" s="194">
        <f>S718*H718</f>
        <v>0</v>
      </c>
      <c r="AR718" s="19" t="s">
        <v>168</v>
      </c>
      <c r="AT718" s="19" t="s">
        <v>164</v>
      </c>
      <c r="AU718" s="19" t="s">
        <v>168</v>
      </c>
      <c r="AY718" s="19" t="s">
        <v>162</v>
      </c>
      <c r="BE718" s="195">
        <f>IF(N718="základní",J718,0)</f>
        <v>0</v>
      </c>
      <c r="BF718" s="195">
        <f>IF(N718="snížená",J718,0)</f>
        <v>0</v>
      </c>
      <c r="BG718" s="195">
        <f>IF(N718="zákl. přenesená",J718,0)</f>
        <v>0</v>
      </c>
      <c r="BH718" s="195">
        <f>IF(N718="sníž. přenesená",J718,0)</f>
        <v>0</v>
      </c>
      <c r="BI718" s="195">
        <f>IF(N718="nulová",J718,0)</f>
        <v>0</v>
      </c>
      <c r="BJ718" s="19" t="s">
        <v>22</v>
      </c>
      <c r="BK718" s="195">
        <f>ROUND(I718*H718,2)</f>
        <v>0</v>
      </c>
      <c r="BL718" s="19" t="s">
        <v>168</v>
      </c>
      <c r="BM718" s="19" t="s">
        <v>4193</v>
      </c>
    </row>
    <row r="719" spans="2:65" s="1" customFormat="1" ht="22.5" customHeight="1">
      <c r="B719" s="36"/>
      <c r="C719" s="184" t="s">
        <v>4196</v>
      </c>
      <c r="D719" s="184" t="s">
        <v>164</v>
      </c>
      <c r="E719" s="185" t="s">
        <v>4197</v>
      </c>
      <c r="F719" s="186" t="s">
        <v>4198</v>
      </c>
      <c r="G719" s="187" t="s">
        <v>2856</v>
      </c>
      <c r="H719" s="188">
        <v>120</v>
      </c>
      <c r="I719" s="189"/>
      <c r="J719" s="190">
        <f>ROUND(I719*H719,2)</f>
        <v>0</v>
      </c>
      <c r="K719" s="186" t="s">
        <v>20</v>
      </c>
      <c r="L719" s="56"/>
      <c r="M719" s="191" t="s">
        <v>20</v>
      </c>
      <c r="N719" s="192" t="s">
        <v>44</v>
      </c>
      <c r="O719" s="37"/>
      <c r="P719" s="193">
        <f>O719*H719</f>
        <v>0</v>
      </c>
      <c r="Q719" s="193">
        <v>0</v>
      </c>
      <c r="R719" s="193">
        <f>Q719*H719</f>
        <v>0</v>
      </c>
      <c r="S719" s="193">
        <v>0</v>
      </c>
      <c r="T719" s="194">
        <f>S719*H719</f>
        <v>0</v>
      </c>
      <c r="AR719" s="19" t="s">
        <v>168</v>
      </c>
      <c r="AT719" s="19" t="s">
        <v>164</v>
      </c>
      <c r="AU719" s="19" t="s">
        <v>168</v>
      </c>
      <c r="AY719" s="19" t="s">
        <v>162</v>
      </c>
      <c r="BE719" s="195">
        <f>IF(N719="základní",J719,0)</f>
        <v>0</v>
      </c>
      <c r="BF719" s="195">
        <f>IF(N719="snížená",J719,0)</f>
        <v>0</v>
      </c>
      <c r="BG719" s="195">
        <f>IF(N719="zákl. přenesená",J719,0)</f>
        <v>0</v>
      </c>
      <c r="BH719" s="195">
        <f>IF(N719="sníž. přenesená",J719,0)</f>
        <v>0</v>
      </c>
      <c r="BI719" s="195">
        <f>IF(N719="nulová",J719,0)</f>
        <v>0</v>
      </c>
      <c r="BJ719" s="19" t="s">
        <v>22</v>
      </c>
      <c r="BK719" s="195">
        <f>ROUND(I719*H719,2)</f>
        <v>0</v>
      </c>
      <c r="BL719" s="19" t="s">
        <v>168</v>
      </c>
      <c r="BM719" s="19" t="s">
        <v>4196</v>
      </c>
    </row>
    <row r="720" spans="2:65" s="1" customFormat="1" ht="22.5" customHeight="1">
      <c r="B720" s="36"/>
      <c r="C720" s="184" t="s">
        <v>4199</v>
      </c>
      <c r="D720" s="184" t="s">
        <v>164</v>
      </c>
      <c r="E720" s="185" t="s">
        <v>4200</v>
      </c>
      <c r="F720" s="186" t="s">
        <v>4201</v>
      </c>
      <c r="G720" s="187" t="s">
        <v>2856</v>
      </c>
      <c r="H720" s="188">
        <v>40</v>
      </c>
      <c r="I720" s="189"/>
      <c r="J720" s="190">
        <f>ROUND(I720*H720,2)</f>
        <v>0</v>
      </c>
      <c r="K720" s="186" t="s">
        <v>20</v>
      </c>
      <c r="L720" s="56"/>
      <c r="M720" s="191" t="s">
        <v>20</v>
      </c>
      <c r="N720" s="192" t="s">
        <v>44</v>
      </c>
      <c r="O720" s="37"/>
      <c r="P720" s="193">
        <f>O720*H720</f>
        <v>0</v>
      </c>
      <c r="Q720" s="193">
        <v>0</v>
      </c>
      <c r="R720" s="193">
        <f>Q720*H720</f>
        <v>0</v>
      </c>
      <c r="S720" s="193">
        <v>0</v>
      </c>
      <c r="T720" s="194">
        <f>S720*H720</f>
        <v>0</v>
      </c>
      <c r="AR720" s="19" t="s">
        <v>168</v>
      </c>
      <c r="AT720" s="19" t="s">
        <v>164</v>
      </c>
      <c r="AU720" s="19" t="s">
        <v>168</v>
      </c>
      <c r="AY720" s="19" t="s">
        <v>162</v>
      </c>
      <c r="BE720" s="195">
        <f>IF(N720="základní",J720,0)</f>
        <v>0</v>
      </c>
      <c r="BF720" s="195">
        <f>IF(N720="snížená",J720,0)</f>
        <v>0</v>
      </c>
      <c r="BG720" s="195">
        <f>IF(N720="zákl. přenesená",J720,0)</f>
        <v>0</v>
      </c>
      <c r="BH720" s="195">
        <f>IF(N720="sníž. přenesená",J720,0)</f>
        <v>0</v>
      </c>
      <c r="BI720" s="195">
        <f>IF(N720="nulová",J720,0)</f>
        <v>0</v>
      </c>
      <c r="BJ720" s="19" t="s">
        <v>22</v>
      </c>
      <c r="BK720" s="195">
        <f>ROUND(I720*H720,2)</f>
        <v>0</v>
      </c>
      <c r="BL720" s="19" t="s">
        <v>168</v>
      </c>
      <c r="BM720" s="19" t="s">
        <v>4199</v>
      </c>
    </row>
    <row r="721" spans="2:65" s="1" customFormat="1" ht="22.5" customHeight="1">
      <c r="B721" s="36"/>
      <c r="C721" s="184" t="s">
        <v>4202</v>
      </c>
      <c r="D721" s="184" t="s">
        <v>164</v>
      </c>
      <c r="E721" s="185" t="s">
        <v>4203</v>
      </c>
      <c r="F721" s="186" t="s">
        <v>4204</v>
      </c>
      <c r="G721" s="187" t="s">
        <v>2856</v>
      </c>
      <c r="H721" s="188">
        <v>32</v>
      </c>
      <c r="I721" s="189"/>
      <c r="J721" s="190">
        <f>ROUND(I721*H721,2)</f>
        <v>0</v>
      </c>
      <c r="K721" s="186" t="s">
        <v>20</v>
      </c>
      <c r="L721" s="56"/>
      <c r="M721" s="191" t="s">
        <v>20</v>
      </c>
      <c r="N721" s="192" t="s">
        <v>44</v>
      </c>
      <c r="O721" s="37"/>
      <c r="P721" s="193">
        <f>O721*H721</f>
        <v>0</v>
      </c>
      <c r="Q721" s="193">
        <v>0</v>
      </c>
      <c r="R721" s="193">
        <f>Q721*H721</f>
        <v>0</v>
      </c>
      <c r="S721" s="193">
        <v>0</v>
      </c>
      <c r="T721" s="194">
        <f>S721*H721</f>
        <v>0</v>
      </c>
      <c r="AR721" s="19" t="s">
        <v>168</v>
      </c>
      <c r="AT721" s="19" t="s">
        <v>164</v>
      </c>
      <c r="AU721" s="19" t="s">
        <v>168</v>
      </c>
      <c r="AY721" s="19" t="s">
        <v>162</v>
      </c>
      <c r="BE721" s="195">
        <f>IF(N721="základní",J721,0)</f>
        <v>0</v>
      </c>
      <c r="BF721" s="195">
        <f>IF(N721="snížená",J721,0)</f>
        <v>0</v>
      </c>
      <c r="BG721" s="195">
        <f>IF(N721="zákl. přenesená",J721,0)</f>
        <v>0</v>
      </c>
      <c r="BH721" s="195">
        <f>IF(N721="sníž. přenesená",J721,0)</f>
        <v>0</v>
      </c>
      <c r="BI721" s="195">
        <f>IF(N721="nulová",J721,0)</f>
        <v>0</v>
      </c>
      <c r="BJ721" s="19" t="s">
        <v>22</v>
      </c>
      <c r="BK721" s="195">
        <f>ROUND(I721*H721,2)</f>
        <v>0</v>
      </c>
      <c r="BL721" s="19" t="s">
        <v>168</v>
      </c>
      <c r="BM721" s="19" t="s">
        <v>4202</v>
      </c>
    </row>
    <row r="722" spans="2:63" s="15" customFormat="1" ht="21.6" customHeight="1">
      <c r="B722" s="270"/>
      <c r="C722" s="271"/>
      <c r="D722" s="272" t="s">
        <v>72</v>
      </c>
      <c r="E722" s="272" t="s">
        <v>4205</v>
      </c>
      <c r="F722" s="272" t="s">
        <v>4206</v>
      </c>
      <c r="G722" s="271"/>
      <c r="H722" s="271"/>
      <c r="I722" s="273"/>
      <c r="J722" s="274">
        <f>BK722</f>
        <v>0</v>
      </c>
      <c r="K722" s="271"/>
      <c r="L722" s="275"/>
      <c r="M722" s="276"/>
      <c r="N722" s="277"/>
      <c r="O722" s="277"/>
      <c r="P722" s="278">
        <f>SUM(P723:P726)</f>
        <v>0</v>
      </c>
      <c r="Q722" s="277"/>
      <c r="R722" s="278">
        <f>SUM(R723:R726)</f>
        <v>0</v>
      </c>
      <c r="S722" s="277"/>
      <c r="T722" s="279">
        <f>SUM(T723:T726)</f>
        <v>0</v>
      </c>
      <c r="AR722" s="280" t="s">
        <v>22</v>
      </c>
      <c r="AT722" s="281" t="s">
        <v>72</v>
      </c>
      <c r="AU722" s="281" t="s">
        <v>180</v>
      </c>
      <c r="AY722" s="280" t="s">
        <v>162</v>
      </c>
      <c r="BK722" s="282">
        <f>SUM(BK723:BK726)</f>
        <v>0</v>
      </c>
    </row>
    <row r="723" spans="2:65" s="1" customFormat="1" ht="22.5" customHeight="1">
      <c r="B723" s="36"/>
      <c r="C723" s="184" t="s">
        <v>4207</v>
      </c>
      <c r="D723" s="184" t="s">
        <v>164</v>
      </c>
      <c r="E723" s="185" t="s">
        <v>4208</v>
      </c>
      <c r="F723" s="186" t="s">
        <v>4209</v>
      </c>
      <c r="G723" s="187" t="s">
        <v>2856</v>
      </c>
      <c r="H723" s="188">
        <v>60</v>
      </c>
      <c r="I723" s="189"/>
      <c r="J723" s="190">
        <f>ROUND(I723*H723,2)</f>
        <v>0</v>
      </c>
      <c r="K723" s="186" t="s">
        <v>20</v>
      </c>
      <c r="L723" s="56"/>
      <c r="M723" s="191" t="s">
        <v>20</v>
      </c>
      <c r="N723" s="192" t="s">
        <v>44</v>
      </c>
      <c r="O723" s="37"/>
      <c r="P723" s="193">
        <f>O723*H723</f>
        <v>0</v>
      </c>
      <c r="Q723" s="193">
        <v>0</v>
      </c>
      <c r="R723" s="193">
        <f>Q723*H723</f>
        <v>0</v>
      </c>
      <c r="S723" s="193">
        <v>0</v>
      </c>
      <c r="T723" s="194">
        <f>S723*H723</f>
        <v>0</v>
      </c>
      <c r="AR723" s="19" t="s">
        <v>168</v>
      </c>
      <c r="AT723" s="19" t="s">
        <v>164</v>
      </c>
      <c r="AU723" s="19" t="s">
        <v>168</v>
      </c>
      <c r="AY723" s="19" t="s">
        <v>162</v>
      </c>
      <c r="BE723" s="195">
        <f>IF(N723="základní",J723,0)</f>
        <v>0</v>
      </c>
      <c r="BF723" s="195">
        <f>IF(N723="snížená",J723,0)</f>
        <v>0</v>
      </c>
      <c r="BG723" s="195">
        <f>IF(N723="zákl. přenesená",J723,0)</f>
        <v>0</v>
      </c>
      <c r="BH723" s="195">
        <f>IF(N723="sníž. přenesená",J723,0)</f>
        <v>0</v>
      </c>
      <c r="BI723" s="195">
        <f>IF(N723="nulová",J723,0)</f>
        <v>0</v>
      </c>
      <c r="BJ723" s="19" t="s">
        <v>22</v>
      </c>
      <c r="BK723" s="195">
        <f>ROUND(I723*H723,2)</f>
        <v>0</v>
      </c>
      <c r="BL723" s="19" t="s">
        <v>168</v>
      </c>
      <c r="BM723" s="19" t="s">
        <v>4207</v>
      </c>
    </row>
    <row r="724" spans="2:65" s="1" customFormat="1" ht="22.5" customHeight="1">
      <c r="B724" s="36"/>
      <c r="C724" s="184" t="s">
        <v>4210</v>
      </c>
      <c r="D724" s="184" t="s">
        <v>164</v>
      </c>
      <c r="E724" s="185" t="s">
        <v>4211</v>
      </c>
      <c r="F724" s="186" t="s">
        <v>4212</v>
      </c>
      <c r="G724" s="187" t="s">
        <v>2856</v>
      </c>
      <c r="H724" s="188">
        <v>80</v>
      </c>
      <c r="I724" s="189"/>
      <c r="J724" s="190">
        <f>ROUND(I724*H724,2)</f>
        <v>0</v>
      </c>
      <c r="K724" s="186" t="s">
        <v>20</v>
      </c>
      <c r="L724" s="56"/>
      <c r="M724" s="191" t="s">
        <v>20</v>
      </c>
      <c r="N724" s="192" t="s">
        <v>44</v>
      </c>
      <c r="O724" s="37"/>
      <c r="P724" s="193">
        <f>O724*H724</f>
        <v>0</v>
      </c>
      <c r="Q724" s="193">
        <v>0</v>
      </c>
      <c r="R724" s="193">
        <f>Q724*H724</f>
        <v>0</v>
      </c>
      <c r="S724" s="193">
        <v>0</v>
      </c>
      <c r="T724" s="194">
        <f>S724*H724</f>
        <v>0</v>
      </c>
      <c r="AR724" s="19" t="s">
        <v>168</v>
      </c>
      <c r="AT724" s="19" t="s">
        <v>164</v>
      </c>
      <c r="AU724" s="19" t="s">
        <v>168</v>
      </c>
      <c r="AY724" s="19" t="s">
        <v>162</v>
      </c>
      <c r="BE724" s="195">
        <f>IF(N724="základní",J724,0)</f>
        <v>0</v>
      </c>
      <c r="BF724" s="195">
        <f>IF(N724="snížená",J724,0)</f>
        <v>0</v>
      </c>
      <c r="BG724" s="195">
        <f>IF(N724="zákl. přenesená",J724,0)</f>
        <v>0</v>
      </c>
      <c r="BH724" s="195">
        <f>IF(N724="sníž. přenesená",J724,0)</f>
        <v>0</v>
      </c>
      <c r="BI724" s="195">
        <f>IF(N724="nulová",J724,0)</f>
        <v>0</v>
      </c>
      <c r="BJ724" s="19" t="s">
        <v>22</v>
      </c>
      <c r="BK724" s="195">
        <f>ROUND(I724*H724,2)</f>
        <v>0</v>
      </c>
      <c r="BL724" s="19" t="s">
        <v>168</v>
      </c>
      <c r="BM724" s="19" t="s">
        <v>4210</v>
      </c>
    </row>
    <row r="725" spans="2:65" s="1" customFormat="1" ht="22.5" customHeight="1">
      <c r="B725" s="36"/>
      <c r="C725" s="184" t="s">
        <v>4213</v>
      </c>
      <c r="D725" s="184" t="s">
        <v>164</v>
      </c>
      <c r="E725" s="185" t="s">
        <v>4214</v>
      </c>
      <c r="F725" s="186" t="s">
        <v>4215</v>
      </c>
      <c r="G725" s="187" t="s">
        <v>2856</v>
      </c>
      <c r="H725" s="188">
        <v>22</v>
      </c>
      <c r="I725" s="189"/>
      <c r="J725" s="190">
        <f>ROUND(I725*H725,2)</f>
        <v>0</v>
      </c>
      <c r="K725" s="186" t="s">
        <v>20</v>
      </c>
      <c r="L725" s="56"/>
      <c r="M725" s="191" t="s">
        <v>20</v>
      </c>
      <c r="N725" s="192" t="s">
        <v>44</v>
      </c>
      <c r="O725" s="37"/>
      <c r="P725" s="193">
        <f>O725*H725</f>
        <v>0</v>
      </c>
      <c r="Q725" s="193">
        <v>0</v>
      </c>
      <c r="R725" s="193">
        <f>Q725*H725</f>
        <v>0</v>
      </c>
      <c r="S725" s="193">
        <v>0</v>
      </c>
      <c r="T725" s="194">
        <f>S725*H725</f>
        <v>0</v>
      </c>
      <c r="AR725" s="19" t="s">
        <v>168</v>
      </c>
      <c r="AT725" s="19" t="s">
        <v>164</v>
      </c>
      <c r="AU725" s="19" t="s">
        <v>168</v>
      </c>
      <c r="AY725" s="19" t="s">
        <v>162</v>
      </c>
      <c r="BE725" s="195">
        <f>IF(N725="základní",J725,0)</f>
        <v>0</v>
      </c>
      <c r="BF725" s="195">
        <f>IF(N725="snížená",J725,0)</f>
        <v>0</v>
      </c>
      <c r="BG725" s="195">
        <f>IF(N725="zákl. přenesená",J725,0)</f>
        <v>0</v>
      </c>
      <c r="BH725" s="195">
        <f>IF(N725="sníž. přenesená",J725,0)</f>
        <v>0</v>
      </c>
      <c r="BI725" s="195">
        <f>IF(N725="nulová",J725,0)</f>
        <v>0</v>
      </c>
      <c r="BJ725" s="19" t="s">
        <v>22</v>
      </c>
      <c r="BK725" s="195">
        <f>ROUND(I725*H725,2)</f>
        <v>0</v>
      </c>
      <c r="BL725" s="19" t="s">
        <v>168</v>
      </c>
      <c r="BM725" s="19" t="s">
        <v>4213</v>
      </c>
    </row>
    <row r="726" spans="2:65" s="1" customFormat="1" ht="22.5" customHeight="1">
      <c r="B726" s="36"/>
      <c r="C726" s="184" t="s">
        <v>4216</v>
      </c>
      <c r="D726" s="184" t="s">
        <v>164</v>
      </c>
      <c r="E726" s="185" t="s">
        <v>4217</v>
      </c>
      <c r="F726" s="186" t="s">
        <v>4218</v>
      </c>
      <c r="G726" s="187" t="s">
        <v>2856</v>
      </c>
      <c r="H726" s="188">
        <v>105</v>
      </c>
      <c r="I726" s="189"/>
      <c r="J726" s="190">
        <f>ROUND(I726*H726,2)</f>
        <v>0</v>
      </c>
      <c r="K726" s="186" t="s">
        <v>20</v>
      </c>
      <c r="L726" s="56"/>
      <c r="M726" s="191" t="s">
        <v>20</v>
      </c>
      <c r="N726" s="192" t="s">
        <v>44</v>
      </c>
      <c r="O726" s="37"/>
      <c r="P726" s="193">
        <f>O726*H726</f>
        <v>0</v>
      </c>
      <c r="Q726" s="193">
        <v>0</v>
      </c>
      <c r="R726" s="193">
        <f>Q726*H726</f>
        <v>0</v>
      </c>
      <c r="S726" s="193">
        <v>0</v>
      </c>
      <c r="T726" s="194">
        <f>S726*H726</f>
        <v>0</v>
      </c>
      <c r="AR726" s="19" t="s">
        <v>168</v>
      </c>
      <c r="AT726" s="19" t="s">
        <v>164</v>
      </c>
      <c r="AU726" s="19" t="s">
        <v>168</v>
      </c>
      <c r="AY726" s="19" t="s">
        <v>162</v>
      </c>
      <c r="BE726" s="195">
        <f>IF(N726="základní",J726,0)</f>
        <v>0</v>
      </c>
      <c r="BF726" s="195">
        <f>IF(N726="snížená",J726,0)</f>
        <v>0</v>
      </c>
      <c r="BG726" s="195">
        <f>IF(N726="zákl. přenesená",J726,0)</f>
        <v>0</v>
      </c>
      <c r="BH726" s="195">
        <f>IF(N726="sníž. přenesená",J726,0)</f>
        <v>0</v>
      </c>
      <c r="BI726" s="195">
        <f>IF(N726="nulová",J726,0)</f>
        <v>0</v>
      </c>
      <c r="BJ726" s="19" t="s">
        <v>22</v>
      </c>
      <c r="BK726" s="195">
        <f>ROUND(I726*H726,2)</f>
        <v>0</v>
      </c>
      <c r="BL726" s="19" t="s">
        <v>168</v>
      </c>
      <c r="BM726" s="19" t="s">
        <v>4216</v>
      </c>
    </row>
    <row r="727" spans="2:63" s="15" customFormat="1" ht="21.6" customHeight="1">
      <c r="B727" s="270"/>
      <c r="C727" s="271"/>
      <c r="D727" s="283" t="s">
        <v>72</v>
      </c>
      <c r="E727" s="283" t="s">
        <v>4219</v>
      </c>
      <c r="F727" s="283" t="s">
        <v>4220</v>
      </c>
      <c r="G727" s="271"/>
      <c r="H727" s="271"/>
      <c r="I727" s="273"/>
      <c r="J727" s="284">
        <f>BK727</f>
        <v>0</v>
      </c>
      <c r="K727" s="271"/>
      <c r="L727" s="275"/>
      <c r="M727" s="276"/>
      <c r="N727" s="277"/>
      <c r="O727" s="277"/>
      <c r="P727" s="278">
        <v>0</v>
      </c>
      <c r="Q727" s="277"/>
      <c r="R727" s="278">
        <v>0</v>
      </c>
      <c r="S727" s="277"/>
      <c r="T727" s="279">
        <v>0</v>
      </c>
      <c r="AR727" s="280" t="s">
        <v>22</v>
      </c>
      <c r="AT727" s="281" t="s">
        <v>72</v>
      </c>
      <c r="AU727" s="281" t="s">
        <v>180</v>
      </c>
      <c r="AY727" s="280" t="s">
        <v>162</v>
      </c>
      <c r="BK727" s="282">
        <v>0</v>
      </c>
    </row>
    <row r="728" spans="2:63" s="15" customFormat="1" ht="14.45" customHeight="1">
      <c r="B728" s="270"/>
      <c r="C728" s="271"/>
      <c r="D728" s="272" t="s">
        <v>72</v>
      </c>
      <c r="E728" s="272" t="s">
        <v>4221</v>
      </c>
      <c r="F728" s="272" t="s">
        <v>4222</v>
      </c>
      <c r="G728" s="271"/>
      <c r="H728" s="271"/>
      <c r="I728" s="273"/>
      <c r="J728" s="274">
        <f>BK728</f>
        <v>0</v>
      </c>
      <c r="K728" s="271"/>
      <c r="L728" s="275"/>
      <c r="M728" s="276"/>
      <c r="N728" s="277"/>
      <c r="O728" s="277"/>
      <c r="P728" s="278">
        <f>P729</f>
        <v>0</v>
      </c>
      <c r="Q728" s="277"/>
      <c r="R728" s="278">
        <f>R729</f>
        <v>0</v>
      </c>
      <c r="S728" s="277"/>
      <c r="T728" s="279">
        <f>T729</f>
        <v>0</v>
      </c>
      <c r="AR728" s="280" t="s">
        <v>22</v>
      </c>
      <c r="AT728" s="281" t="s">
        <v>72</v>
      </c>
      <c r="AU728" s="281" t="s">
        <v>180</v>
      </c>
      <c r="AY728" s="280" t="s">
        <v>162</v>
      </c>
      <c r="BK728" s="282">
        <f>BK729</f>
        <v>0</v>
      </c>
    </row>
    <row r="729" spans="2:65" s="1" customFormat="1" ht="22.5" customHeight="1">
      <c r="B729" s="36"/>
      <c r="C729" s="184" t="s">
        <v>4223</v>
      </c>
      <c r="D729" s="184" t="s">
        <v>164</v>
      </c>
      <c r="E729" s="185" t="s">
        <v>4224</v>
      </c>
      <c r="F729" s="186" t="s">
        <v>4225</v>
      </c>
      <c r="G729" s="187" t="s">
        <v>2856</v>
      </c>
      <c r="H729" s="188">
        <v>95</v>
      </c>
      <c r="I729" s="189"/>
      <c r="J729" s="190">
        <f>ROUND(I729*H729,2)</f>
        <v>0</v>
      </c>
      <c r="K729" s="186" t="s">
        <v>20</v>
      </c>
      <c r="L729" s="56"/>
      <c r="M729" s="191" t="s">
        <v>20</v>
      </c>
      <c r="N729" s="192" t="s">
        <v>44</v>
      </c>
      <c r="O729" s="37"/>
      <c r="P729" s="193">
        <f>O729*H729</f>
        <v>0</v>
      </c>
      <c r="Q729" s="193">
        <v>0</v>
      </c>
      <c r="R729" s="193">
        <f>Q729*H729</f>
        <v>0</v>
      </c>
      <c r="S729" s="193">
        <v>0</v>
      </c>
      <c r="T729" s="194">
        <f>S729*H729</f>
        <v>0</v>
      </c>
      <c r="AR729" s="19" t="s">
        <v>168</v>
      </c>
      <c r="AT729" s="19" t="s">
        <v>164</v>
      </c>
      <c r="AU729" s="19" t="s">
        <v>168</v>
      </c>
      <c r="AY729" s="19" t="s">
        <v>162</v>
      </c>
      <c r="BE729" s="195">
        <f>IF(N729="základní",J729,0)</f>
        <v>0</v>
      </c>
      <c r="BF729" s="195">
        <f>IF(N729="snížená",J729,0)</f>
        <v>0</v>
      </c>
      <c r="BG729" s="195">
        <f>IF(N729="zákl. přenesená",J729,0)</f>
        <v>0</v>
      </c>
      <c r="BH729" s="195">
        <f>IF(N729="sníž. přenesená",J729,0)</f>
        <v>0</v>
      </c>
      <c r="BI729" s="195">
        <f>IF(N729="nulová",J729,0)</f>
        <v>0</v>
      </c>
      <c r="BJ729" s="19" t="s">
        <v>22</v>
      </c>
      <c r="BK729" s="195">
        <f>ROUND(I729*H729,2)</f>
        <v>0</v>
      </c>
      <c r="BL729" s="19" t="s">
        <v>168</v>
      </c>
      <c r="BM729" s="19" t="s">
        <v>4223</v>
      </c>
    </row>
    <row r="730" spans="2:63" s="15" customFormat="1" ht="21.6" customHeight="1">
      <c r="B730" s="270"/>
      <c r="C730" s="271"/>
      <c r="D730" s="272" t="s">
        <v>72</v>
      </c>
      <c r="E730" s="272" t="s">
        <v>4226</v>
      </c>
      <c r="F730" s="272" t="s">
        <v>4227</v>
      </c>
      <c r="G730" s="271"/>
      <c r="H730" s="271"/>
      <c r="I730" s="273"/>
      <c r="J730" s="274">
        <f>BK730</f>
        <v>0</v>
      </c>
      <c r="K730" s="271"/>
      <c r="L730" s="275"/>
      <c r="M730" s="276"/>
      <c r="N730" s="277"/>
      <c r="O730" s="277"/>
      <c r="P730" s="278">
        <f>P731</f>
        <v>0</v>
      </c>
      <c r="Q730" s="277"/>
      <c r="R730" s="278">
        <f>R731</f>
        <v>0</v>
      </c>
      <c r="S730" s="277"/>
      <c r="T730" s="279">
        <f>T731</f>
        <v>0</v>
      </c>
      <c r="AR730" s="280" t="s">
        <v>22</v>
      </c>
      <c r="AT730" s="281" t="s">
        <v>72</v>
      </c>
      <c r="AU730" s="281" t="s">
        <v>180</v>
      </c>
      <c r="AY730" s="280" t="s">
        <v>162</v>
      </c>
      <c r="BK730" s="282">
        <f>BK731</f>
        <v>0</v>
      </c>
    </row>
    <row r="731" spans="2:65" s="1" customFormat="1" ht="22.5" customHeight="1">
      <c r="B731" s="36"/>
      <c r="C731" s="184" t="s">
        <v>4228</v>
      </c>
      <c r="D731" s="184" t="s">
        <v>164</v>
      </c>
      <c r="E731" s="185" t="s">
        <v>4229</v>
      </c>
      <c r="F731" s="186" t="s">
        <v>4230</v>
      </c>
      <c r="G731" s="187" t="s">
        <v>2856</v>
      </c>
      <c r="H731" s="188">
        <v>80</v>
      </c>
      <c r="I731" s="189"/>
      <c r="J731" s="190">
        <f>ROUND(I731*H731,2)</f>
        <v>0</v>
      </c>
      <c r="K731" s="186" t="s">
        <v>20</v>
      </c>
      <c r="L731" s="56"/>
      <c r="M731" s="191" t="s">
        <v>20</v>
      </c>
      <c r="N731" s="192" t="s">
        <v>44</v>
      </c>
      <c r="O731" s="37"/>
      <c r="P731" s="193">
        <f>O731*H731</f>
        <v>0</v>
      </c>
      <c r="Q731" s="193">
        <v>0</v>
      </c>
      <c r="R731" s="193">
        <f>Q731*H731</f>
        <v>0</v>
      </c>
      <c r="S731" s="193">
        <v>0</v>
      </c>
      <c r="T731" s="194">
        <f>S731*H731</f>
        <v>0</v>
      </c>
      <c r="AR731" s="19" t="s">
        <v>168</v>
      </c>
      <c r="AT731" s="19" t="s">
        <v>164</v>
      </c>
      <c r="AU731" s="19" t="s">
        <v>168</v>
      </c>
      <c r="AY731" s="19" t="s">
        <v>162</v>
      </c>
      <c r="BE731" s="195">
        <f>IF(N731="základní",J731,0)</f>
        <v>0</v>
      </c>
      <c r="BF731" s="195">
        <f>IF(N731="snížená",J731,0)</f>
        <v>0</v>
      </c>
      <c r="BG731" s="195">
        <f>IF(N731="zákl. přenesená",J731,0)</f>
        <v>0</v>
      </c>
      <c r="BH731" s="195">
        <f>IF(N731="sníž. přenesená",J731,0)</f>
        <v>0</v>
      </c>
      <c r="BI731" s="195">
        <f>IF(N731="nulová",J731,0)</f>
        <v>0</v>
      </c>
      <c r="BJ731" s="19" t="s">
        <v>22</v>
      </c>
      <c r="BK731" s="195">
        <f>ROUND(I731*H731,2)</f>
        <v>0</v>
      </c>
      <c r="BL731" s="19" t="s">
        <v>168</v>
      </c>
      <c r="BM731" s="19" t="s">
        <v>4228</v>
      </c>
    </row>
    <row r="732" spans="2:63" s="10" customFormat="1" ht="29.85" customHeight="1">
      <c r="B732" s="167"/>
      <c r="C732" s="168"/>
      <c r="D732" s="169" t="s">
        <v>72</v>
      </c>
      <c r="E732" s="268" t="s">
        <v>4231</v>
      </c>
      <c r="F732" s="268" t="s">
        <v>4232</v>
      </c>
      <c r="G732" s="168"/>
      <c r="H732" s="168"/>
      <c r="I732" s="171"/>
      <c r="J732" s="269">
        <f>BK732</f>
        <v>0</v>
      </c>
      <c r="K732" s="168"/>
      <c r="L732" s="173"/>
      <c r="M732" s="174"/>
      <c r="N732" s="175"/>
      <c r="O732" s="175"/>
      <c r="P732" s="176">
        <f>P733</f>
        <v>0</v>
      </c>
      <c r="Q732" s="175"/>
      <c r="R732" s="176">
        <f>R733</f>
        <v>0</v>
      </c>
      <c r="S732" s="175"/>
      <c r="T732" s="177">
        <f>T733</f>
        <v>0</v>
      </c>
      <c r="AR732" s="178" t="s">
        <v>22</v>
      </c>
      <c r="AT732" s="179" t="s">
        <v>72</v>
      </c>
      <c r="AU732" s="179" t="s">
        <v>22</v>
      </c>
      <c r="AY732" s="178" t="s">
        <v>162</v>
      </c>
      <c r="BK732" s="180">
        <f>BK733</f>
        <v>0</v>
      </c>
    </row>
    <row r="733" spans="2:63" s="10" customFormat="1" ht="14.85" customHeight="1">
      <c r="B733" s="167"/>
      <c r="C733" s="168"/>
      <c r="D733" s="181" t="s">
        <v>72</v>
      </c>
      <c r="E733" s="182" t="s">
        <v>4233</v>
      </c>
      <c r="F733" s="182" t="s">
        <v>4234</v>
      </c>
      <c r="G733" s="168"/>
      <c r="H733" s="168"/>
      <c r="I733" s="171"/>
      <c r="J733" s="183">
        <f>BK733</f>
        <v>0</v>
      </c>
      <c r="K733" s="168"/>
      <c r="L733" s="173"/>
      <c r="M733" s="174"/>
      <c r="N733" s="175"/>
      <c r="O733" s="175"/>
      <c r="P733" s="176">
        <f>P734+P735+P737+P739+P741+P743+P753+P756+P758+P760</f>
        <v>0</v>
      </c>
      <c r="Q733" s="175"/>
      <c r="R733" s="176">
        <f>R734+R735+R737+R739+R741+R743+R753+R756+R758+R760</f>
        <v>0</v>
      </c>
      <c r="S733" s="175"/>
      <c r="T733" s="177">
        <f>T734+T735+T737+T739+T741+T743+T753+T756+T758+T760</f>
        <v>0</v>
      </c>
      <c r="AR733" s="178" t="s">
        <v>22</v>
      </c>
      <c r="AT733" s="179" t="s">
        <v>72</v>
      </c>
      <c r="AU733" s="179" t="s">
        <v>81</v>
      </c>
      <c r="AY733" s="178" t="s">
        <v>162</v>
      </c>
      <c r="BK733" s="180">
        <f>BK734+BK735+BK737+BK739+BK741+BK743+BK753+BK756+BK758+BK760</f>
        <v>0</v>
      </c>
    </row>
    <row r="734" spans="2:65" s="1" customFormat="1" ht="22.5" customHeight="1">
      <c r="B734" s="36"/>
      <c r="C734" s="184" t="s">
        <v>1650</v>
      </c>
      <c r="D734" s="184" t="s">
        <v>164</v>
      </c>
      <c r="E734" s="185" t="s">
        <v>4235</v>
      </c>
      <c r="F734" s="186" t="s">
        <v>4236</v>
      </c>
      <c r="G734" s="187" t="s">
        <v>218</v>
      </c>
      <c r="H734" s="188">
        <v>1000</v>
      </c>
      <c r="I734" s="189"/>
      <c r="J734" s="190">
        <f>ROUND(I734*H734,2)</f>
        <v>0</v>
      </c>
      <c r="K734" s="186" t="s">
        <v>20</v>
      </c>
      <c r="L734" s="56"/>
      <c r="M734" s="191" t="s">
        <v>20</v>
      </c>
      <c r="N734" s="192" t="s">
        <v>44</v>
      </c>
      <c r="O734" s="37"/>
      <c r="P734" s="193">
        <f>O734*H734</f>
        <v>0</v>
      </c>
      <c r="Q734" s="193">
        <v>0</v>
      </c>
      <c r="R734" s="193">
        <f>Q734*H734</f>
        <v>0</v>
      </c>
      <c r="S734" s="193">
        <v>0</v>
      </c>
      <c r="T734" s="194">
        <f>S734*H734</f>
        <v>0</v>
      </c>
      <c r="AR734" s="19" t="s">
        <v>168</v>
      </c>
      <c r="AT734" s="19" t="s">
        <v>164</v>
      </c>
      <c r="AU734" s="19" t="s">
        <v>180</v>
      </c>
      <c r="AY734" s="19" t="s">
        <v>162</v>
      </c>
      <c r="BE734" s="195">
        <f>IF(N734="základní",J734,0)</f>
        <v>0</v>
      </c>
      <c r="BF734" s="195">
        <f>IF(N734="snížená",J734,0)</f>
        <v>0</v>
      </c>
      <c r="BG734" s="195">
        <f>IF(N734="zákl. přenesená",J734,0)</f>
        <v>0</v>
      </c>
      <c r="BH734" s="195">
        <f>IF(N734="sníž. přenesená",J734,0)</f>
        <v>0</v>
      </c>
      <c r="BI734" s="195">
        <f>IF(N734="nulová",J734,0)</f>
        <v>0</v>
      </c>
      <c r="BJ734" s="19" t="s">
        <v>22</v>
      </c>
      <c r="BK734" s="195">
        <f>ROUND(I734*H734,2)</f>
        <v>0</v>
      </c>
      <c r="BL734" s="19" t="s">
        <v>168</v>
      </c>
      <c r="BM734" s="19" t="s">
        <v>1650</v>
      </c>
    </row>
    <row r="735" spans="2:63" s="15" customFormat="1" ht="21.6" customHeight="1">
      <c r="B735" s="270"/>
      <c r="C735" s="271"/>
      <c r="D735" s="272" t="s">
        <v>72</v>
      </c>
      <c r="E735" s="272" t="s">
        <v>4237</v>
      </c>
      <c r="F735" s="272" t="s">
        <v>4238</v>
      </c>
      <c r="G735" s="271"/>
      <c r="H735" s="271"/>
      <c r="I735" s="273"/>
      <c r="J735" s="274">
        <f>BK735</f>
        <v>0</v>
      </c>
      <c r="K735" s="271"/>
      <c r="L735" s="275"/>
      <c r="M735" s="276"/>
      <c r="N735" s="277"/>
      <c r="O735" s="277"/>
      <c r="P735" s="278">
        <f>P736</f>
        <v>0</v>
      </c>
      <c r="Q735" s="277"/>
      <c r="R735" s="278">
        <f>R736</f>
        <v>0</v>
      </c>
      <c r="S735" s="277"/>
      <c r="T735" s="279">
        <f>T736</f>
        <v>0</v>
      </c>
      <c r="AR735" s="280" t="s">
        <v>22</v>
      </c>
      <c r="AT735" s="281" t="s">
        <v>72</v>
      </c>
      <c r="AU735" s="281" t="s">
        <v>180</v>
      </c>
      <c r="AY735" s="280" t="s">
        <v>162</v>
      </c>
      <c r="BK735" s="282">
        <f>BK736</f>
        <v>0</v>
      </c>
    </row>
    <row r="736" spans="2:65" s="1" customFormat="1" ht="22.5" customHeight="1">
      <c r="B736" s="36"/>
      <c r="C736" s="184" t="s">
        <v>4239</v>
      </c>
      <c r="D736" s="184" t="s">
        <v>164</v>
      </c>
      <c r="E736" s="185" t="s">
        <v>4240</v>
      </c>
      <c r="F736" s="186" t="s">
        <v>4241</v>
      </c>
      <c r="G736" s="187" t="s">
        <v>2856</v>
      </c>
      <c r="H736" s="188">
        <v>260</v>
      </c>
      <c r="I736" s="189"/>
      <c r="J736" s="190">
        <f>ROUND(I736*H736,2)</f>
        <v>0</v>
      </c>
      <c r="K736" s="186" t="s">
        <v>20</v>
      </c>
      <c r="L736" s="56"/>
      <c r="M736" s="191" t="s">
        <v>20</v>
      </c>
      <c r="N736" s="192" t="s">
        <v>44</v>
      </c>
      <c r="O736" s="37"/>
      <c r="P736" s="193">
        <f>O736*H736</f>
        <v>0</v>
      </c>
      <c r="Q736" s="193">
        <v>0</v>
      </c>
      <c r="R736" s="193">
        <f>Q736*H736</f>
        <v>0</v>
      </c>
      <c r="S736" s="193">
        <v>0</v>
      </c>
      <c r="T736" s="194">
        <f>S736*H736</f>
        <v>0</v>
      </c>
      <c r="AR736" s="19" t="s">
        <v>168</v>
      </c>
      <c r="AT736" s="19" t="s">
        <v>164</v>
      </c>
      <c r="AU736" s="19" t="s">
        <v>168</v>
      </c>
      <c r="AY736" s="19" t="s">
        <v>162</v>
      </c>
      <c r="BE736" s="195">
        <f>IF(N736="základní",J736,0)</f>
        <v>0</v>
      </c>
      <c r="BF736" s="195">
        <f>IF(N736="snížená",J736,0)</f>
        <v>0</v>
      </c>
      <c r="BG736" s="195">
        <f>IF(N736="zákl. přenesená",J736,0)</f>
        <v>0</v>
      </c>
      <c r="BH736" s="195">
        <f>IF(N736="sníž. přenesená",J736,0)</f>
        <v>0</v>
      </c>
      <c r="BI736" s="195">
        <f>IF(N736="nulová",J736,0)</f>
        <v>0</v>
      </c>
      <c r="BJ736" s="19" t="s">
        <v>22</v>
      </c>
      <c r="BK736" s="195">
        <f>ROUND(I736*H736,2)</f>
        <v>0</v>
      </c>
      <c r="BL736" s="19" t="s">
        <v>168</v>
      </c>
      <c r="BM736" s="19" t="s">
        <v>4239</v>
      </c>
    </row>
    <row r="737" spans="2:63" s="15" customFormat="1" ht="21.6" customHeight="1">
      <c r="B737" s="270"/>
      <c r="C737" s="271"/>
      <c r="D737" s="272" t="s">
        <v>72</v>
      </c>
      <c r="E737" s="272" t="s">
        <v>4242</v>
      </c>
      <c r="F737" s="272" t="s">
        <v>4243</v>
      </c>
      <c r="G737" s="271"/>
      <c r="H737" s="271"/>
      <c r="I737" s="273"/>
      <c r="J737" s="274">
        <f>BK737</f>
        <v>0</v>
      </c>
      <c r="K737" s="271"/>
      <c r="L737" s="275"/>
      <c r="M737" s="276"/>
      <c r="N737" s="277"/>
      <c r="O737" s="277"/>
      <c r="P737" s="278">
        <f>P738</f>
        <v>0</v>
      </c>
      <c r="Q737" s="277"/>
      <c r="R737" s="278">
        <f>R738</f>
        <v>0</v>
      </c>
      <c r="S737" s="277"/>
      <c r="T737" s="279">
        <f>T738</f>
        <v>0</v>
      </c>
      <c r="AR737" s="280" t="s">
        <v>22</v>
      </c>
      <c r="AT737" s="281" t="s">
        <v>72</v>
      </c>
      <c r="AU737" s="281" t="s">
        <v>180</v>
      </c>
      <c r="AY737" s="280" t="s">
        <v>162</v>
      </c>
      <c r="BK737" s="282">
        <f>BK738</f>
        <v>0</v>
      </c>
    </row>
    <row r="738" spans="2:65" s="1" customFormat="1" ht="22.5" customHeight="1">
      <c r="B738" s="36"/>
      <c r="C738" s="184" t="s">
        <v>4244</v>
      </c>
      <c r="D738" s="184" t="s">
        <v>164</v>
      </c>
      <c r="E738" s="185" t="s">
        <v>4245</v>
      </c>
      <c r="F738" s="186" t="s">
        <v>4246</v>
      </c>
      <c r="G738" s="187" t="s">
        <v>1996</v>
      </c>
      <c r="H738" s="188">
        <v>440</v>
      </c>
      <c r="I738" s="189"/>
      <c r="J738" s="190">
        <f>ROUND(I738*H738,2)</f>
        <v>0</v>
      </c>
      <c r="K738" s="186" t="s">
        <v>20</v>
      </c>
      <c r="L738" s="56"/>
      <c r="M738" s="191" t="s">
        <v>20</v>
      </c>
      <c r="N738" s="192" t="s">
        <v>44</v>
      </c>
      <c r="O738" s="37"/>
      <c r="P738" s="193">
        <f>O738*H738</f>
        <v>0</v>
      </c>
      <c r="Q738" s="193">
        <v>0</v>
      </c>
      <c r="R738" s="193">
        <f>Q738*H738</f>
        <v>0</v>
      </c>
      <c r="S738" s="193">
        <v>0</v>
      </c>
      <c r="T738" s="194">
        <f>S738*H738</f>
        <v>0</v>
      </c>
      <c r="AR738" s="19" t="s">
        <v>168</v>
      </c>
      <c r="AT738" s="19" t="s">
        <v>164</v>
      </c>
      <c r="AU738" s="19" t="s">
        <v>168</v>
      </c>
      <c r="AY738" s="19" t="s">
        <v>162</v>
      </c>
      <c r="BE738" s="195">
        <f>IF(N738="základní",J738,0)</f>
        <v>0</v>
      </c>
      <c r="BF738" s="195">
        <f>IF(N738="snížená",J738,0)</f>
        <v>0</v>
      </c>
      <c r="BG738" s="195">
        <f>IF(N738="zákl. přenesená",J738,0)</f>
        <v>0</v>
      </c>
      <c r="BH738" s="195">
        <f>IF(N738="sníž. přenesená",J738,0)</f>
        <v>0</v>
      </c>
      <c r="BI738" s="195">
        <f>IF(N738="nulová",J738,0)</f>
        <v>0</v>
      </c>
      <c r="BJ738" s="19" t="s">
        <v>22</v>
      </c>
      <c r="BK738" s="195">
        <f>ROUND(I738*H738,2)</f>
        <v>0</v>
      </c>
      <c r="BL738" s="19" t="s">
        <v>168</v>
      </c>
      <c r="BM738" s="19" t="s">
        <v>4244</v>
      </c>
    </row>
    <row r="739" spans="2:63" s="15" customFormat="1" ht="21.6" customHeight="1">
      <c r="B739" s="270"/>
      <c r="C739" s="271"/>
      <c r="D739" s="272" t="s">
        <v>72</v>
      </c>
      <c r="E739" s="272" t="s">
        <v>4247</v>
      </c>
      <c r="F739" s="272" t="s">
        <v>4248</v>
      </c>
      <c r="G739" s="271"/>
      <c r="H739" s="271"/>
      <c r="I739" s="273"/>
      <c r="J739" s="274">
        <f>BK739</f>
        <v>0</v>
      </c>
      <c r="K739" s="271"/>
      <c r="L739" s="275"/>
      <c r="M739" s="276"/>
      <c r="N739" s="277"/>
      <c r="O739" s="277"/>
      <c r="P739" s="278">
        <f>P740</f>
        <v>0</v>
      </c>
      <c r="Q739" s="277"/>
      <c r="R739" s="278">
        <f>R740</f>
        <v>0</v>
      </c>
      <c r="S739" s="277"/>
      <c r="T739" s="279">
        <f>T740</f>
        <v>0</v>
      </c>
      <c r="AR739" s="280" t="s">
        <v>22</v>
      </c>
      <c r="AT739" s="281" t="s">
        <v>72</v>
      </c>
      <c r="AU739" s="281" t="s">
        <v>180</v>
      </c>
      <c r="AY739" s="280" t="s">
        <v>162</v>
      </c>
      <c r="BK739" s="282">
        <f>BK740</f>
        <v>0</v>
      </c>
    </row>
    <row r="740" spans="2:65" s="1" customFormat="1" ht="22.5" customHeight="1">
      <c r="B740" s="36"/>
      <c r="C740" s="184" t="s">
        <v>4249</v>
      </c>
      <c r="D740" s="184" t="s">
        <v>164</v>
      </c>
      <c r="E740" s="185" t="s">
        <v>4250</v>
      </c>
      <c r="F740" s="186" t="s">
        <v>4251</v>
      </c>
      <c r="G740" s="187" t="s">
        <v>1996</v>
      </c>
      <c r="H740" s="188">
        <v>66</v>
      </c>
      <c r="I740" s="189"/>
      <c r="J740" s="190">
        <f>ROUND(I740*H740,2)</f>
        <v>0</v>
      </c>
      <c r="K740" s="186" t="s">
        <v>20</v>
      </c>
      <c r="L740" s="56"/>
      <c r="M740" s="191" t="s">
        <v>20</v>
      </c>
      <c r="N740" s="192" t="s">
        <v>44</v>
      </c>
      <c r="O740" s="37"/>
      <c r="P740" s="193">
        <f>O740*H740</f>
        <v>0</v>
      </c>
      <c r="Q740" s="193">
        <v>0</v>
      </c>
      <c r="R740" s="193">
        <f>Q740*H740</f>
        <v>0</v>
      </c>
      <c r="S740" s="193">
        <v>0</v>
      </c>
      <c r="T740" s="194">
        <f>S740*H740</f>
        <v>0</v>
      </c>
      <c r="AR740" s="19" t="s">
        <v>168</v>
      </c>
      <c r="AT740" s="19" t="s">
        <v>164</v>
      </c>
      <c r="AU740" s="19" t="s">
        <v>168</v>
      </c>
      <c r="AY740" s="19" t="s">
        <v>162</v>
      </c>
      <c r="BE740" s="195">
        <f>IF(N740="základní",J740,0)</f>
        <v>0</v>
      </c>
      <c r="BF740" s="195">
        <f>IF(N740="snížená",J740,0)</f>
        <v>0</v>
      </c>
      <c r="BG740" s="195">
        <f>IF(N740="zákl. přenesená",J740,0)</f>
        <v>0</v>
      </c>
      <c r="BH740" s="195">
        <f>IF(N740="sníž. přenesená",J740,0)</f>
        <v>0</v>
      </c>
      <c r="BI740" s="195">
        <f>IF(N740="nulová",J740,0)</f>
        <v>0</v>
      </c>
      <c r="BJ740" s="19" t="s">
        <v>22</v>
      </c>
      <c r="BK740" s="195">
        <f>ROUND(I740*H740,2)</f>
        <v>0</v>
      </c>
      <c r="BL740" s="19" t="s">
        <v>168</v>
      </c>
      <c r="BM740" s="19" t="s">
        <v>4249</v>
      </c>
    </row>
    <row r="741" spans="2:63" s="15" customFormat="1" ht="21.6" customHeight="1">
      <c r="B741" s="270"/>
      <c r="C741" s="271"/>
      <c r="D741" s="272" t="s">
        <v>72</v>
      </c>
      <c r="E741" s="272" t="s">
        <v>4252</v>
      </c>
      <c r="F741" s="272" t="s">
        <v>4253</v>
      </c>
      <c r="G741" s="271"/>
      <c r="H741" s="271"/>
      <c r="I741" s="273"/>
      <c r="J741" s="274">
        <f>BK741</f>
        <v>0</v>
      </c>
      <c r="K741" s="271"/>
      <c r="L741" s="275"/>
      <c r="M741" s="276"/>
      <c r="N741" s="277"/>
      <c r="O741" s="277"/>
      <c r="P741" s="278">
        <f>P742</f>
        <v>0</v>
      </c>
      <c r="Q741" s="277"/>
      <c r="R741" s="278">
        <f>R742</f>
        <v>0</v>
      </c>
      <c r="S741" s="277"/>
      <c r="T741" s="279">
        <f>T742</f>
        <v>0</v>
      </c>
      <c r="AR741" s="280" t="s">
        <v>22</v>
      </c>
      <c r="AT741" s="281" t="s">
        <v>72</v>
      </c>
      <c r="AU741" s="281" t="s">
        <v>180</v>
      </c>
      <c r="AY741" s="280" t="s">
        <v>162</v>
      </c>
      <c r="BK741" s="282">
        <f>BK742</f>
        <v>0</v>
      </c>
    </row>
    <row r="742" spans="2:65" s="1" customFormat="1" ht="22.5" customHeight="1">
      <c r="B742" s="36"/>
      <c r="C742" s="184" t="s">
        <v>4254</v>
      </c>
      <c r="D742" s="184" t="s">
        <v>164</v>
      </c>
      <c r="E742" s="185" t="s">
        <v>4255</v>
      </c>
      <c r="F742" s="186" t="s">
        <v>4256</v>
      </c>
      <c r="G742" s="187" t="s">
        <v>1996</v>
      </c>
      <c r="H742" s="188">
        <v>47</v>
      </c>
      <c r="I742" s="189"/>
      <c r="J742" s="190">
        <f>ROUND(I742*H742,2)</f>
        <v>0</v>
      </c>
      <c r="K742" s="186" t="s">
        <v>20</v>
      </c>
      <c r="L742" s="56"/>
      <c r="M742" s="191" t="s">
        <v>20</v>
      </c>
      <c r="N742" s="192" t="s">
        <v>44</v>
      </c>
      <c r="O742" s="37"/>
      <c r="P742" s="193">
        <f>O742*H742</f>
        <v>0</v>
      </c>
      <c r="Q742" s="193">
        <v>0</v>
      </c>
      <c r="R742" s="193">
        <f>Q742*H742</f>
        <v>0</v>
      </c>
      <c r="S742" s="193">
        <v>0</v>
      </c>
      <c r="T742" s="194">
        <f>S742*H742</f>
        <v>0</v>
      </c>
      <c r="AR742" s="19" t="s">
        <v>168</v>
      </c>
      <c r="AT742" s="19" t="s">
        <v>164</v>
      </c>
      <c r="AU742" s="19" t="s">
        <v>168</v>
      </c>
      <c r="AY742" s="19" t="s">
        <v>162</v>
      </c>
      <c r="BE742" s="195">
        <f>IF(N742="základní",J742,0)</f>
        <v>0</v>
      </c>
      <c r="BF742" s="195">
        <f>IF(N742="snížená",J742,0)</f>
        <v>0</v>
      </c>
      <c r="BG742" s="195">
        <f>IF(N742="zákl. přenesená",J742,0)</f>
        <v>0</v>
      </c>
      <c r="BH742" s="195">
        <f>IF(N742="sníž. přenesená",J742,0)</f>
        <v>0</v>
      </c>
      <c r="BI742" s="195">
        <f>IF(N742="nulová",J742,0)</f>
        <v>0</v>
      </c>
      <c r="BJ742" s="19" t="s">
        <v>22</v>
      </c>
      <c r="BK742" s="195">
        <f>ROUND(I742*H742,2)</f>
        <v>0</v>
      </c>
      <c r="BL742" s="19" t="s">
        <v>168</v>
      </c>
      <c r="BM742" s="19" t="s">
        <v>4254</v>
      </c>
    </row>
    <row r="743" spans="2:63" s="15" customFormat="1" ht="21.6" customHeight="1">
      <c r="B743" s="270"/>
      <c r="C743" s="271"/>
      <c r="D743" s="272" t="s">
        <v>72</v>
      </c>
      <c r="E743" s="272" t="s">
        <v>4257</v>
      </c>
      <c r="F743" s="272" t="s">
        <v>4258</v>
      </c>
      <c r="G743" s="271"/>
      <c r="H743" s="271"/>
      <c r="I743" s="273"/>
      <c r="J743" s="274">
        <f>BK743</f>
        <v>0</v>
      </c>
      <c r="K743" s="271"/>
      <c r="L743" s="275"/>
      <c r="M743" s="276"/>
      <c r="N743" s="277"/>
      <c r="O743" s="277"/>
      <c r="P743" s="278">
        <f>SUM(P744:P752)</f>
        <v>0</v>
      </c>
      <c r="Q743" s="277"/>
      <c r="R743" s="278">
        <f>SUM(R744:R752)</f>
        <v>0</v>
      </c>
      <c r="S743" s="277"/>
      <c r="T743" s="279">
        <f>SUM(T744:T752)</f>
        <v>0</v>
      </c>
      <c r="AR743" s="280" t="s">
        <v>22</v>
      </c>
      <c r="AT743" s="281" t="s">
        <v>72</v>
      </c>
      <c r="AU743" s="281" t="s">
        <v>180</v>
      </c>
      <c r="AY743" s="280" t="s">
        <v>162</v>
      </c>
      <c r="BK743" s="282">
        <f>SUM(BK744:BK752)</f>
        <v>0</v>
      </c>
    </row>
    <row r="744" spans="2:65" s="1" customFormat="1" ht="22.5" customHeight="1">
      <c r="B744" s="36"/>
      <c r="C744" s="184" t="s">
        <v>4259</v>
      </c>
      <c r="D744" s="184" t="s">
        <v>164</v>
      </c>
      <c r="E744" s="185" t="s">
        <v>4260</v>
      </c>
      <c r="F744" s="186" t="s">
        <v>4261</v>
      </c>
      <c r="G744" s="187" t="s">
        <v>248</v>
      </c>
      <c r="H744" s="188">
        <v>220</v>
      </c>
      <c r="I744" s="189"/>
      <c r="J744" s="190">
        <f aca="true" t="shared" si="270" ref="J744:J752">ROUND(I744*H744,2)</f>
        <v>0</v>
      </c>
      <c r="K744" s="186" t="s">
        <v>20</v>
      </c>
      <c r="L744" s="56"/>
      <c r="M744" s="191" t="s">
        <v>20</v>
      </c>
      <c r="N744" s="192" t="s">
        <v>44</v>
      </c>
      <c r="O744" s="37"/>
      <c r="P744" s="193">
        <f aca="true" t="shared" si="271" ref="P744:P752">O744*H744</f>
        <v>0</v>
      </c>
      <c r="Q744" s="193">
        <v>0</v>
      </c>
      <c r="R744" s="193">
        <f aca="true" t="shared" si="272" ref="R744:R752">Q744*H744</f>
        <v>0</v>
      </c>
      <c r="S744" s="193">
        <v>0</v>
      </c>
      <c r="T744" s="194">
        <f aca="true" t="shared" si="273" ref="T744:T752">S744*H744</f>
        <v>0</v>
      </c>
      <c r="AR744" s="19" t="s">
        <v>168</v>
      </c>
      <c r="AT744" s="19" t="s">
        <v>164</v>
      </c>
      <c r="AU744" s="19" t="s">
        <v>168</v>
      </c>
      <c r="AY744" s="19" t="s">
        <v>162</v>
      </c>
      <c r="BE744" s="195">
        <f aca="true" t="shared" si="274" ref="BE744:BE752">IF(N744="základní",J744,0)</f>
        <v>0</v>
      </c>
      <c r="BF744" s="195">
        <f aca="true" t="shared" si="275" ref="BF744:BF752">IF(N744="snížená",J744,0)</f>
        <v>0</v>
      </c>
      <c r="BG744" s="195">
        <f aca="true" t="shared" si="276" ref="BG744:BG752">IF(N744="zákl. přenesená",J744,0)</f>
        <v>0</v>
      </c>
      <c r="BH744" s="195">
        <f aca="true" t="shared" si="277" ref="BH744:BH752">IF(N744="sníž. přenesená",J744,0)</f>
        <v>0</v>
      </c>
      <c r="BI744" s="195">
        <f aca="true" t="shared" si="278" ref="BI744:BI752">IF(N744="nulová",J744,0)</f>
        <v>0</v>
      </c>
      <c r="BJ744" s="19" t="s">
        <v>22</v>
      </c>
      <c r="BK744" s="195">
        <f aca="true" t="shared" si="279" ref="BK744:BK752">ROUND(I744*H744,2)</f>
        <v>0</v>
      </c>
      <c r="BL744" s="19" t="s">
        <v>168</v>
      </c>
      <c r="BM744" s="19" t="s">
        <v>4259</v>
      </c>
    </row>
    <row r="745" spans="2:65" s="1" customFormat="1" ht="22.5" customHeight="1">
      <c r="B745" s="36"/>
      <c r="C745" s="184" t="s">
        <v>4262</v>
      </c>
      <c r="D745" s="184" t="s">
        <v>164</v>
      </c>
      <c r="E745" s="185" t="s">
        <v>4263</v>
      </c>
      <c r="F745" s="186" t="s">
        <v>4264</v>
      </c>
      <c r="G745" s="187" t="s">
        <v>248</v>
      </c>
      <c r="H745" s="188">
        <v>200</v>
      </c>
      <c r="I745" s="189"/>
      <c r="J745" s="190">
        <f t="shared" si="270"/>
        <v>0</v>
      </c>
      <c r="K745" s="186" t="s">
        <v>20</v>
      </c>
      <c r="L745" s="56"/>
      <c r="M745" s="191" t="s">
        <v>20</v>
      </c>
      <c r="N745" s="192" t="s">
        <v>44</v>
      </c>
      <c r="O745" s="37"/>
      <c r="P745" s="193">
        <f t="shared" si="271"/>
        <v>0</v>
      </c>
      <c r="Q745" s="193">
        <v>0</v>
      </c>
      <c r="R745" s="193">
        <f t="shared" si="272"/>
        <v>0</v>
      </c>
      <c r="S745" s="193">
        <v>0</v>
      </c>
      <c r="T745" s="194">
        <f t="shared" si="273"/>
        <v>0</v>
      </c>
      <c r="AR745" s="19" t="s">
        <v>168</v>
      </c>
      <c r="AT745" s="19" t="s">
        <v>164</v>
      </c>
      <c r="AU745" s="19" t="s">
        <v>168</v>
      </c>
      <c r="AY745" s="19" t="s">
        <v>162</v>
      </c>
      <c r="BE745" s="195">
        <f t="shared" si="274"/>
        <v>0</v>
      </c>
      <c r="BF745" s="195">
        <f t="shared" si="275"/>
        <v>0</v>
      </c>
      <c r="BG745" s="195">
        <f t="shared" si="276"/>
        <v>0</v>
      </c>
      <c r="BH745" s="195">
        <f t="shared" si="277"/>
        <v>0</v>
      </c>
      <c r="BI745" s="195">
        <f t="shared" si="278"/>
        <v>0</v>
      </c>
      <c r="BJ745" s="19" t="s">
        <v>22</v>
      </c>
      <c r="BK745" s="195">
        <f t="shared" si="279"/>
        <v>0</v>
      </c>
      <c r="BL745" s="19" t="s">
        <v>168</v>
      </c>
      <c r="BM745" s="19" t="s">
        <v>4262</v>
      </c>
    </row>
    <row r="746" spans="2:65" s="1" customFormat="1" ht="22.5" customHeight="1">
      <c r="B746" s="36"/>
      <c r="C746" s="184" t="s">
        <v>4265</v>
      </c>
      <c r="D746" s="184" t="s">
        <v>164</v>
      </c>
      <c r="E746" s="185" t="s">
        <v>4266</v>
      </c>
      <c r="F746" s="186" t="s">
        <v>4267</v>
      </c>
      <c r="G746" s="187" t="s">
        <v>248</v>
      </c>
      <c r="H746" s="188">
        <v>450</v>
      </c>
      <c r="I746" s="189"/>
      <c r="J746" s="190">
        <f t="shared" si="270"/>
        <v>0</v>
      </c>
      <c r="K746" s="186" t="s">
        <v>20</v>
      </c>
      <c r="L746" s="56"/>
      <c r="M746" s="191" t="s">
        <v>20</v>
      </c>
      <c r="N746" s="192" t="s">
        <v>44</v>
      </c>
      <c r="O746" s="37"/>
      <c r="P746" s="193">
        <f t="shared" si="271"/>
        <v>0</v>
      </c>
      <c r="Q746" s="193">
        <v>0</v>
      </c>
      <c r="R746" s="193">
        <f t="shared" si="272"/>
        <v>0</v>
      </c>
      <c r="S746" s="193">
        <v>0</v>
      </c>
      <c r="T746" s="194">
        <f t="shared" si="273"/>
        <v>0</v>
      </c>
      <c r="AR746" s="19" t="s">
        <v>168</v>
      </c>
      <c r="AT746" s="19" t="s">
        <v>164</v>
      </c>
      <c r="AU746" s="19" t="s">
        <v>168</v>
      </c>
      <c r="AY746" s="19" t="s">
        <v>162</v>
      </c>
      <c r="BE746" s="195">
        <f t="shared" si="274"/>
        <v>0</v>
      </c>
      <c r="BF746" s="195">
        <f t="shared" si="275"/>
        <v>0</v>
      </c>
      <c r="BG746" s="195">
        <f t="shared" si="276"/>
        <v>0</v>
      </c>
      <c r="BH746" s="195">
        <f t="shared" si="277"/>
        <v>0</v>
      </c>
      <c r="BI746" s="195">
        <f t="shared" si="278"/>
        <v>0</v>
      </c>
      <c r="BJ746" s="19" t="s">
        <v>22</v>
      </c>
      <c r="BK746" s="195">
        <f t="shared" si="279"/>
        <v>0</v>
      </c>
      <c r="BL746" s="19" t="s">
        <v>168</v>
      </c>
      <c r="BM746" s="19" t="s">
        <v>4265</v>
      </c>
    </row>
    <row r="747" spans="2:65" s="1" customFormat="1" ht="22.5" customHeight="1">
      <c r="B747" s="36"/>
      <c r="C747" s="184" t="s">
        <v>4268</v>
      </c>
      <c r="D747" s="184" t="s">
        <v>164</v>
      </c>
      <c r="E747" s="185" t="s">
        <v>4269</v>
      </c>
      <c r="F747" s="186" t="s">
        <v>4270</v>
      </c>
      <c r="G747" s="187" t="s">
        <v>248</v>
      </c>
      <c r="H747" s="188">
        <v>50</v>
      </c>
      <c r="I747" s="189"/>
      <c r="J747" s="190">
        <f t="shared" si="270"/>
        <v>0</v>
      </c>
      <c r="K747" s="186" t="s">
        <v>20</v>
      </c>
      <c r="L747" s="56"/>
      <c r="M747" s="191" t="s">
        <v>20</v>
      </c>
      <c r="N747" s="192" t="s">
        <v>44</v>
      </c>
      <c r="O747" s="37"/>
      <c r="P747" s="193">
        <f t="shared" si="271"/>
        <v>0</v>
      </c>
      <c r="Q747" s="193">
        <v>0</v>
      </c>
      <c r="R747" s="193">
        <f t="shared" si="272"/>
        <v>0</v>
      </c>
      <c r="S747" s="193">
        <v>0</v>
      </c>
      <c r="T747" s="194">
        <f t="shared" si="273"/>
        <v>0</v>
      </c>
      <c r="AR747" s="19" t="s">
        <v>168</v>
      </c>
      <c r="AT747" s="19" t="s">
        <v>164</v>
      </c>
      <c r="AU747" s="19" t="s">
        <v>168</v>
      </c>
      <c r="AY747" s="19" t="s">
        <v>162</v>
      </c>
      <c r="BE747" s="195">
        <f t="shared" si="274"/>
        <v>0</v>
      </c>
      <c r="BF747" s="195">
        <f t="shared" si="275"/>
        <v>0</v>
      </c>
      <c r="BG747" s="195">
        <f t="shared" si="276"/>
        <v>0</v>
      </c>
      <c r="BH747" s="195">
        <f t="shared" si="277"/>
        <v>0</v>
      </c>
      <c r="BI747" s="195">
        <f t="shared" si="278"/>
        <v>0</v>
      </c>
      <c r="BJ747" s="19" t="s">
        <v>22</v>
      </c>
      <c r="BK747" s="195">
        <f t="shared" si="279"/>
        <v>0</v>
      </c>
      <c r="BL747" s="19" t="s">
        <v>168</v>
      </c>
      <c r="BM747" s="19" t="s">
        <v>4268</v>
      </c>
    </row>
    <row r="748" spans="2:65" s="1" customFormat="1" ht="22.5" customHeight="1">
      <c r="B748" s="36"/>
      <c r="C748" s="184" t="s">
        <v>4271</v>
      </c>
      <c r="D748" s="184" t="s">
        <v>164</v>
      </c>
      <c r="E748" s="185" t="s">
        <v>4272</v>
      </c>
      <c r="F748" s="186" t="s">
        <v>4273</v>
      </c>
      <c r="G748" s="187" t="s">
        <v>1996</v>
      </c>
      <c r="H748" s="188">
        <v>32</v>
      </c>
      <c r="I748" s="189"/>
      <c r="J748" s="190">
        <f t="shared" si="270"/>
        <v>0</v>
      </c>
      <c r="K748" s="186" t="s">
        <v>20</v>
      </c>
      <c r="L748" s="56"/>
      <c r="M748" s="191" t="s">
        <v>20</v>
      </c>
      <c r="N748" s="192" t="s">
        <v>44</v>
      </c>
      <c r="O748" s="37"/>
      <c r="P748" s="193">
        <f t="shared" si="271"/>
        <v>0</v>
      </c>
      <c r="Q748" s="193">
        <v>0</v>
      </c>
      <c r="R748" s="193">
        <f t="shared" si="272"/>
        <v>0</v>
      </c>
      <c r="S748" s="193">
        <v>0</v>
      </c>
      <c r="T748" s="194">
        <f t="shared" si="273"/>
        <v>0</v>
      </c>
      <c r="AR748" s="19" t="s">
        <v>168</v>
      </c>
      <c r="AT748" s="19" t="s">
        <v>164</v>
      </c>
      <c r="AU748" s="19" t="s">
        <v>168</v>
      </c>
      <c r="AY748" s="19" t="s">
        <v>162</v>
      </c>
      <c r="BE748" s="195">
        <f t="shared" si="274"/>
        <v>0</v>
      </c>
      <c r="BF748" s="195">
        <f t="shared" si="275"/>
        <v>0</v>
      </c>
      <c r="BG748" s="195">
        <f t="shared" si="276"/>
        <v>0</v>
      </c>
      <c r="BH748" s="195">
        <f t="shared" si="277"/>
        <v>0</v>
      </c>
      <c r="BI748" s="195">
        <f t="shared" si="278"/>
        <v>0</v>
      </c>
      <c r="BJ748" s="19" t="s">
        <v>22</v>
      </c>
      <c r="BK748" s="195">
        <f t="shared" si="279"/>
        <v>0</v>
      </c>
      <c r="BL748" s="19" t="s">
        <v>168</v>
      </c>
      <c r="BM748" s="19" t="s">
        <v>4271</v>
      </c>
    </row>
    <row r="749" spans="2:65" s="1" customFormat="1" ht="22.5" customHeight="1">
      <c r="B749" s="36"/>
      <c r="C749" s="184" t="s">
        <v>4274</v>
      </c>
      <c r="D749" s="184" t="s">
        <v>164</v>
      </c>
      <c r="E749" s="185" t="s">
        <v>4275</v>
      </c>
      <c r="F749" s="186" t="s">
        <v>4276</v>
      </c>
      <c r="G749" s="187" t="s">
        <v>1996</v>
      </c>
      <c r="H749" s="188">
        <v>55</v>
      </c>
      <c r="I749" s="189"/>
      <c r="J749" s="190">
        <f t="shared" si="270"/>
        <v>0</v>
      </c>
      <c r="K749" s="186" t="s">
        <v>20</v>
      </c>
      <c r="L749" s="56"/>
      <c r="M749" s="191" t="s">
        <v>20</v>
      </c>
      <c r="N749" s="192" t="s">
        <v>44</v>
      </c>
      <c r="O749" s="37"/>
      <c r="P749" s="193">
        <f t="shared" si="271"/>
        <v>0</v>
      </c>
      <c r="Q749" s="193">
        <v>0</v>
      </c>
      <c r="R749" s="193">
        <f t="shared" si="272"/>
        <v>0</v>
      </c>
      <c r="S749" s="193">
        <v>0</v>
      </c>
      <c r="T749" s="194">
        <f t="shared" si="273"/>
        <v>0</v>
      </c>
      <c r="AR749" s="19" t="s">
        <v>168</v>
      </c>
      <c r="AT749" s="19" t="s">
        <v>164</v>
      </c>
      <c r="AU749" s="19" t="s">
        <v>168</v>
      </c>
      <c r="AY749" s="19" t="s">
        <v>162</v>
      </c>
      <c r="BE749" s="195">
        <f t="shared" si="274"/>
        <v>0</v>
      </c>
      <c r="BF749" s="195">
        <f t="shared" si="275"/>
        <v>0</v>
      </c>
      <c r="BG749" s="195">
        <f t="shared" si="276"/>
        <v>0</v>
      </c>
      <c r="BH749" s="195">
        <f t="shared" si="277"/>
        <v>0</v>
      </c>
      <c r="BI749" s="195">
        <f t="shared" si="278"/>
        <v>0</v>
      </c>
      <c r="BJ749" s="19" t="s">
        <v>22</v>
      </c>
      <c r="BK749" s="195">
        <f t="shared" si="279"/>
        <v>0</v>
      </c>
      <c r="BL749" s="19" t="s">
        <v>168</v>
      </c>
      <c r="BM749" s="19" t="s">
        <v>4274</v>
      </c>
    </row>
    <row r="750" spans="2:65" s="1" customFormat="1" ht="22.5" customHeight="1">
      <c r="B750" s="36"/>
      <c r="C750" s="184" t="s">
        <v>4277</v>
      </c>
      <c r="D750" s="184" t="s">
        <v>164</v>
      </c>
      <c r="E750" s="185" t="s">
        <v>4278</v>
      </c>
      <c r="F750" s="186" t="s">
        <v>4279</v>
      </c>
      <c r="G750" s="187" t="s">
        <v>1996</v>
      </c>
      <c r="H750" s="188">
        <v>18</v>
      </c>
      <c r="I750" s="189"/>
      <c r="J750" s="190">
        <f t="shared" si="270"/>
        <v>0</v>
      </c>
      <c r="K750" s="186" t="s">
        <v>20</v>
      </c>
      <c r="L750" s="56"/>
      <c r="M750" s="191" t="s">
        <v>20</v>
      </c>
      <c r="N750" s="192" t="s">
        <v>44</v>
      </c>
      <c r="O750" s="37"/>
      <c r="P750" s="193">
        <f t="shared" si="271"/>
        <v>0</v>
      </c>
      <c r="Q750" s="193">
        <v>0</v>
      </c>
      <c r="R750" s="193">
        <f t="shared" si="272"/>
        <v>0</v>
      </c>
      <c r="S750" s="193">
        <v>0</v>
      </c>
      <c r="T750" s="194">
        <f t="shared" si="273"/>
        <v>0</v>
      </c>
      <c r="AR750" s="19" t="s">
        <v>168</v>
      </c>
      <c r="AT750" s="19" t="s">
        <v>164</v>
      </c>
      <c r="AU750" s="19" t="s">
        <v>168</v>
      </c>
      <c r="AY750" s="19" t="s">
        <v>162</v>
      </c>
      <c r="BE750" s="195">
        <f t="shared" si="274"/>
        <v>0</v>
      </c>
      <c r="BF750" s="195">
        <f t="shared" si="275"/>
        <v>0</v>
      </c>
      <c r="BG750" s="195">
        <f t="shared" si="276"/>
        <v>0</v>
      </c>
      <c r="BH750" s="195">
        <f t="shared" si="277"/>
        <v>0</v>
      </c>
      <c r="BI750" s="195">
        <f t="shared" si="278"/>
        <v>0</v>
      </c>
      <c r="BJ750" s="19" t="s">
        <v>22</v>
      </c>
      <c r="BK750" s="195">
        <f t="shared" si="279"/>
        <v>0</v>
      </c>
      <c r="BL750" s="19" t="s">
        <v>168</v>
      </c>
      <c r="BM750" s="19" t="s">
        <v>4277</v>
      </c>
    </row>
    <row r="751" spans="2:65" s="1" customFormat="1" ht="22.5" customHeight="1">
      <c r="B751" s="36"/>
      <c r="C751" s="184" t="s">
        <v>4280</v>
      </c>
      <c r="D751" s="184" t="s">
        <v>164</v>
      </c>
      <c r="E751" s="185" t="s">
        <v>4281</v>
      </c>
      <c r="F751" s="186" t="s">
        <v>4282</v>
      </c>
      <c r="G751" s="187" t="s">
        <v>1996</v>
      </c>
      <c r="H751" s="188">
        <v>9</v>
      </c>
      <c r="I751" s="189"/>
      <c r="J751" s="190">
        <f t="shared" si="270"/>
        <v>0</v>
      </c>
      <c r="K751" s="186" t="s">
        <v>20</v>
      </c>
      <c r="L751" s="56"/>
      <c r="M751" s="191" t="s">
        <v>20</v>
      </c>
      <c r="N751" s="192" t="s">
        <v>44</v>
      </c>
      <c r="O751" s="37"/>
      <c r="P751" s="193">
        <f t="shared" si="271"/>
        <v>0</v>
      </c>
      <c r="Q751" s="193">
        <v>0</v>
      </c>
      <c r="R751" s="193">
        <f t="shared" si="272"/>
        <v>0</v>
      </c>
      <c r="S751" s="193">
        <v>0</v>
      </c>
      <c r="T751" s="194">
        <f t="shared" si="273"/>
        <v>0</v>
      </c>
      <c r="AR751" s="19" t="s">
        <v>168</v>
      </c>
      <c r="AT751" s="19" t="s">
        <v>164</v>
      </c>
      <c r="AU751" s="19" t="s">
        <v>168</v>
      </c>
      <c r="AY751" s="19" t="s">
        <v>162</v>
      </c>
      <c r="BE751" s="195">
        <f t="shared" si="274"/>
        <v>0</v>
      </c>
      <c r="BF751" s="195">
        <f t="shared" si="275"/>
        <v>0</v>
      </c>
      <c r="BG751" s="195">
        <f t="shared" si="276"/>
        <v>0</v>
      </c>
      <c r="BH751" s="195">
        <f t="shared" si="277"/>
        <v>0</v>
      </c>
      <c r="BI751" s="195">
        <f t="shared" si="278"/>
        <v>0</v>
      </c>
      <c r="BJ751" s="19" t="s">
        <v>22</v>
      </c>
      <c r="BK751" s="195">
        <f t="shared" si="279"/>
        <v>0</v>
      </c>
      <c r="BL751" s="19" t="s">
        <v>168</v>
      </c>
      <c r="BM751" s="19" t="s">
        <v>4280</v>
      </c>
    </row>
    <row r="752" spans="2:65" s="1" customFormat="1" ht="22.5" customHeight="1">
      <c r="B752" s="36"/>
      <c r="C752" s="184" t="s">
        <v>4283</v>
      </c>
      <c r="D752" s="184" t="s">
        <v>164</v>
      </c>
      <c r="E752" s="185" t="s">
        <v>4284</v>
      </c>
      <c r="F752" s="186" t="s">
        <v>4285</v>
      </c>
      <c r="G752" s="187" t="s">
        <v>1996</v>
      </c>
      <c r="H752" s="188">
        <v>5</v>
      </c>
      <c r="I752" s="189"/>
      <c r="J752" s="190">
        <f t="shared" si="270"/>
        <v>0</v>
      </c>
      <c r="K752" s="186" t="s">
        <v>20</v>
      </c>
      <c r="L752" s="56"/>
      <c r="M752" s="191" t="s">
        <v>20</v>
      </c>
      <c r="N752" s="192" t="s">
        <v>44</v>
      </c>
      <c r="O752" s="37"/>
      <c r="P752" s="193">
        <f t="shared" si="271"/>
        <v>0</v>
      </c>
      <c r="Q752" s="193">
        <v>0</v>
      </c>
      <c r="R752" s="193">
        <f t="shared" si="272"/>
        <v>0</v>
      </c>
      <c r="S752" s="193">
        <v>0</v>
      </c>
      <c r="T752" s="194">
        <f t="shared" si="273"/>
        <v>0</v>
      </c>
      <c r="AR752" s="19" t="s">
        <v>168</v>
      </c>
      <c r="AT752" s="19" t="s">
        <v>164</v>
      </c>
      <c r="AU752" s="19" t="s">
        <v>168</v>
      </c>
      <c r="AY752" s="19" t="s">
        <v>162</v>
      </c>
      <c r="BE752" s="195">
        <f t="shared" si="274"/>
        <v>0</v>
      </c>
      <c r="BF752" s="195">
        <f t="shared" si="275"/>
        <v>0</v>
      </c>
      <c r="BG752" s="195">
        <f t="shared" si="276"/>
        <v>0</v>
      </c>
      <c r="BH752" s="195">
        <f t="shared" si="277"/>
        <v>0</v>
      </c>
      <c r="BI752" s="195">
        <f t="shared" si="278"/>
        <v>0</v>
      </c>
      <c r="BJ752" s="19" t="s">
        <v>22</v>
      </c>
      <c r="BK752" s="195">
        <f t="shared" si="279"/>
        <v>0</v>
      </c>
      <c r="BL752" s="19" t="s">
        <v>168</v>
      </c>
      <c r="BM752" s="19" t="s">
        <v>4283</v>
      </c>
    </row>
    <row r="753" spans="2:63" s="15" customFormat="1" ht="21.6" customHeight="1">
      <c r="B753" s="270"/>
      <c r="C753" s="271"/>
      <c r="D753" s="272" t="s">
        <v>72</v>
      </c>
      <c r="E753" s="272" t="s">
        <v>4286</v>
      </c>
      <c r="F753" s="272" t="s">
        <v>4287</v>
      </c>
      <c r="G753" s="271"/>
      <c r="H753" s="271"/>
      <c r="I753" s="273"/>
      <c r="J753" s="274">
        <f>BK753</f>
        <v>0</v>
      </c>
      <c r="K753" s="271"/>
      <c r="L753" s="275"/>
      <c r="M753" s="276"/>
      <c r="N753" s="277"/>
      <c r="O753" s="277"/>
      <c r="P753" s="278">
        <f>SUM(P754:P755)</f>
        <v>0</v>
      </c>
      <c r="Q753" s="277"/>
      <c r="R753" s="278">
        <f>SUM(R754:R755)</f>
        <v>0</v>
      </c>
      <c r="S753" s="277"/>
      <c r="T753" s="279">
        <f>SUM(T754:T755)</f>
        <v>0</v>
      </c>
      <c r="AR753" s="280" t="s">
        <v>22</v>
      </c>
      <c r="AT753" s="281" t="s">
        <v>72</v>
      </c>
      <c r="AU753" s="281" t="s">
        <v>180</v>
      </c>
      <c r="AY753" s="280" t="s">
        <v>162</v>
      </c>
      <c r="BK753" s="282">
        <f>SUM(BK754:BK755)</f>
        <v>0</v>
      </c>
    </row>
    <row r="754" spans="2:65" s="1" customFormat="1" ht="22.5" customHeight="1">
      <c r="B754" s="36"/>
      <c r="C754" s="184" t="s">
        <v>4288</v>
      </c>
      <c r="D754" s="184" t="s">
        <v>164</v>
      </c>
      <c r="E754" s="185" t="s">
        <v>4289</v>
      </c>
      <c r="F754" s="186" t="s">
        <v>4290</v>
      </c>
      <c r="G754" s="187" t="s">
        <v>1689</v>
      </c>
      <c r="H754" s="188">
        <v>380</v>
      </c>
      <c r="I754" s="189"/>
      <c r="J754" s="190">
        <f>ROUND(I754*H754,2)</f>
        <v>0</v>
      </c>
      <c r="K754" s="186" t="s">
        <v>20</v>
      </c>
      <c r="L754" s="56"/>
      <c r="M754" s="191" t="s">
        <v>20</v>
      </c>
      <c r="N754" s="192" t="s">
        <v>44</v>
      </c>
      <c r="O754" s="37"/>
      <c r="P754" s="193">
        <f>O754*H754</f>
        <v>0</v>
      </c>
      <c r="Q754" s="193">
        <v>0</v>
      </c>
      <c r="R754" s="193">
        <f>Q754*H754</f>
        <v>0</v>
      </c>
      <c r="S754" s="193">
        <v>0</v>
      </c>
      <c r="T754" s="194">
        <f>S754*H754</f>
        <v>0</v>
      </c>
      <c r="AR754" s="19" t="s">
        <v>168</v>
      </c>
      <c r="AT754" s="19" t="s">
        <v>164</v>
      </c>
      <c r="AU754" s="19" t="s">
        <v>168</v>
      </c>
      <c r="AY754" s="19" t="s">
        <v>162</v>
      </c>
      <c r="BE754" s="195">
        <f>IF(N754="základní",J754,0)</f>
        <v>0</v>
      </c>
      <c r="BF754" s="195">
        <f>IF(N754="snížená",J754,0)</f>
        <v>0</v>
      </c>
      <c r="BG754" s="195">
        <f>IF(N754="zákl. přenesená",J754,0)</f>
        <v>0</v>
      </c>
      <c r="BH754" s="195">
        <f>IF(N754="sníž. přenesená",J754,0)</f>
        <v>0</v>
      </c>
      <c r="BI754" s="195">
        <f>IF(N754="nulová",J754,0)</f>
        <v>0</v>
      </c>
      <c r="BJ754" s="19" t="s">
        <v>22</v>
      </c>
      <c r="BK754" s="195">
        <f>ROUND(I754*H754,2)</f>
        <v>0</v>
      </c>
      <c r="BL754" s="19" t="s">
        <v>168</v>
      </c>
      <c r="BM754" s="19" t="s">
        <v>4288</v>
      </c>
    </row>
    <row r="755" spans="2:65" s="1" customFormat="1" ht="22.5" customHeight="1">
      <c r="B755" s="36"/>
      <c r="C755" s="184" t="s">
        <v>4291</v>
      </c>
      <c r="D755" s="184" t="s">
        <v>164</v>
      </c>
      <c r="E755" s="185" t="s">
        <v>4292</v>
      </c>
      <c r="F755" s="186" t="s">
        <v>4293</v>
      </c>
      <c r="G755" s="187" t="s">
        <v>218</v>
      </c>
      <c r="H755" s="188">
        <v>100</v>
      </c>
      <c r="I755" s="189"/>
      <c r="J755" s="190">
        <f>ROUND(I755*H755,2)</f>
        <v>0</v>
      </c>
      <c r="K755" s="186" t="s">
        <v>20</v>
      </c>
      <c r="L755" s="56"/>
      <c r="M755" s="191" t="s">
        <v>20</v>
      </c>
      <c r="N755" s="192" t="s">
        <v>44</v>
      </c>
      <c r="O755" s="37"/>
      <c r="P755" s="193">
        <f>O755*H755</f>
        <v>0</v>
      </c>
      <c r="Q755" s="193">
        <v>0</v>
      </c>
      <c r="R755" s="193">
        <f>Q755*H755</f>
        <v>0</v>
      </c>
      <c r="S755" s="193">
        <v>0</v>
      </c>
      <c r="T755" s="194">
        <f>S755*H755</f>
        <v>0</v>
      </c>
      <c r="AR755" s="19" t="s">
        <v>168</v>
      </c>
      <c r="AT755" s="19" t="s">
        <v>164</v>
      </c>
      <c r="AU755" s="19" t="s">
        <v>168</v>
      </c>
      <c r="AY755" s="19" t="s">
        <v>162</v>
      </c>
      <c r="BE755" s="195">
        <f>IF(N755="základní",J755,0)</f>
        <v>0</v>
      </c>
      <c r="BF755" s="195">
        <f>IF(N755="snížená",J755,0)</f>
        <v>0</v>
      </c>
      <c r="BG755" s="195">
        <f>IF(N755="zákl. přenesená",J755,0)</f>
        <v>0</v>
      </c>
      <c r="BH755" s="195">
        <f>IF(N755="sníž. přenesená",J755,0)</f>
        <v>0</v>
      </c>
      <c r="BI755" s="195">
        <f>IF(N755="nulová",J755,0)</f>
        <v>0</v>
      </c>
      <c r="BJ755" s="19" t="s">
        <v>22</v>
      </c>
      <c r="BK755" s="195">
        <f>ROUND(I755*H755,2)</f>
        <v>0</v>
      </c>
      <c r="BL755" s="19" t="s">
        <v>168</v>
      </c>
      <c r="BM755" s="19" t="s">
        <v>4291</v>
      </c>
    </row>
    <row r="756" spans="2:63" s="15" customFormat="1" ht="21.6" customHeight="1">
      <c r="B756" s="270"/>
      <c r="C756" s="271"/>
      <c r="D756" s="272" t="s">
        <v>72</v>
      </c>
      <c r="E756" s="272" t="s">
        <v>4294</v>
      </c>
      <c r="F756" s="272" t="s">
        <v>4295</v>
      </c>
      <c r="G756" s="271"/>
      <c r="H756" s="271"/>
      <c r="I756" s="273"/>
      <c r="J756" s="274">
        <f>BK756</f>
        <v>0</v>
      </c>
      <c r="K756" s="271"/>
      <c r="L756" s="275"/>
      <c r="M756" s="276"/>
      <c r="N756" s="277"/>
      <c r="O756" s="277"/>
      <c r="P756" s="278">
        <f>P757</f>
        <v>0</v>
      </c>
      <c r="Q756" s="277"/>
      <c r="R756" s="278">
        <f>R757</f>
        <v>0</v>
      </c>
      <c r="S756" s="277"/>
      <c r="T756" s="279">
        <f>T757</f>
        <v>0</v>
      </c>
      <c r="AR756" s="280" t="s">
        <v>22</v>
      </c>
      <c r="AT756" s="281" t="s">
        <v>72</v>
      </c>
      <c r="AU756" s="281" t="s">
        <v>180</v>
      </c>
      <c r="AY756" s="280" t="s">
        <v>162</v>
      </c>
      <c r="BK756" s="282">
        <f>BK757</f>
        <v>0</v>
      </c>
    </row>
    <row r="757" spans="2:65" s="1" customFormat="1" ht="22.5" customHeight="1">
      <c r="B757" s="36"/>
      <c r="C757" s="184" t="s">
        <v>4296</v>
      </c>
      <c r="D757" s="184" t="s">
        <v>164</v>
      </c>
      <c r="E757" s="185" t="s">
        <v>4297</v>
      </c>
      <c r="F757" s="186" t="s">
        <v>4298</v>
      </c>
      <c r="G757" s="187" t="s">
        <v>218</v>
      </c>
      <c r="H757" s="188">
        <v>2200</v>
      </c>
      <c r="I757" s="189"/>
      <c r="J757" s="190">
        <f>ROUND(I757*H757,2)</f>
        <v>0</v>
      </c>
      <c r="K757" s="186" t="s">
        <v>20</v>
      </c>
      <c r="L757" s="56"/>
      <c r="M757" s="191" t="s">
        <v>20</v>
      </c>
      <c r="N757" s="192" t="s">
        <v>44</v>
      </c>
      <c r="O757" s="37"/>
      <c r="P757" s="193">
        <f>O757*H757</f>
        <v>0</v>
      </c>
      <c r="Q757" s="193">
        <v>0</v>
      </c>
      <c r="R757" s="193">
        <f>Q757*H757</f>
        <v>0</v>
      </c>
      <c r="S757" s="193">
        <v>0</v>
      </c>
      <c r="T757" s="194">
        <f>S757*H757</f>
        <v>0</v>
      </c>
      <c r="AR757" s="19" t="s">
        <v>168</v>
      </c>
      <c r="AT757" s="19" t="s">
        <v>164</v>
      </c>
      <c r="AU757" s="19" t="s">
        <v>168</v>
      </c>
      <c r="AY757" s="19" t="s">
        <v>162</v>
      </c>
      <c r="BE757" s="195">
        <f>IF(N757="základní",J757,0)</f>
        <v>0</v>
      </c>
      <c r="BF757" s="195">
        <f>IF(N757="snížená",J757,0)</f>
        <v>0</v>
      </c>
      <c r="BG757" s="195">
        <f>IF(N757="zákl. přenesená",J757,0)</f>
        <v>0</v>
      </c>
      <c r="BH757" s="195">
        <f>IF(N757="sníž. přenesená",J757,0)</f>
        <v>0</v>
      </c>
      <c r="BI757" s="195">
        <f>IF(N757="nulová",J757,0)</f>
        <v>0</v>
      </c>
      <c r="BJ757" s="19" t="s">
        <v>22</v>
      </c>
      <c r="BK757" s="195">
        <f>ROUND(I757*H757,2)</f>
        <v>0</v>
      </c>
      <c r="BL757" s="19" t="s">
        <v>168</v>
      </c>
      <c r="BM757" s="19" t="s">
        <v>4296</v>
      </c>
    </row>
    <row r="758" spans="2:63" s="15" customFormat="1" ht="21.6" customHeight="1">
      <c r="B758" s="270"/>
      <c r="C758" s="271"/>
      <c r="D758" s="272" t="s">
        <v>72</v>
      </c>
      <c r="E758" s="272" t="s">
        <v>4299</v>
      </c>
      <c r="F758" s="272" t="s">
        <v>4300</v>
      </c>
      <c r="G758" s="271"/>
      <c r="H758" s="271"/>
      <c r="I758" s="273"/>
      <c r="J758" s="274">
        <f>BK758</f>
        <v>0</v>
      </c>
      <c r="K758" s="271"/>
      <c r="L758" s="275"/>
      <c r="M758" s="276"/>
      <c r="N758" s="277"/>
      <c r="O758" s="277"/>
      <c r="P758" s="278">
        <f>P759</f>
        <v>0</v>
      </c>
      <c r="Q758" s="277"/>
      <c r="R758" s="278">
        <f>R759</f>
        <v>0</v>
      </c>
      <c r="S758" s="277"/>
      <c r="T758" s="279">
        <f>T759</f>
        <v>0</v>
      </c>
      <c r="AR758" s="280" t="s">
        <v>22</v>
      </c>
      <c r="AT758" s="281" t="s">
        <v>72</v>
      </c>
      <c r="AU758" s="281" t="s">
        <v>180</v>
      </c>
      <c r="AY758" s="280" t="s">
        <v>162</v>
      </c>
      <c r="BK758" s="282">
        <f>BK759</f>
        <v>0</v>
      </c>
    </row>
    <row r="759" spans="2:65" s="1" customFormat="1" ht="22.5" customHeight="1">
      <c r="B759" s="36"/>
      <c r="C759" s="184" t="s">
        <v>4301</v>
      </c>
      <c r="D759" s="184" t="s">
        <v>164</v>
      </c>
      <c r="E759" s="185" t="s">
        <v>4302</v>
      </c>
      <c r="F759" s="186" t="s">
        <v>4303</v>
      </c>
      <c r="G759" s="187" t="s">
        <v>206</v>
      </c>
      <c r="H759" s="188">
        <v>10</v>
      </c>
      <c r="I759" s="189"/>
      <c r="J759" s="190">
        <f>ROUND(I759*H759,2)</f>
        <v>0</v>
      </c>
      <c r="K759" s="186" t="s">
        <v>20</v>
      </c>
      <c r="L759" s="56"/>
      <c r="M759" s="191" t="s">
        <v>20</v>
      </c>
      <c r="N759" s="192" t="s">
        <v>44</v>
      </c>
      <c r="O759" s="37"/>
      <c r="P759" s="193">
        <f>O759*H759</f>
        <v>0</v>
      </c>
      <c r="Q759" s="193">
        <v>0</v>
      </c>
      <c r="R759" s="193">
        <f>Q759*H759</f>
        <v>0</v>
      </c>
      <c r="S759" s="193">
        <v>0</v>
      </c>
      <c r="T759" s="194">
        <f>S759*H759</f>
        <v>0</v>
      </c>
      <c r="AR759" s="19" t="s">
        <v>168</v>
      </c>
      <c r="AT759" s="19" t="s">
        <v>164</v>
      </c>
      <c r="AU759" s="19" t="s">
        <v>168</v>
      </c>
      <c r="AY759" s="19" t="s">
        <v>162</v>
      </c>
      <c r="BE759" s="195">
        <f>IF(N759="základní",J759,0)</f>
        <v>0</v>
      </c>
      <c r="BF759" s="195">
        <f>IF(N759="snížená",J759,0)</f>
        <v>0</v>
      </c>
      <c r="BG759" s="195">
        <f>IF(N759="zákl. přenesená",J759,0)</f>
        <v>0</v>
      </c>
      <c r="BH759" s="195">
        <f>IF(N759="sníž. přenesená",J759,0)</f>
        <v>0</v>
      </c>
      <c r="BI759" s="195">
        <f>IF(N759="nulová",J759,0)</f>
        <v>0</v>
      </c>
      <c r="BJ759" s="19" t="s">
        <v>22</v>
      </c>
      <c r="BK759" s="195">
        <f>ROUND(I759*H759,2)</f>
        <v>0</v>
      </c>
      <c r="BL759" s="19" t="s">
        <v>168</v>
      </c>
      <c r="BM759" s="19" t="s">
        <v>4301</v>
      </c>
    </row>
    <row r="760" spans="2:63" s="15" customFormat="1" ht="21.6" customHeight="1">
      <c r="B760" s="270"/>
      <c r="C760" s="271"/>
      <c r="D760" s="272" t="s">
        <v>72</v>
      </c>
      <c r="E760" s="272" t="s">
        <v>4304</v>
      </c>
      <c r="F760" s="272" t="s">
        <v>4305</v>
      </c>
      <c r="G760" s="271"/>
      <c r="H760" s="271"/>
      <c r="I760" s="273"/>
      <c r="J760" s="274">
        <f>BK760</f>
        <v>0</v>
      </c>
      <c r="K760" s="271"/>
      <c r="L760" s="275"/>
      <c r="M760" s="276"/>
      <c r="N760" s="277"/>
      <c r="O760" s="277"/>
      <c r="P760" s="278">
        <f>P761</f>
        <v>0</v>
      </c>
      <c r="Q760" s="277"/>
      <c r="R760" s="278">
        <f>R761</f>
        <v>0</v>
      </c>
      <c r="S760" s="277"/>
      <c r="T760" s="279">
        <f>T761</f>
        <v>0</v>
      </c>
      <c r="AR760" s="280" t="s">
        <v>22</v>
      </c>
      <c r="AT760" s="281" t="s">
        <v>72</v>
      </c>
      <c r="AU760" s="281" t="s">
        <v>180</v>
      </c>
      <c r="AY760" s="280" t="s">
        <v>162</v>
      </c>
      <c r="BK760" s="282">
        <f>BK761</f>
        <v>0</v>
      </c>
    </row>
    <row r="761" spans="2:65" s="1" customFormat="1" ht="22.5" customHeight="1">
      <c r="B761" s="36"/>
      <c r="C761" s="184" t="s">
        <v>4306</v>
      </c>
      <c r="D761" s="184" t="s">
        <v>164</v>
      </c>
      <c r="E761" s="185" t="s">
        <v>4307</v>
      </c>
      <c r="F761" s="186" t="s">
        <v>4308</v>
      </c>
      <c r="G761" s="187" t="s">
        <v>206</v>
      </c>
      <c r="H761" s="188">
        <v>10</v>
      </c>
      <c r="I761" s="189"/>
      <c r="J761" s="190">
        <f>ROUND(I761*H761,2)</f>
        <v>0</v>
      </c>
      <c r="K761" s="186" t="s">
        <v>20</v>
      </c>
      <c r="L761" s="56"/>
      <c r="M761" s="191" t="s">
        <v>20</v>
      </c>
      <c r="N761" s="262" t="s">
        <v>44</v>
      </c>
      <c r="O761" s="263"/>
      <c r="P761" s="264">
        <f>O761*H761</f>
        <v>0</v>
      </c>
      <c r="Q761" s="264">
        <v>0</v>
      </c>
      <c r="R761" s="264">
        <f>Q761*H761</f>
        <v>0</v>
      </c>
      <c r="S761" s="264">
        <v>0</v>
      </c>
      <c r="T761" s="265">
        <f>S761*H761</f>
        <v>0</v>
      </c>
      <c r="AR761" s="19" t="s">
        <v>168</v>
      </c>
      <c r="AT761" s="19" t="s">
        <v>164</v>
      </c>
      <c r="AU761" s="19" t="s">
        <v>168</v>
      </c>
      <c r="AY761" s="19" t="s">
        <v>162</v>
      </c>
      <c r="BE761" s="195">
        <f>IF(N761="základní",J761,0)</f>
        <v>0</v>
      </c>
      <c r="BF761" s="195">
        <f>IF(N761="snížená",J761,0)</f>
        <v>0</v>
      </c>
      <c r="BG761" s="195">
        <f>IF(N761="zákl. přenesená",J761,0)</f>
        <v>0</v>
      </c>
      <c r="BH761" s="195">
        <f>IF(N761="sníž. přenesená",J761,0)</f>
        <v>0</v>
      </c>
      <c r="BI761" s="195">
        <f>IF(N761="nulová",J761,0)</f>
        <v>0</v>
      </c>
      <c r="BJ761" s="19" t="s">
        <v>22</v>
      </c>
      <c r="BK761" s="195">
        <f>ROUND(I761*H761,2)</f>
        <v>0</v>
      </c>
      <c r="BL761" s="19" t="s">
        <v>168</v>
      </c>
      <c r="BM761" s="19" t="s">
        <v>4306</v>
      </c>
    </row>
    <row r="762" spans="2:12" s="1" customFormat="1" ht="6.95" customHeight="1">
      <c r="B762" s="51"/>
      <c r="C762" s="52"/>
      <c r="D762" s="52"/>
      <c r="E762" s="52"/>
      <c r="F762" s="52"/>
      <c r="G762" s="52"/>
      <c r="H762" s="52"/>
      <c r="I762" s="130"/>
      <c r="J762" s="52"/>
      <c r="K762" s="52"/>
      <c r="L762" s="56"/>
    </row>
  </sheetData>
  <sheetProtection password="CC35" sheet="1" objects="1" scenarios="1" formatColumns="0" formatRows="0" sort="0" autoFilter="0"/>
  <autoFilter ref="C174:K174"/>
  <mergeCells count="9">
    <mergeCell ref="E165:H165"/>
    <mergeCell ref="E167:H167"/>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174"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96</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4309</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376.5" customHeight="1">
      <c r="B24" s="112"/>
      <c r="C24" s="113"/>
      <c r="D24" s="113"/>
      <c r="E24" s="297" t="s">
        <v>4310</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ROUND(J89,2)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ROUND(SUM(BE89:BE172),2)</f>
        <v>0</v>
      </c>
      <c r="G30" s="37"/>
      <c r="H30" s="37"/>
      <c r="I30" s="122">
        <v>0.21</v>
      </c>
      <c r="J30" s="121">
        <f>ROUND(ROUND((SUM(BE89:BE172)),2)*I30,2)</f>
        <v>0</v>
      </c>
      <c r="K30" s="40"/>
    </row>
    <row r="31" spans="2:11" s="1" customFormat="1" ht="14.45" customHeight="1">
      <c r="B31" s="36"/>
      <c r="C31" s="37"/>
      <c r="D31" s="37"/>
      <c r="E31" s="44" t="s">
        <v>45</v>
      </c>
      <c r="F31" s="121">
        <f>ROUND(SUM(BF89:BF172),2)</f>
        <v>0</v>
      </c>
      <c r="G31" s="37"/>
      <c r="H31" s="37"/>
      <c r="I31" s="122">
        <v>0.15</v>
      </c>
      <c r="J31" s="121">
        <f>ROUND(ROUND((SUM(BF89:BF172)),2)*I31,2)</f>
        <v>0</v>
      </c>
      <c r="K31" s="40"/>
    </row>
    <row r="32" spans="2:11" s="1" customFormat="1" ht="14.45" customHeight="1" hidden="1">
      <c r="B32" s="36"/>
      <c r="C32" s="37"/>
      <c r="D32" s="37"/>
      <c r="E32" s="44" t="s">
        <v>46</v>
      </c>
      <c r="F32" s="121">
        <f>ROUND(SUM(BG89:BG172),2)</f>
        <v>0</v>
      </c>
      <c r="G32" s="37"/>
      <c r="H32" s="37"/>
      <c r="I32" s="122">
        <v>0.21</v>
      </c>
      <c r="J32" s="121">
        <v>0</v>
      </c>
      <c r="K32" s="40"/>
    </row>
    <row r="33" spans="2:11" s="1" customFormat="1" ht="14.45" customHeight="1" hidden="1">
      <c r="B33" s="36"/>
      <c r="C33" s="37"/>
      <c r="D33" s="37"/>
      <c r="E33" s="44" t="s">
        <v>47</v>
      </c>
      <c r="F33" s="121">
        <f>ROUND(SUM(BH89:BH172),2)</f>
        <v>0</v>
      </c>
      <c r="G33" s="37"/>
      <c r="H33" s="37"/>
      <c r="I33" s="122">
        <v>0.15</v>
      </c>
      <c r="J33" s="121">
        <v>0</v>
      </c>
      <c r="K33" s="40"/>
    </row>
    <row r="34" spans="2:11" s="1" customFormat="1" ht="14.45" customHeight="1" hidden="1">
      <c r="B34" s="36"/>
      <c r="C34" s="37"/>
      <c r="D34" s="37"/>
      <c r="E34" s="44" t="s">
        <v>48</v>
      </c>
      <c r="F34" s="121">
        <f>ROUND(SUM(BI89:BI172),2)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MaR - Měření a regulace</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J89</f>
        <v>0</v>
      </c>
      <c r="K56" s="40"/>
      <c r="AU56" s="19" t="s">
        <v>108</v>
      </c>
    </row>
    <row r="57" spans="2:11" s="7" customFormat="1" ht="24.95" customHeight="1">
      <c r="B57" s="140"/>
      <c r="C57" s="141"/>
      <c r="D57" s="142" t="s">
        <v>4309</v>
      </c>
      <c r="E57" s="143"/>
      <c r="F57" s="143"/>
      <c r="G57" s="143"/>
      <c r="H57" s="143"/>
      <c r="I57" s="144"/>
      <c r="J57" s="145">
        <f>J90</f>
        <v>0</v>
      </c>
      <c r="K57" s="146"/>
    </row>
    <row r="58" spans="2:11" s="8" customFormat="1" ht="19.9" customHeight="1">
      <c r="B58" s="147"/>
      <c r="C58" s="148"/>
      <c r="D58" s="149" t="s">
        <v>4311</v>
      </c>
      <c r="E58" s="150"/>
      <c r="F58" s="150"/>
      <c r="G58" s="150"/>
      <c r="H58" s="150"/>
      <c r="I58" s="151"/>
      <c r="J58" s="152">
        <f>J91</f>
        <v>0</v>
      </c>
      <c r="K58" s="153"/>
    </row>
    <row r="59" spans="2:11" s="8" customFormat="1" ht="14.85" customHeight="1">
      <c r="B59" s="147"/>
      <c r="C59" s="148"/>
      <c r="D59" s="149" t="s">
        <v>4312</v>
      </c>
      <c r="E59" s="150"/>
      <c r="F59" s="150"/>
      <c r="G59" s="150"/>
      <c r="H59" s="150"/>
      <c r="I59" s="151"/>
      <c r="J59" s="152">
        <f>J92</f>
        <v>0</v>
      </c>
      <c r="K59" s="153"/>
    </row>
    <row r="60" spans="2:11" s="8" customFormat="1" ht="19.9" customHeight="1">
      <c r="B60" s="147"/>
      <c r="C60" s="148"/>
      <c r="D60" s="149" t="s">
        <v>4313</v>
      </c>
      <c r="E60" s="150"/>
      <c r="F60" s="150"/>
      <c r="G60" s="150"/>
      <c r="H60" s="150"/>
      <c r="I60" s="151"/>
      <c r="J60" s="152">
        <f>J104</f>
        <v>0</v>
      </c>
      <c r="K60" s="153"/>
    </row>
    <row r="61" spans="2:11" s="8" customFormat="1" ht="19.9" customHeight="1">
      <c r="B61" s="147"/>
      <c r="C61" s="148"/>
      <c r="D61" s="149" t="s">
        <v>4314</v>
      </c>
      <c r="E61" s="150"/>
      <c r="F61" s="150"/>
      <c r="G61" s="150"/>
      <c r="H61" s="150"/>
      <c r="I61" s="151"/>
      <c r="J61" s="152">
        <f>J114</f>
        <v>0</v>
      </c>
      <c r="K61" s="153"/>
    </row>
    <row r="62" spans="2:11" s="8" customFormat="1" ht="14.85" customHeight="1">
      <c r="B62" s="147"/>
      <c r="C62" s="148"/>
      <c r="D62" s="149" t="s">
        <v>4315</v>
      </c>
      <c r="E62" s="150"/>
      <c r="F62" s="150"/>
      <c r="G62" s="150"/>
      <c r="H62" s="150"/>
      <c r="I62" s="151"/>
      <c r="J62" s="152">
        <f>J115</f>
        <v>0</v>
      </c>
      <c r="K62" s="153"/>
    </row>
    <row r="63" spans="2:11" s="8" customFormat="1" ht="19.9" customHeight="1">
      <c r="B63" s="147"/>
      <c r="C63" s="148"/>
      <c r="D63" s="149" t="s">
        <v>4316</v>
      </c>
      <c r="E63" s="150"/>
      <c r="F63" s="150"/>
      <c r="G63" s="150"/>
      <c r="H63" s="150"/>
      <c r="I63" s="151"/>
      <c r="J63" s="152">
        <f>J119</f>
        <v>0</v>
      </c>
      <c r="K63" s="153"/>
    </row>
    <row r="64" spans="2:11" s="8" customFormat="1" ht="14.85" customHeight="1">
      <c r="B64" s="147"/>
      <c r="C64" s="148"/>
      <c r="D64" s="149" t="s">
        <v>4317</v>
      </c>
      <c r="E64" s="150"/>
      <c r="F64" s="150"/>
      <c r="G64" s="150"/>
      <c r="H64" s="150"/>
      <c r="I64" s="151"/>
      <c r="J64" s="152">
        <f>J120</f>
        <v>0</v>
      </c>
      <c r="K64" s="153"/>
    </row>
    <row r="65" spans="2:11" s="8" customFormat="1" ht="21.75" customHeight="1">
      <c r="B65" s="147"/>
      <c r="C65" s="148"/>
      <c r="D65" s="149" t="s">
        <v>4318</v>
      </c>
      <c r="E65" s="150"/>
      <c r="F65" s="150"/>
      <c r="G65" s="150"/>
      <c r="H65" s="150"/>
      <c r="I65" s="151"/>
      <c r="J65" s="152">
        <f>J147</f>
        <v>0</v>
      </c>
      <c r="K65" s="153"/>
    </row>
    <row r="66" spans="2:11" s="8" customFormat="1" ht="21.75" customHeight="1">
      <c r="B66" s="147"/>
      <c r="C66" s="148"/>
      <c r="D66" s="149" t="s">
        <v>4319</v>
      </c>
      <c r="E66" s="150"/>
      <c r="F66" s="150"/>
      <c r="G66" s="150"/>
      <c r="H66" s="150"/>
      <c r="I66" s="151"/>
      <c r="J66" s="152">
        <f>J156</f>
        <v>0</v>
      </c>
      <c r="K66" s="153"/>
    </row>
    <row r="67" spans="2:11" s="8" customFormat="1" ht="19.9" customHeight="1">
      <c r="B67" s="147"/>
      <c r="C67" s="148"/>
      <c r="D67" s="149" t="s">
        <v>2873</v>
      </c>
      <c r="E67" s="150"/>
      <c r="F67" s="150"/>
      <c r="G67" s="150"/>
      <c r="H67" s="150"/>
      <c r="I67" s="151"/>
      <c r="J67" s="152">
        <f>J159</f>
        <v>0</v>
      </c>
      <c r="K67" s="153"/>
    </row>
    <row r="68" spans="2:11" s="8" customFormat="1" ht="14.85" customHeight="1">
      <c r="B68" s="147"/>
      <c r="C68" s="148"/>
      <c r="D68" s="149" t="s">
        <v>4320</v>
      </c>
      <c r="E68" s="150"/>
      <c r="F68" s="150"/>
      <c r="G68" s="150"/>
      <c r="H68" s="150"/>
      <c r="I68" s="151"/>
      <c r="J68" s="152">
        <f>J160</f>
        <v>0</v>
      </c>
      <c r="K68" s="153"/>
    </row>
    <row r="69" spans="2:11" s="8" customFormat="1" ht="21.75" customHeight="1">
      <c r="B69" s="147"/>
      <c r="C69" s="148"/>
      <c r="D69" s="149" t="s">
        <v>4321</v>
      </c>
      <c r="E69" s="150"/>
      <c r="F69" s="150"/>
      <c r="G69" s="150"/>
      <c r="H69" s="150"/>
      <c r="I69" s="151"/>
      <c r="J69" s="152">
        <f>J167</f>
        <v>0</v>
      </c>
      <c r="K69" s="153"/>
    </row>
    <row r="70" spans="2:11" s="1" customFormat="1" ht="21.75" customHeight="1">
      <c r="B70" s="36"/>
      <c r="C70" s="37"/>
      <c r="D70" s="37"/>
      <c r="E70" s="37"/>
      <c r="F70" s="37"/>
      <c r="G70" s="37"/>
      <c r="H70" s="37"/>
      <c r="I70" s="109"/>
      <c r="J70" s="37"/>
      <c r="K70" s="40"/>
    </row>
    <row r="71" spans="2:11" s="1" customFormat="1" ht="6.95" customHeight="1">
      <c r="B71" s="51"/>
      <c r="C71" s="52"/>
      <c r="D71" s="52"/>
      <c r="E71" s="52"/>
      <c r="F71" s="52"/>
      <c r="G71" s="52"/>
      <c r="H71" s="52"/>
      <c r="I71" s="130"/>
      <c r="J71" s="52"/>
      <c r="K71" s="53"/>
    </row>
    <row r="75" spans="2:12" s="1" customFormat="1" ht="6.95" customHeight="1">
      <c r="B75" s="54"/>
      <c r="C75" s="55"/>
      <c r="D75" s="55"/>
      <c r="E75" s="55"/>
      <c r="F75" s="55"/>
      <c r="G75" s="55"/>
      <c r="H75" s="55"/>
      <c r="I75" s="133"/>
      <c r="J75" s="55"/>
      <c r="K75" s="55"/>
      <c r="L75" s="56"/>
    </row>
    <row r="76" spans="2:12" s="1" customFormat="1" ht="36.95" customHeight="1">
      <c r="B76" s="36"/>
      <c r="C76" s="57" t="s">
        <v>146</v>
      </c>
      <c r="D76" s="58"/>
      <c r="E76" s="58"/>
      <c r="F76" s="58"/>
      <c r="G76" s="58"/>
      <c r="H76" s="58"/>
      <c r="I76" s="154"/>
      <c r="J76" s="58"/>
      <c r="K76" s="58"/>
      <c r="L76" s="56"/>
    </row>
    <row r="77" spans="2:12" s="1" customFormat="1" ht="6.95" customHeight="1">
      <c r="B77" s="36"/>
      <c r="C77" s="58"/>
      <c r="D77" s="58"/>
      <c r="E77" s="58"/>
      <c r="F77" s="58"/>
      <c r="G77" s="58"/>
      <c r="H77" s="58"/>
      <c r="I77" s="154"/>
      <c r="J77" s="58"/>
      <c r="K77" s="58"/>
      <c r="L77" s="56"/>
    </row>
    <row r="78" spans="2:12" s="1" customFormat="1" ht="14.45" customHeight="1">
      <c r="B78" s="36"/>
      <c r="C78" s="60" t="s">
        <v>16</v>
      </c>
      <c r="D78" s="58"/>
      <c r="E78" s="58"/>
      <c r="F78" s="58"/>
      <c r="G78" s="58"/>
      <c r="H78" s="58"/>
      <c r="I78" s="154"/>
      <c r="J78" s="58"/>
      <c r="K78" s="58"/>
      <c r="L78" s="56"/>
    </row>
    <row r="79" spans="2:12" s="1" customFormat="1" ht="22.5" customHeight="1">
      <c r="B79" s="36"/>
      <c r="C79" s="58"/>
      <c r="D79" s="58"/>
      <c r="E79" s="331" t="str">
        <f>E7</f>
        <v>Stavební úpravy pro rozšíření univerzitní infrastruktury ÚVIS MENDELU</v>
      </c>
      <c r="F79" s="312"/>
      <c r="G79" s="312"/>
      <c r="H79" s="312"/>
      <c r="I79" s="154"/>
      <c r="J79" s="58"/>
      <c r="K79" s="58"/>
      <c r="L79" s="56"/>
    </row>
    <row r="80" spans="2:12" s="1" customFormat="1" ht="14.45" customHeight="1">
      <c r="B80" s="36"/>
      <c r="C80" s="60" t="s">
        <v>102</v>
      </c>
      <c r="D80" s="58"/>
      <c r="E80" s="58"/>
      <c r="F80" s="58"/>
      <c r="G80" s="58"/>
      <c r="H80" s="58"/>
      <c r="I80" s="154"/>
      <c r="J80" s="58"/>
      <c r="K80" s="58"/>
      <c r="L80" s="56"/>
    </row>
    <row r="81" spans="2:12" s="1" customFormat="1" ht="23.25" customHeight="1">
      <c r="B81" s="36"/>
      <c r="C81" s="58"/>
      <c r="D81" s="58"/>
      <c r="E81" s="309" t="str">
        <f>E9</f>
        <v>MaR - Měření a regulace</v>
      </c>
      <c r="F81" s="312"/>
      <c r="G81" s="312"/>
      <c r="H81" s="312"/>
      <c r="I81" s="154"/>
      <c r="J81" s="58"/>
      <c r="K81" s="58"/>
      <c r="L81" s="56"/>
    </row>
    <row r="82" spans="2:12" s="1" customFormat="1" ht="6.95" customHeight="1">
      <c r="B82" s="36"/>
      <c r="C82" s="58"/>
      <c r="D82" s="58"/>
      <c r="E82" s="58"/>
      <c r="F82" s="58"/>
      <c r="G82" s="58"/>
      <c r="H82" s="58"/>
      <c r="I82" s="154"/>
      <c r="J82" s="58"/>
      <c r="K82" s="58"/>
      <c r="L82" s="56"/>
    </row>
    <row r="83" spans="2:12" s="1" customFormat="1" ht="18" customHeight="1">
      <c r="B83" s="36"/>
      <c r="C83" s="60" t="s">
        <v>23</v>
      </c>
      <c r="D83" s="58"/>
      <c r="E83" s="58"/>
      <c r="F83" s="155" t="str">
        <f>F12</f>
        <v>Brno</v>
      </c>
      <c r="G83" s="58"/>
      <c r="H83" s="58"/>
      <c r="I83" s="156" t="s">
        <v>25</v>
      </c>
      <c r="J83" s="68" t="str">
        <f>IF(J12="","",J12)</f>
        <v>1.7.2016</v>
      </c>
      <c r="K83" s="58"/>
      <c r="L83" s="56"/>
    </row>
    <row r="84" spans="2:12" s="1" customFormat="1" ht="6.95" customHeight="1">
      <c r="B84" s="36"/>
      <c r="C84" s="58"/>
      <c r="D84" s="58"/>
      <c r="E84" s="58"/>
      <c r="F84" s="58"/>
      <c r="G84" s="58"/>
      <c r="H84" s="58"/>
      <c r="I84" s="154"/>
      <c r="J84" s="58"/>
      <c r="K84" s="58"/>
      <c r="L84" s="56"/>
    </row>
    <row r="85" spans="2:12" s="1" customFormat="1" ht="13.5">
      <c r="B85" s="36"/>
      <c r="C85" s="60" t="s">
        <v>29</v>
      </c>
      <c r="D85" s="58"/>
      <c r="E85" s="58"/>
      <c r="F85" s="155" t="str">
        <f>E15</f>
        <v>Mendelova univerzita v Brně</v>
      </c>
      <c r="G85" s="58"/>
      <c r="H85" s="58"/>
      <c r="I85" s="156" t="s">
        <v>35</v>
      </c>
      <c r="J85" s="155" t="str">
        <f>E21</f>
        <v xml:space="preserve"> </v>
      </c>
      <c r="K85" s="58"/>
      <c r="L85" s="56"/>
    </row>
    <row r="86" spans="2:12" s="1" customFormat="1" ht="14.45" customHeight="1">
      <c r="B86" s="36"/>
      <c r="C86" s="60" t="s">
        <v>33</v>
      </c>
      <c r="D86" s="58"/>
      <c r="E86" s="58"/>
      <c r="F86" s="155" t="str">
        <f>IF(E18="","",E18)</f>
        <v/>
      </c>
      <c r="G86" s="58"/>
      <c r="H86" s="58"/>
      <c r="I86" s="154"/>
      <c r="J86" s="58"/>
      <c r="K86" s="58"/>
      <c r="L86" s="56"/>
    </row>
    <row r="87" spans="2:12" s="1" customFormat="1" ht="10.35" customHeight="1">
      <c r="B87" s="36"/>
      <c r="C87" s="58"/>
      <c r="D87" s="58"/>
      <c r="E87" s="58"/>
      <c r="F87" s="58"/>
      <c r="G87" s="58"/>
      <c r="H87" s="58"/>
      <c r="I87" s="154"/>
      <c r="J87" s="58"/>
      <c r="K87" s="58"/>
      <c r="L87" s="56"/>
    </row>
    <row r="88" spans="2:20" s="9" customFormat="1" ht="29.25" customHeight="1">
      <c r="B88" s="157"/>
      <c r="C88" s="158" t="s">
        <v>147</v>
      </c>
      <c r="D88" s="159" t="s">
        <v>58</v>
      </c>
      <c r="E88" s="159" t="s">
        <v>54</v>
      </c>
      <c r="F88" s="159" t="s">
        <v>148</v>
      </c>
      <c r="G88" s="159" t="s">
        <v>149</v>
      </c>
      <c r="H88" s="159" t="s">
        <v>150</v>
      </c>
      <c r="I88" s="160" t="s">
        <v>151</v>
      </c>
      <c r="J88" s="159" t="s">
        <v>106</v>
      </c>
      <c r="K88" s="161" t="s">
        <v>152</v>
      </c>
      <c r="L88" s="162"/>
      <c r="M88" s="77" t="s">
        <v>153</v>
      </c>
      <c r="N88" s="78" t="s">
        <v>43</v>
      </c>
      <c r="O88" s="78" t="s">
        <v>154</v>
      </c>
      <c r="P88" s="78" t="s">
        <v>155</v>
      </c>
      <c r="Q88" s="78" t="s">
        <v>156</v>
      </c>
      <c r="R88" s="78" t="s">
        <v>157</v>
      </c>
      <c r="S88" s="78" t="s">
        <v>158</v>
      </c>
      <c r="T88" s="79" t="s">
        <v>159</v>
      </c>
    </row>
    <row r="89" spans="2:63" s="1" customFormat="1" ht="29.25" customHeight="1">
      <c r="B89" s="36"/>
      <c r="C89" s="83" t="s">
        <v>107</v>
      </c>
      <c r="D89" s="58"/>
      <c r="E89" s="58"/>
      <c r="F89" s="58"/>
      <c r="G89" s="58"/>
      <c r="H89" s="58"/>
      <c r="I89" s="154"/>
      <c r="J89" s="163">
        <f>BK89</f>
        <v>0</v>
      </c>
      <c r="K89" s="58"/>
      <c r="L89" s="56"/>
      <c r="M89" s="80"/>
      <c r="N89" s="81"/>
      <c r="O89" s="81"/>
      <c r="P89" s="164">
        <f>P90</f>
        <v>0</v>
      </c>
      <c r="Q89" s="81"/>
      <c r="R89" s="164">
        <f>R90</f>
        <v>0</v>
      </c>
      <c r="S89" s="81"/>
      <c r="T89" s="165">
        <f>T90</f>
        <v>0</v>
      </c>
      <c r="AT89" s="19" t="s">
        <v>72</v>
      </c>
      <c r="AU89" s="19" t="s">
        <v>108</v>
      </c>
      <c r="BK89" s="166">
        <f>BK90</f>
        <v>0</v>
      </c>
    </row>
    <row r="90" spans="2:63" s="10" customFormat="1" ht="37.35" customHeight="1">
      <c r="B90" s="167"/>
      <c r="C90" s="168"/>
      <c r="D90" s="169" t="s">
        <v>72</v>
      </c>
      <c r="E90" s="170" t="s">
        <v>94</v>
      </c>
      <c r="F90" s="170" t="s">
        <v>95</v>
      </c>
      <c r="G90" s="168"/>
      <c r="H90" s="168"/>
      <c r="I90" s="171"/>
      <c r="J90" s="172">
        <f>BK90</f>
        <v>0</v>
      </c>
      <c r="K90" s="168"/>
      <c r="L90" s="173"/>
      <c r="M90" s="174"/>
      <c r="N90" s="175"/>
      <c r="O90" s="175"/>
      <c r="P90" s="176">
        <f>P91+P104+P114+P119+P159</f>
        <v>0</v>
      </c>
      <c r="Q90" s="175"/>
      <c r="R90" s="176">
        <f>R91+R104+R114+R119+R159</f>
        <v>0</v>
      </c>
      <c r="S90" s="175"/>
      <c r="T90" s="177">
        <f>T91+T104+T114+T119+T159</f>
        <v>0</v>
      </c>
      <c r="AR90" s="178" t="s">
        <v>22</v>
      </c>
      <c r="AT90" s="179" t="s">
        <v>72</v>
      </c>
      <c r="AU90" s="179" t="s">
        <v>73</v>
      </c>
      <c r="AY90" s="178" t="s">
        <v>162</v>
      </c>
      <c r="BK90" s="180">
        <f>BK91+BK104+BK114+BK119+BK159</f>
        <v>0</v>
      </c>
    </row>
    <row r="91" spans="2:63" s="10" customFormat="1" ht="19.9" customHeight="1">
      <c r="B91" s="167"/>
      <c r="C91" s="168"/>
      <c r="D91" s="169" t="s">
        <v>72</v>
      </c>
      <c r="E91" s="268" t="s">
        <v>4322</v>
      </c>
      <c r="F91" s="268" t="s">
        <v>4323</v>
      </c>
      <c r="G91" s="168"/>
      <c r="H91" s="168"/>
      <c r="I91" s="171"/>
      <c r="J91" s="269">
        <f>BK91</f>
        <v>0</v>
      </c>
      <c r="K91" s="168"/>
      <c r="L91" s="173"/>
      <c r="M91" s="174"/>
      <c r="N91" s="175"/>
      <c r="O91" s="175"/>
      <c r="P91" s="176">
        <f>P92</f>
        <v>0</v>
      </c>
      <c r="Q91" s="175"/>
      <c r="R91" s="176">
        <f>R92</f>
        <v>0</v>
      </c>
      <c r="S91" s="175"/>
      <c r="T91" s="177">
        <f>T92</f>
        <v>0</v>
      </c>
      <c r="AR91" s="178" t="s">
        <v>22</v>
      </c>
      <c r="AT91" s="179" t="s">
        <v>72</v>
      </c>
      <c r="AU91" s="179" t="s">
        <v>22</v>
      </c>
      <c r="AY91" s="178" t="s">
        <v>162</v>
      </c>
      <c r="BK91" s="180">
        <f>BK92</f>
        <v>0</v>
      </c>
    </row>
    <row r="92" spans="2:63" s="10" customFormat="1" ht="14.85" customHeight="1">
      <c r="B92" s="167"/>
      <c r="C92" s="168"/>
      <c r="D92" s="181" t="s">
        <v>72</v>
      </c>
      <c r="E92" s="182" t="s">
        <v>2427</v>
      </c>
      <c r="F92" s="182" t="s">
        <v>4324</v>
      </c>
      <c r="G92" s="168"/>
      <c r="H92" s="168"/>
      <c r="I92" s="171"/>
      <c r="J92" s="183">
        <f>BK92</f>
        <v>0</v>
      </c>
      <c r="K92" s="168"/>
      <c r="L92" s="173"/>
      <c r="M92" s="174"/>
      <c r="N92" s="175"/>
      <c r="O92" s="175"/>
      <c r="P92" s="176">
        <f>SUM(P93:P103)</f>
        <v>0</v>
      </c>
      <c r="Q92" s="175"/>
      <c r="R92" s="176">
        <f>SUM(R93:R103)</f>
        <v>0</v>
      </c>
      <c r="S92" s="175"/>
      <c r="T92" s="177">
        <f>SUM(T93:T103)</f>
        <v>0</v>
      </c>
      <c r="AR92" s="178" t="s">
        <v>22</v>
      </c>
      <c r="AT92" s="179" t="s">
        <v>72</v>
      </c>
      <c r="AU92" s="179" t="s">
        <v>81</v>
      </c>
      <c r="AY92" s="178" t="s">
        <v>162</v>
      </c>
      <c r="BK92" s="180">
        <f>SUM(BK93:BK103)</f>
        <v>0</v>
      </c>
    </row>
    <row r="93" spans="2:65" s="1" customFormat="1" ht="22.5" customHeight="1">
      <c r="B93" s="36"/>
      <c r="C93" s="184" t="s">
        <v>22</v>
      </c>
      <c r="D93" s="184" t="s">
        <v>164</v>
      </c>
      <c r="E93" s="185" t="s">
        <v>4325</v>
      </c>
      <c r="F93" s="186" t="s">
        <v>4326</v>
      </c>
      <c r="G93" s="187" t="s">
        <v>1996</v>
      </c>
      <c r="H93" s="188">
        <v>1</v>
      </c>
      <c r="I93" s="189"/>
      <c r="J93" s="190">
        <f aca="true" t="shared" si="0" ref="J93:J103">ROUND(I93*H93,2)</f>
        <v>0</v>
      </c>
      <c r="K93" s="186" t="s">
        <v>20</v>
      </c>
      <c r="L93" s="56"/>
      <c r="M93" s="191" t="s">
        <v>20</v>
      </c>
      <c r="N93" s="192" t="s">
        <v>44</v>
      </c>
      <c r="O93" s="37"/>
      <c r="P93" s="193">
        <f aca="true" t="shared" si="1" ref="P93:P103">O93*H93</f>
        <v>0</v>
      </c>
      <c r="Q93" s="193">
        <v>0</v>
      </c>
      <c r="R93" s="193">
        <f aca="true" t="shared" si="2" ref="R93:R103">Q93*H93</f>
        <v>0</v>
      </c>
      <c r="S93" s="193">
        <v>0</v>
      </c>
      <c r="T93" s="194">
        <f aca="true" t="shared" si="3" ref="T93:T103">S93*H93</f>
        <v>0</v>
      </c>
      <c r="AR93" s="19" t="s">
        <v>168</v>
      </c>
      <c r="AT93" s="19" t="s">
        <v>164</v>
      </c>
      <c r="AU93" s="19" t="s">
        <v>180</v>
      </c>
      <c r="AY93" s="19" t="s">
        <v>162</v>
      </c>
      <c r="BE93" s="195">
        <f aca="true" t="shared" si="4" ref="BE93:BE103">IF(N93="základní",J93,0)</f>
        <v>0</v>
      </c>
      <c r="BF93" s="195">
        <f aca="true" t="shared" si="5" ref="BF93:BF103">IF(N93="snížená",J93,0)</f>
        <v>0</v>
      </c>
      <c r="BG93" s="195">
        <f aca="true" t="shared" si="6" ref="BG93:BG103">IF(N93="zákl. přenesená",J93,0)</f>
        <v>0</v>
      </c>
      <c r="BH93" s="195">
        <f aca="true" t="shared" si="7" ref="BH93:BH103">IF(N93="sníž. přenesená",J93,0)</f>
        <v>0</v>
      </c>
      <c r="BI93" s="195">
        <f aca="true" t="shared" si="8" ref="BI93:BI103">IF(N93="nulová",J93,0)</f>
        <v>0</v>
      </c>
      <c r="BJ93" s="19" t="s">
        <v>22</v>
      </c>
      <c r="BK93" s="195">
        <f aca="true" t="shared" si="9" ref="BK93:BK103">ROUND(I93*H93,2)</f>
        <v>0</v>
      </c>
      <c r="BL93" s="19" t="s">
        <v>168</v>
      </c>
      <c r="BM93" s="19" t="s">
        <v>22</v>
      </c>
    </row>
    <row r="94" spans="2:65" s="1" customFormat="1" ht="22.5" customHeight="1">
      <c r="B94" s="36"/>
      <c r="C94" s="184" t="s">
        <v>81</v>
      </c>
      <c r="D94" s="184" t="s">
        <v>164</v>
      </c>
      <c r="E94" s="185" t="s">
        <v>4327</v>
      </c>
      <c r="F94" s="186" t="s">
        <v>4328</v>
      </c>
      <c r="G94" s="187" t="s">
        <v>1996</v>
      </c>
      <c r="H94" s="188">
        <v>2</v>
      </c>
      <c r="I94" s="189"/>
      <c r="J94" s="190">
        <f t="shared" si="0"/>
        <v>0</v>
      </c>
      <c r="K94" s="186" t="s">
        <v>20</v>
      </c>
      <c r="L94" s="56"/>
      <c r="M94" s="191" t="s">
        <v>20</v>
      </c>
      <c r="N94" s="192" t="s">
        <v>44</v>
      </c>
      <c r="O94" s="37"/>
      <c r="P94" s="193">
        <f t="shared" si="1"/>
        <v>0</v>
      </c>
      <c r="Q94" s="193">
        <v>0</v>
      </c>
      <c r="R94" s="193">
        <f t="shared" si="2"/>
        <v>0</v>
      </c>
      <c r="S94" s="193">
        <v>0</v>
      </c>
      <c r="T94" s="194">
        <f t="shared" si="3"/>
        <v>0</v>
      </c>
      <c r="AR94" s="19" t="s">
        <v>168</v>
      </c>
      <c r="AT94" s="19" t="s">
        <v>164</v>
      </c>
      <c r="AU94" s="19" t="s">
        <v>180</v>
      </c>
      <c r="AY94" s="19" t="s">
        <v>162</v>
      </c>
      <c r="BE94" s="195">
        <f t="shared" si="4"/>
        <v>0</v>
      </c>
      <c r="BF94" s="195">
        <f t="shared" si="5"/>
        <v>0</v>
      </c>
      <c r="BG94" s="195">
        <f t="shared" si="6"/>
        <v>0</v>
      </c>
      <c r="BH94" s="195">
        <f t="shared" si="7"/>
        <v>0</v>
      </c>
      <c r="BI94" s="195">
        <f t="shared" si="8"/>
        <v>0</v>
      </c>
      <c r="BJ94" s="19" t="s">
        <v>22</v>
      </c>
      <c r="BK94" s="195">
        <f t="shared" si="9"/>
        <v>0</v>
      </c>
      <c r="BL94" s="19" t="s">
        <v>168</v>
      </c>
      <c r="BM94" s="19" t="s">
        <v>81</v>
      </c>
    </row>
    <row r="95" spans="2:65" s="1" customFormat="1" ht="22.5" customHeight="1">
      <c r="B95" s="36"/>
      <c r="C95" s="184" t="s">
        <v>180</v>
      </c>
      <c r="D95" s="184" t="s">
        <v>164</v>
      </c>
      <c r="E95" s="185" t="s">
        <v>4329</v>
      </c>
      <c r="F95" s="186" t="s">
        <v>4330</v>
      </c>
      <c r="G95" s="187" t="s">
        <v>1996</v>
      </c>
      <c r="H95" s="188">
        <v>2</v>
      </c>
      <c r="I95" s="189"/>
      <c r="J95" s="190">
        <f t="shared" si="0"/>
        <v>0</v>
      </c>
      <c r="K95" s="186" t="s">
        <v>20</v>
      </c>
      <c r="L95" s="56"/>
      <c r="M95" s="191" t="s">
        <v>20</v>
      </c>
      <c r="N95" s="192" t="s">
        <v>44</v>
      </c>
      <c r="O95" s="37"/>
      <c r="P95" s="193">
        <f t="shared" si="1"/>
        <v>0</v>
      </c>
      <c r="Q95" s="193">
        <v>0</v>
      </c>
      <c r="R95" s="193">
        <f t="shared" si="2"/>
        <v>0</v>
      </c>
      <c r="S95" s="193">
        <v>0</v>
      </c>
      <c r="T95" s="194">
        <f t="shared" si="3"/>
        <v>0</v>
      </c>
      <c r="AR95" s="19" t="s">
        <v>168</v>
      </c>
      <c r="AT95" s="19" t="s">
        <v>164</v>
      </c>
      <c r="AU95" s="19" t="s">
        <v>180</v>
      </c>
      <c r="AY95" s="19" t="s">
        <v>162</v>
      </c>
      <c r="BE95" s="195">
        <f t="shared" si="4"/>
        <v>0</v>
      </c>
      <c r="BF95" s="195">
        <f t="shared" si="5"/>
        <v>0</v>
      </c>
      <c r="BG95" s="195">
        <f t="shared" si="6"/>
        <v>0</v>
      </c>
      <c r="BH95" s="195">
        <f t="shared" si="7"/>
        <v>0</v>
      </c>
      <c r="BI95" s="195">
        <f t="shared" si="8"/>
        <v>0</v>
      </c>
      <c r="BJ95" s="19" t="s">
        <v>22</v>
      </c>
      <c r="BK95" s="195">
        <f t="shared" si="9"/>
        <v>0</v>
      </c>
      <c r="BL95" s="19" t="s">
        <v>168</v>
      </c>
      <c r="BM95" s="19" t="s">
        <v>180</v>
      </c>
    </row>
    <row r="96" spans="2:65" s="1" customFormat="1" ht="22.5" customHeight="1">
      <c r="B96" s="36"/>
      <c r="C96" s="184" t="s">
        <v>168</v>
      </c>
      <c r="D96" s="184" t="s">
        <v>164</v>
      </c>
      <c r="E96" s="185" t="s">
        <v>4331</v>
      </c>
      <c r="F96" s="186" t="s">
        <v>4332</v>
      </c>
      <c r="G96" s="187" t="s">
        <v>1996</v>
      </c>
      <c r="H96" s="188">
        <v>2</v>
      </c>
      <c r="I96" s="189"/>
      <c r="J96" s="190">
        <f t="shared" si="0"/>
        <v>0</v>
      </c>
      <c r="K96" s="186" t="s">
        <v>20</v>
      </c>
      <c r="L96" s="56"/>
      <c r="M96" s="191" t="s">
        <v>20</v>
      </c>
      <c r="N96" s="192" t="s">
        <v>44</v>
      </c>
      <c r="O96" s="37"/>
      <c r="P96" s="193">
        <f t="shared" si="1"/>
        <v>0</v>
      </c>
      <c r="Q96" s="193">
        <v>0</v>
      </c>
      <c r="R96" s="193">
        <f t="shared" si="2"/>
        <v>0</v>
      </c>
      <c r="S96" s="193">
        <v>0</v>
      </c>
      <c r="T96" s="194">
        <f t="shared" si="3"/>
        <v>0</v>
      </c>
      <c r="AR96" s="19" t="s">
        <v>168</v>
      </c>
      <c r="AT96" s="19" t="s">
        <v>164</v>
      </c>
      <c r="AU96" s="19" t="s">
        <v>180</v>
      </c>
      <c r="AY96" s="19" t="s">
        <v>162</v>
      </c>
      <c r="BE96" s="195">
        <f t="shared" si="4"/>
        <v>0</v>
      </c>
      <c r="BF96" s="195">
        <f t="shared" si="5"/>
        <v>0</v>
      </c>
      <c r="BG96" s="195">
        <f t="shared" si="6"/>
        <v>0</v>
      </c>
      <c r="BH96" s="195">
        <f t="shared" si="7"/>
        <v>0</v>
      </c>
      <c r="BI96" s="195">
        <f t="shared" si="8"/>
        <v>0</v>
      </c>
      <c r="BJ96" s="19" t="s">
        <v>22</v>
      </c>
      <c r="BK96" s="195">
        <f t="shared" si="9"/>
        <v>0</v>
      </c>
      <c r="BL96" s="19" t="s">
        <v>168</v>
      </c>
      <c r="BM96" s="19" t="s">
        <v>168</v>
      </c>
    </row>
    <row r="97" spans="2:65" s="1" customFormat="1" ht="22.5" customHeight="1">
      <c r="B97" s="36"/>
      <c r="C97" s="184" t="s">
        <v>187</v>
      </c>
      <c r="D97" s="184" t="s">
        <v>164</v>
      </c>
      <c r="E97" s="185" t="s">
        <v>4333</v>
      </c>
      <c r="F97" s="186" t="s">
        <v>4334</v>
      </c>
      <c r="G97" s="187" t="s">
        <v>1996</v>
      </c>
      <c r="H97" s="188">
        <v>5</v>
      </c>
      <c r="I97" s="189"/>
      <c r="J97" s="190">
        <f t="shared" si="0"/>
        <v>0</v>
      </c>
      <c r="K97" s="186" t="s">
        <v>20</v>
      </c>
      <c r="L97" s="56"/>
      <c r="M97" s="191" t="s">
        <v>20</v>
      </c>
      <c r="N97" s="192" t="s">
        <v>44</v>
      </c>
      <c r="O97" s="37"/>
      <c r="P97" s="193">
        <f t="shared" si="1"/>
        <v>0</v>
      </c>
      <c r="Q97" s="193">
        <v>0</v>
      </c>
      <c r="R97" s="193">
        <f t="shared" si="2"/>
        <v>0</v>
      </c>
      <c r="S97" s="193">
        <v>0</v>
      </c>
      <c r="T97" s="194">
        <f t="shared" si="3"/>
        <v>0</v>
      </c>
      <c r="AR97" s="19" t="s">
        <v>168</v>
      </c>
      <c r="AT97" s="19" t="s">
        <v>164</v>
      </c>
      <c r="AU97" s="19" t="s">
        <v>180</v>
      </c>
      <c r="AY97" s="19" t="s">
        <v>162</v>
      </c>
      <c r="BE97" s="195">
        <f t="shared" si="4"/>
        <v>0</v>
      </c>
      <c r="BF97" s="195">
        <f t="shared" si="5"/>
        <v>0</v>
      </c>
      <c r="BG97" s="195">
        <f t="shared" si="6"/>
        <v>0</v>
      </c>
      <c r="BH97" s="195">
        <f t="shared" si="7"/>
        <v>0</v>
      </c>
      <c r="BI97" s="195">
        <f t="shared" si="8"/>
        <v>0</v>
      </c>
      <c r="BJ97" s="19" t="s">
        <v>22</v>
      </c>
      <c r="BK97" s="195">
        <f t="shared" si="9"/>
        <v>0</v>
      </c>
      <c r="BL97" s="19" t="s">
        <v>168</v>
      </c>
      <c r="BM97" s="19" t="s">
        <v>187</v>
      </c>
    </row>
    <row r="98" spans="2:65" s="1" customFormat="1" ht="22.5" customHeight="1">
      <c r="B98" s="36"/>
      <c r="C98" s="184" t="s">
        <v>190</v>
      </c>
      <c r="D98" s="184" t="s">
        <v>164</v>
      </c>
      <c r="E98" s="185" t="s">
        <v>4335</v>
      </c>
      <c r="F98" s="186" t="s">
        <v>4336</v>
      </c>
      <c r="G98" s="187" t="s">
        <v>1996</v>
      </c>
      <c r="H98" s="188">
        <v>4</v>
      </c>
      <c r="I98" s="189"/>
      <c r="J98" s="190">
        <f t="shared" si="0"/>
        <v>0</v>
      </c>
      <c r="K98" s="186" t="s">
        <v>20</v>
      </c>
      <c r="L98" s="56"/>
      <c r="M98" s="191" t="s">
        <v>20</v>
      </c>
      <c r="N98" s="192" t="s">
        <v>44</v>
      </c>
      <c r="O98" s="37"/>
      <c r="P98" s="193">
        <f t="shared" si="1"/>
        <v>0</v>
      </c>
      <c r="Q98" s="193">
        <v>0</v>
      </c>
      <c r="R98" s="193">
        <f t="shared" si="2"/>
        <v>0</v>
      </c>
      <c r="S98" s="193">
        <v>0</v>
      </c>
      <c r="T98" s="194">
        <f t="shared" si="3"/>
        <v>0</v>
      </c>
      <c r="AR98" s="19" t="s">
        <v>168</v>
      </c>
      <c r="AT98" s="19" t="s">
        <v>164</v>
      </c>
      <c r="AU98" s="19" t="s">
        <v>180</v>
      </c>
      <c r="AY98" s="19" t="s">
        <v>162</v>
      </c>
      <c r="BE98" s="195">
        <f t="shared" si="4"/>
        <v>0</v>
      </c>
      <c r="BF98" s="195">
        <f t="shared" si="5"/>
        <v>0</v>
      </c>
      <c r="BG98" s="195">
        <f t="shared" si="6"/>
        <v>0</v>
      </c>
      <c r="BH98" s="195">
        <f t="shared" si="7"/>
        <v>0</v>
      </c>
      <c r="BI98" s="195">
        <f t="shared" si="8"/>
        <v>0</v>
      </c>
      <c r="BJ98" s="19" t="s">
        <v>22</v>
      </c>
      <c r="BK98" s="195">
        <f t="shared" si="9"/>
        <v>0</v>
      </c>
      <c r="BL98" s="19" t="s">
        <v>168</v>
      </c>
      <c r="BM98" s="19" t="s">
        <v>190</v>
      </c>
    </row>
    <row r="99" spans="2:65" s="1" customFormat="1" ht="31.5" customHeight="1">
      <c r="B99" s="36"/>
      <c r="C99" s="184" t="s">
        <v>193</v>
      </c>
      <c r="D99" s="184" t="s">
        <v>164</v>
      </c>
      <c r="E99" s="185" t="s">
        <v>4337</v>
      </c>
      <c r="F99" s="186" t="s">
        <v>4338</v>
      </c>
      <c r="G99" s="187" t="s">
        <v>1996</v>
      </c>
      <c r="H99" s="188">
        <v>1</v>
      </c>
      <c r="I99" s="189"/>
      <c r="J99" s="190">
        <f t="shared" si="0"/>
        <v>0</v>
      </c>
      <c r="K99" s="186" t="s">
        <v>20</v>
      </c>
      <c r="L99" s="56"/>
      <c r="M99" s="191" t="s">
        <v>20</v>
      </c>
      <c r="N99" s="192" t="s">
        <v>44</v>
      </c>
      <c r="O99" s="37"/>
      <c r="P99" s="193">
        <f t="shared" si="1"/>
        <v>0</v>
      </c>
      <c r="Q99" s="193">
        <v>0</v>
      </c>
      <c r="R99" s="193">
        <f t="shared" si="2"/>
        <v>0</v>
      </c>
      <c r="S99" s="193">
        <v>0</v>
      </c>
      <c r="T99" s="194">
        <f t="shared" si="3"/>
        <v>0</v>
      </c>
      <c r="AR99" s="19" t="s">
        <v>168</v>
      </c>
      <c r="AT99" s="19" t="s">
        <v>164</v>
      </c>
      <c r="AU99" s="19" t="s">
        <v>180</v>
      </c>
      <c r="AY99" s="19" t="s">
        <v>162</v>
      </c>
      <c r="BE99" s="195">
        <f t="shared" si="4"/>
        <v>0</v>
      </c>
      <c r="BF99" s="195">
        <f t="shared" si="5"/>
        <v>0</v>
      </c>
      <c r="BG99" s="195">
        <f t="shared" si="6"/>
        <v>0</v>
      </c>
      <c r="BH99" s="195">
        <f t="shared" si="7"/>
        <v>0</v>
      </c>
      <c r="BI99" s="195">
        <f t="shared" si="8"/>
        <v>0</v>
      </c>
      <c r="BJ99" s="19" t="s">
        <v>22</v>
      </c>
      <c r="BK99" s="195">
        <f t="shared" si="9"/>
        <v>0</v>
      </c>
      <c r="BL99" s="19" t="s">
        <v>168</v>
      </c>
      <c r="BM99" s="19" t="s">
        <v>193</v>
      </c>
    </row>
    <row r="100" spans="2:65" s="1" customFormat="1" ht="31.5" customHeight="1">
      <c r="B100" s="36"/>
      <c r="C100" s="184" t="s">
        <v>198</v>
      </c>
      <c r="D100" s="184" t="s">
        <v>164</v>
      </c>
      <c r="E100" s="185" t="s">
        <v>4339</v>
      </c>
      <c r="F100" s="186" t="s">
        <v>4340</v>
      </c>
      <c r="G100" s="187" t="s">
        <v>2867</v>
      </c>
      <c r="H100" s="188">
        <v>1</v>
      </c>
      <c r="I100" s="189"/>
      <c r="J100" s="190">
        <f t="shared" si="0"/>
        <v>0</v>
      </c>
      <c r="K100" s="186" t="s">
        <v>20</v>
      </c>
      <c r="L100" s="56"/>
      <c r="M100" s="191" t="s">
        <v>20</v>
      </c>
      <c r="N100" s="192" t="s">
        <v>44</v>
      </c>
      <c r="O100" s="37"/>
      <c r="P100" s="193">
        <f t="shared" si="1"/>
        <v>0</v>
      </c>
      <c r="Q100" s="193">
        <v>0</v>
      </c>
      <c r="R100" s="193">
        <f t="shared" si="2"/>
        <v>0</v>
      </c>
      <c r="S100" s="193">
        <v>0</v>
      </c>
      <c r="T100" s="194">
        <f t="shared" si="3"/>
        <v>0</v>
      </c>
      <c r="AR100" s="19" t="s">
        <v>168</v>
      </c>
      <c r="AT100" s="19" t="s">
        <v>164</v>
      </c>
      <c r="AU100" s="19" t="s">
        <v>180</v>
      </c>
      <c r="AY100" s="19" t="s">
        <v>162</v>
      </c>
      <c r="BE100" s="195">
        <f t="shared" si="4"/>
        <v>0</v>
      </c>
      <c r="BF100" s="195">
        <f t="shared" si="5"/>
        <v>0</v>
      </c>
      <c r="BG100" s="195">
        <f t="shared" si="6"/>
        <v>0</v>
      </c>
      <c r="BH100" s="195">
        <f t="shared" si="7"/>
        <v>0</v>
      </c>
      <c r="BI100" s="195">
        <f t="shared" si="8"/>
        <v>0</v>
      </c>
      <c r="BJ100" s="19" t="s">
        <v>22</v>
      </c>
      <c r="BK100" s="195">
        <f t="shared" si="9"/>
        <v>0</v>
      </c>
      <c r="BL100" s="19" t="s">
        <v>168</v>
      </c>
      <c r="BM100" s="19" t="s">
        <v>198</v>
      </c>
    </row>
    <row r="101" spans="2:65" s="1" customFormat="1" ht="31.5" customHeight="1">
      <c r="B101" s="36"/>
      <c r="C101" s="184" t="s">
        <v>203</v>
      </c>
      <c r="D101" s="184" t="s">
        <v>164</v>
      </c>
      <c r="E101" s="185" t="s">
        <v>4341</v>
      </c>
      <c r="F101" s="186" t="s">
        <v>4342</v>
      </c>
      <c r="G101" s="187" t="s">
        <v>1996</v>
      </c>
      <c r="H101" s="188">
        <v>1</v>
      </c>
      <c r="I101" s="189"/>
      <c r="J101" s="190">
        <f t="shared" si="0"/>
        <v>0</v>
      </c>
      <c r="K101" s="186" t="s">
        <v>20</v>
      </c>
      <c r="L101" s="56"/>
      <c r="M101" s="191" t="s">
        <v>20</v>
      </c>
      <c r="N101" s="192" t="s">
        <v>44</v>
      </c>
      <c r="O101" s="37"/>
      <c r="P101" s="193">
        <f t="shared" si="1"/>
        <v>0</v>
      </c>
      <c r="Q101" s="193">
        <v>0</v>
      </c>
      <c r="R101" s="193">
        <f t="shared" si="2"/>
        <v>0</v>
      </c>
      <c r="S101" s="193">
        <v>0</v>
      </c>
      <c r="T101" s="194">
        <f t="shared" si="3"/>
        <v>0</v>
      </c>
      <c r="AR101" s="19" t="s">
        <v>168</v>
      </c>
      <c r="AT101" s="19" t="s">
        <v>164</v>
      </c>
      <c r="AU101" s="19" t="s">
        <v>180</v>
      </c>
      <c r="AY101" s="19" t="s">
        <v>162</v>
      </c>
      <c r="BE101" s="195">
        <f t="shared" si="4"/>
        <v>0</v>
      </c>
      <c r="BF101" s="195">
        <f t="shared" si="5"/>
        <v>0</v>
      </c>
      <c r="BG101" s="195">
        <f t="shared" si="6"/>
        <v>0</v>
      </c>
      <c r="BH101" s="195">
        <f t="shared" si="7"/>
        <v>0</v>
      </c>
      <c r="BI101" s="195">
        <f t="shared" si="8"/>
        <v>0</v>
      </c>
      <c r="BJ101" s="19" t="s">
        <v>22</v>
      </c>
      <c r="BK101" s="195">
        <f t="shared" si="9"/>
        <v>0</v>
      </c>
      <c r="BL101" s="19" t="s">
        <v>168</v>
      </c>
      <c r="BM101" s="19" t="s">
        <v>203</v>
      </c>
    </row>
    <row r="102" spans="2:65" s="1" customFormat="1" ht="31.5" customHeight="1">
      <c r="B102" s="36"/>
      <c r="C102" s="184" t="s">
        <v>27</v>
      </c>
      <c r="D102" s="184" t="s">
        <v>164</v>
      </c>
      <c r="E102" s="185" t="s">
        <v>4343</v>
      </c>
      <c r="F102" s="186" t="s">
        <v>4344</v>
      </c>
      <c r="G102" s="187" t="s">
        <v>1996</v>
      </c>
      <c r="H102" s="188">
        <v>2</v>
      </c>
      <c r="I102" s="189"/>
      <c r="J102" s="190">
        <f t="shared" si="0"/>
        <v>0</v>
      </c>
      <c r="K102" s="186" t="s">
        <v>20</v>
      </c>
      <c r="L102" s="56"/>
      <c r="M102" s="191" t="s">
        <v>20</v>
      </c>
      <c r="N102" s="192" t="s">
        <v>44</v>
      </c>
      <c r="O102" s="37"/>
      <c r="P102" s="193">
        <f t="shared" si="1"/>
        <v>0</v>
      </c>
      <c r="Q102" s="193">
        <v>0</v>
      </c>
      <c r="R102" s="193">
        <f t="shared" si="2"/>
        <v>0</v>
      </c>
      <c r="S102" s="193">
        <v>0</v>
      </c>
      <c r="T102" s="194">
        <f t="shared" si="3"/>
        <v>0</v>
      </c>
      <c r="AR102" s="19" t="s">
        <v>168</v>
      </c>
      <c r="AT102" s="19" t="s">
        <v>164</v>
      </c>
      <c r="AU102" s="19" t="s">
        <v>180</v>
      </c>
      <c r="AY102" s="19" t="s">
        <v>162</v>
      </c>
      <c r="BE102" s="195">
        <f t="shared" si="4"/>
        <v>0</v>
      </c>
      <c r="BF102" s="195">
        <f t="shared" si="5"/>
        <v>0</v>
      </c>
      <c r="BG102" s="195">
        <f t="shared" si="6"/>
        <v>0</v>
      </c>
      <c r="BH102" s="195">
        <f t="shared" si="7"/>
        <v>0</v>
      </c>
      <c r="BI102" s="195">
        <f t="shared" si="8"/>
        <v>0</v>
      </c>
      <c r="BJ102" s="19" t="s">
        <v>22</v>
      </c>
      <c r="BK102" s="195">
        <f t="shared" si="9"/>
        <v>0</v>
      </c>
      <c r="BL102" s="19" t="s">
        <v>168</v>
      </c>
      <c r="BM102" s="19" t="s">
        <v>27</v>
      </c>
    </row>
    <row r="103" spans="2:65" s="1" customFormat="1" ht="22.5" customHeight="1">
      <c r="B103" s="36"/>
      <c r="C103" s="184" t="s">
        <v>215</v>
      </c>
      <c r="D103" s="184" t="s">
        <v>164</v>
      </c>
      <c r="E103" s="185" t="s">
        <v>4345</v>
      </c>
      <c r="F103" s="186" t="s">
        <v>4346</v>
      </c>
      <c r="G103" s="187" t="s">
        <v>2867</v>
      </c>
      <c r="H103" s="188">
        <v>1</v>
      </c>
      <c r="I103" s="189"/>
      <c r="J103" s="190">
        <f t="shared" si="0"/>
        <v>0</v>
      </c>
      <c r="K103" s="186" t="s">
        <v>20</v>
      </c>
      <c r="L103" s="56"/>
      <c r="M103" s="191" t="s">
        <v>20</v>
      </c>
      <c r="N103" s="192" t="s">
        <v>44</v>
      </c>
      <c r="O103" s="37"/>
      <c r="P103" s="193">
        <f t="shared" si="1"/>
        <v>0</v>
      </c>
      <c r="Q103" s="193">
        <v>0</v>
      </c>
      <c r="R103" s="193">
        <f t="shared" si="2"/>
        <v>0</v>
      </c>
      <c r="S103" s="193">
        <v>0</v>
      </c>
      <c r="T103" s="194">
        <f t="shared" si="3"/>
        <v>0</v>
      </c>
      <c r="AR103" s="19" t="s">
        <v>168</v>
      </c>
      <c r="AT103" s="19" t="s">
        <v>164</v>
      </c>
      <c r="AU103" s="19" t="s">
        <v>180</v>
      </c>
      <c r="AY103" s="19" t="s">
        <v>162</v>
      </c>
      <c r="BE103" s="195">
        <f t="shared" si="4"/>
        <v>0</v>
      </c>
      <c r="BF103" s="195">
        <f t="shared" si="5"/>
        <v>0</v>
      </c>
      <c r="BG103" s="195">
        <f t="shared" si="6"/>
        <v>0</v>
      </c>
      <c r="BH103" s="195">
        <f t="shared" si="7"/>
        <v>0</v>
      </c>
      <c r="BI103" s="195">
        <f t="shared" si="8"/>
        <v>0</v>
      </c>
      <c r="BJ103" s="19" t="s">
        <v>22</v>
      </c>
      <c r="BK103" s="195">
        <f t="shared" si="9"/>
        <v>0</v>
      </c>
      <c r="BL103" s="19" t="s">
        <v>168</v>
      </c>
      <c r="BM103" s="19" t="s">
        <v>215</v>
      </c>
    </row>
    <row r="104" spans="2:63" s="10" customFormat="1" ht="29.85" customHeight="1">
      <c r="B104" s="167"/>
      <c r="C104" s="168"/>
      <c r="D104" s="181" t="s">
        <v>72</v>
      </c>
      <c r="E104" s="182" t="s">
        <v>4347</v>
      </c>
      <c r="F104" s="182" t="s">
        <v>4348</v>
      </c>
      <c r="G104" s="168"/>
      <c r="H104" s="168"/>
      <c r="I104" s="171"/>
      <c r="J104" s="183">
        <f>BK104</f>
        <v>0</v>
      </c>
      <c r="K104" s="168"/>
      <c r="L104" s="173"/>
      <c r="M104" s="174"/>
      <c r="N104" s="175"/>
      <c r="O104" s="175"/>
      <c r="P104" s="176">
        <f>SUM(P105:P113)</f>
        <v>0</v>
      </c>
      <c r="Q104" s="175"/>
      <c r="R104" s="176">
        <f>SUM(R105:R113)</f>
        <v>0</v>
      </c>
      <c r="S104" s="175"/>
      <c r="T104" s="177">
        <f>SUM(T105:T113)</f>
        <v>0</v>
      </c>
      <c r="AR104" s="178" t="s">
        <v>22</v>
      </c>
      <c r="AT104" s="179" t="s">
        <v>72</v>
      </c>
      <c r="AU104" s="179" t="s">
        <v>22</v>
      </c>
      <c r="AY104" s="178" t="s">
        <v>162</v>
      </c>
      <c r="BK104" s="180">
        <f>SUM(BK105:BK113)</f>
        <v>0</v>
      </c>
    </row>
    <row r="105" spans="2:65" s="1" customFormat="1" ht="44.25" customHeight="1">
      <c r="B105" s="36"/>
      <c r="C105" s="184" t="s">
        <v>221</v>
      </c>
      <c r="D105" s="184" t="s">
        <v>164</v>
      </c>
      <c r="E105" s="185" t="s">
        <v>4349</v>
      </c>
      <c r="F105" s="186" t="s">
        <v>4350</v>
      </c>
      <c r="G105" s="187" t="s">
        <v>2867</v>
      </c>
      <c r="H105" s="188">
        <v>1</v>
      </c>
      <c r="I105" s="189"/>
      <c r="J105" s="190">
        <f aca="true" t="shared" si="10" ref="J105:J113">ROUND(I105*H105,2)</f>
        <v>0</v>
      </c>
      <c r="K105" s="186" t="s">
        <v>20</v>
      </c>
      <c r="L105" s="56"/>
      <c r="M105" s="191" t="s">
        <v>20</v>
      </c>
      <c r="N105" s="192" t="s">
        <v>44</v>
      </c>
      <c r="O105" s="37"/>
      <c r="P105" s="193">
        <f aca="true" t="shared" si="11" ref="P105:P113">O105*H105</f>
        <v>0</v>
      </c>
      <c r="Q105" s="193">
        <v>0</v>
      </c>
      <c r="R105" s="193">
        <f aca="true" t="shared" si="12" ref="R105:R113">Q105*H105</f>
        <v>0</v>
      </c>
      <c r="S105" s="193">
        <v>0</v>
      </c>
      <c r="T105" s="194">
        <f aca="true" t="shared" si="13" ref="T105:T113">S105*H105</f>
        <v>0</v>
      </c>
      <c r="AR105" s="19" t="s">
        <v>168</v>
      </c>
      <c r="AT105" s="19" t="s">
        <v>164</v>
      </c>
      <c r="AU105" s="19" t="s">
        <v>81</v>
      </c>
      <c r="AY105" s="19" t="s">
        <v>162</v>
      </c>
      <c r="BE105" s="195">
        <f aca="true" t="shared" si="14" ref="BE105:BE113">IF(N105="základní",J105,0)</f>
        <v>0</v>
      </c>
      <c r="BF105" s="195">
        <f aca="true" t="shared" si="15" ref="BF105:BF113">IF(N105="snížená",J105,0)</f>
        <v>0</v>
      </c>
      <c r="BG105" s="195">
        <f aca="true" t="shared" si="16" ref="BG105:BG113">IF(N105="zákl. přenesená",J105,0)</f>
        <v>0</v>
      </c>
      <c r="BH105" s="195">
        <f aca="true" t="shared" si="17" ref="BH105:BH113">IF(N105="sníž. přenesená",J105,0)</f>
        <v>0</v>
      </c>
      <c r="BI105" s="195">
        <f aca="true" t="shared" si="18" ref="BI105:BI113">IF(N105="nulová",J105,0)</f>
        <v>0</v>
      </c>
      <c r="BJ105" s="19" t="s">
        <v>22</v>
      </c>
      <c r="BK105" s="195">
        <f aca="true" t="shared" si="19" ref="BK105:BK113">ROUND(I105*H105,2)</f>
        <v>0</v>
      </c>
      <c r="BL105" s="19" t="s">
        <v>168</v>
      </c>
      <c r="BM105" s="19" t="s">
        <v>221</v>
      </c>
    </row>
    <row r="106" spans="2:65" s="1" customFormat="1" ht="22.5" customHeight="1">
      <c r="B106" s="36"/>
      <c r="C106" s="184" t="s">
        <v>224</v>
      </c>
      <c r="D106" s="184" t="s">
        <v>164</v>
      </c>
      <c r="E106" s="185" t="s">
        <v>4351</v>
      </c>
      <c r="F106" s="186" t="s">
        <v>4352</v>
      </c>
      <c r="G106" s="187" t="s">
        <v>2867</v>
      </c>
      <c r="H106" s="188">
        <v>1</v>
      </c>
      <c r="I106" s="189"/>
      <c r="J106" s="190">
        <f t="shared" si="10"/>
        <v>0</v>
      </c>
      <c r="K106" s="186" t="s">
        <v>20</v>
      </c>
      <c r="L106" s="56"/>
      <c r="M106" s="191" t="s">
        <v>20</v>
      </c>
      <c r="N106" s="192" t="s">
        <v>44</v>
      </c>
      <c r="O106" s="37"/>
      <c r="P106" s="193">
        <f t="shared" si="11"/>
        <v>0</v>
      </c>
      <c r="Q106" s="193">
        <v>0</v>
      </c>
      <c r="R106" s="193">
        <f t="shared" si="12"/>
        <v>0</v>
      </c>
      <c r="S106" s="193">
        <v>0</v>
      </c>
      <c r="T106" s="194">
        <f t="shared" si="13"/>
        <v>0</v>
      </c>
      <c r="AR106" s="19" t="s">
        <v>168</v>
      </c>
      <c r="AT106" s="19" t="s">
        <v>164</v>
      </c>
      <c r="AU106" s="19" t="s">
        <v>81</v>
      </c>
      <c r="AY106" s="19" t="s">
        <v>162</v>
      </c>
      <c r="BE106" s="195">
        <f t="shared" si="14"/>
        <v>0</v>
      </c>
      <c r="BF106" s="195">
        <f t="shared" si="15"/>
        <v>0</v>
      </c>
      <c r="BG106" s="195">
        <f t="shared" si="16"/>
        <v>0</v>
      </c>
      <c r="BH106" s="195">
        <f t="shared" si="17"/>
        <v>0</v>
      </c>
      <c r="BI106" s="195">
        <f t="shared" si="18"/>
        <v>0</v>
      </c>
      <c r="BJ106" s="19" t="s">
        <v>22</v>
      </c>
      <c r="BK106" s="195">
        <f t="shared" si="19"/>
        <v>0</v>
      </c>
      <c r="BL106" s="19" t="s">
        <v>168</v>
      </c>
      <c r="BM106" s="19" t="s">
        <v>224</v>
      </c>
    </row>
    <row r="107" spans="2:65" s="1" customFormat="1" ht="22.5" customHeight="1">
      <c r="B107" s="36"/>
      <c r="C107" s="184" t="s">
        <v>227</v>
      </c>
      <c r="D107" s="184" t="s">
        <v>164</v>
      </c>
      <c r="E107" s="185" t="s">
        <v>4353</v>
      </c>
      <c r="F107" s="186" t="s">
        <v>4354</v>
      </c>
      <c r="G107" s="187" t="s">
        <v>2867</v>
      </c>
      <c r="H107" s="188">
        <v>1</v>
      </c>
      <c r="I107" s="189"/>
      <c r="J107" s="190">
        <f t="shared" si="10"/>
        <v>0</v>
      </c>
      <c r="K107" s="186" t="s">
        <v>20</v>
      </c>
      <c r="L107" s="56"/>
      <c r="M107" s="191" t="s">
        <v>20</v>
      </c>
      <c r="N107" s="192" t="s">
        <v>44</v>
      </c>
      <c r="O107" s="37"/>
      <c r="P107" s="193">
        <f t="shared" si="11"/>
        <v>0</v>
      </c>
      <c r="Q107" s="193">
        <v>0</v>
      </c>
      <c r="R107" s="193">
        <f t="shared" si="12"/>
        <v>0</v>
      </c>
      <c r="S107" s="193">
        <v>0</v>
      </c>
      <c r="T107" s="194">
        <f t="shared" si="13"/>
        <v>0</v>
      </c>
      <c r="AR107" s="19" t="s">
        <v>168</v>
      </c>
      <c r="AT107" s="19" t="s">
        <v>164</v>
      </c>
      <c r="AU107" s="19" t="s">
        <v>81</v>
      </c>
      <c r="AY107" s="19" t="s">
        <v>162</v>
      </c>
      <c r="BE107" s="195">
        <f t="shared" si="14"/>
        <v>0</v>
      </c>
      <c r="BF107" s="195">
        <f t="shared" si="15"/>
        <v>0</v>
      </c>
      <c r="BG107" s="195">
        <f t="shared" si="16"/>
        <v>0</v>
      </c>
      <c r="BH107" s="195">
        <f t="shared" si="17"/>
        <v>0</v>
      </c>
      <c r="BI107" s="195">
        <f t="shared" si="18"/>
        <v>0</v>
      </c>
      <c r="BJ107" s="19" t="s">
        <v>22</v>
      </c>
      <c r="BK107" s="195">
        <f t="shared" si="19"/>
        <v>0</v>
      </c>
      <c r="BL107" s="19" t="s">
        <v>168</v>
      </c>
      <c r="BM107" s="19" t="s">
        <v>227</v>
      </c>
    </row>
    <row r="108" spans="2:65" s="1" customFormat="1" ht="22.5" customHeight="1">
      <c r="B108" s="36"/>
      <c r="C108" s="184" t="s">
        <v>8</v>
      </c>
      <c r="D108" s="184" t="s">
        <v>164</v>
      </c>
      <c r="E108" s="185" t="s">
        <v>4355</v>
      </c>
      <c r="F108" s="186" t="s">
        <v>4356</v>
      </c>
      <c r="G108" s="187" t="s">
        <v>2867</v>
      </c>
      <c r="H108" s="188">
        <v>1</v>
      </c>
      <c r="I108" s="189"/>
      <c r="J108" s="190">
        <f t="shared" si="10"/>
        <v>0</v>
      </c>
      <c r="K108" s="186" t="s">
        <v>20</v>
      </c>
      <c r="L108" s="56"/>
      <c r="M108" s="191" t="s">
        <v>20</v>
      </c>
      <c r="N108" s="192" t="s">
        <v>44</v>
      </c>
      <c r="O108" s="37"/>
      <c r="P108" s="193">
        <f t="shared" si="11"/>
        <v>0</v>
      </c>
      <c r="Q108" s="193">
        <v>0</v>
      </c>
      <c r="R108" s="193">
        <f t="shared" si="12"/>
        <v>0</v>
      </c>
      <c r="S108" s="193">
        <v>0</v>
      </c>
      <c r="T108" s="194">
        <f t="shared" si="13"/>
        <v>0</v>
      </c>
      <c r="AR108" s="19" t="s">
        <v>168</v>
      </c>
      <c r="AT108" s="19" t="s">
        <v>164</v>
      </c>
      <c r="AU108" s="19" t="s">
        <v>81</v>
      </c>
      <c r="AY108" s="19" t="s">
        <v>162</v>
      </c>
      <c r="BE108" s="195">
        <f t="shared" si="14"/>
        <v>0</v>
      </c>
      <c r="BF108" s="195">
        <f t="shared" si="15"/>
        <v>0</v>
      </c>
      <c r="BG108" s="195">
        <f t="shared" si="16"/>
        <v>0</v>
      </c>
      <c r="BH108" s="195">
        <f t="shared" si="17"/>
        <v>0</v>
      </c>
      <c r="BI108" s="195">
        <f t="shared" si="18"/>
        <v>0</v>
      </c>
      <c r="BJ108" s="19" t="s">
        <v>22</v>
      </c>
      <c r="BK108" s="195">
        <f t="shared" si="19"/>
        <v>0</v>
      </c>
      <c r="BL108" s="19" t="s">
        <v>168</v>
      </c>
      <c r="BM108" s="19" t="s">
        <v>8</v>
      </c>
    </row>
    <row r="109" spans="2:65" s="1" customFormat="1" ht="31.5" customHeight="1">
      <c r="B109" s="36"/>
      <c r="C109" s="184" t="s">
        <v>236</v>
      </c>
      <c r="D109" s="184" t="s">
        <v>164</v>
      </c>
      <c r="E109" s="185" t="s">
        <v>4357</v>
      </c>
      <c r="F109" s="186" t="s">
        <v>4358</v>
      </c>
      <c r="G109" s="187" t="s">
        <v>1996</v>
      </c>
      <c r="H109" s="188">
        <v>1</v>
      </c>
      <c r="I109" s="189"/>
      <c r="J109" s="190">
        <f t="shared" si="10"/>
        <v>0</v>
      </c>
      <c r="K109" s="186" t="s">
        <v>20</v>
      </c>
      <c r="L109" s="56"/>
      <c r="M109" s="191" t="s">
        <v>20</v>
      </c>
      <c r="N109" s="192" t="s">
        <v>44</v>
      </c>
      <c r="O109" s="37"/>
      <c r="P109" s="193">
        <f t="shared" si="11"/>
        <v>0</v>
      </c>
      <c r="Q109" s="193">
        <v>0</v>
      </c>
      <c r="R109" s="193">
        <f t="shared" si="12"/>
        <v>0</v>
      </c>
      <c r="S109" s="193">
        <v>0</v>
      </c>
      <c r="T109" s="194">
        <f t="shared" si="13"/>
        <v>0</v>
      </c>
      <c r="AR109" s="19" t="s">
        <v>168</v>
      </c>
      <c r="AT109" s="19" t="s">
        <v>164</v>
      </c>
      <c r="AU109" s="19" t="s">
        <v>81</v>
      </c>
      <c r="AY109" s="19" t="s">
        <v>162</v>
      </c>
      <c r="BE109" s="195">
        <f t="shared" si="14"/>
        <v>0</v>
      </c>
      <c r="BF109" s="195">
        <f t="shared" si="15"/>
        <v>0</v>
      </c>
      <c r="BG109" s="195">
        <f t="shared" si="16"/>
        <v>0</v>
      </c>
      <c r="BH109" s="195">
        <f t="shared" si="17"/>
        <v>0</v>
      </c>
      <c r="BI109" s="195">
        <f t="shared" si="18"/>
        <v>0</v>
      </c>
      <c r="BJ109" s="19" t="s">
        <v>22</v>
      </c>
      <c r="BK109" s="195">
        <f t="shared" si="19"/>
        <v>0</v>
      </c>
      <c r="BL109" s="19" t="s">
        <v>168</v>
      </c>
      <c r="BM109" s="19" t="s">
        <v>236</v>
      </c>
    </row>
    <row r="110" spans="2:65" s="1" customFormat="1" ht="31.5" customHeight="1">
      <c r="B110" s="36"/>
      <c r="C110" s="184" t="s">
        <v>240</v>
      </c>
      <c r="D110" s="184" t="s">
        <v>164</v>
      </c>
      <c r="E110" s="185" t="s">
        <v>4359</v>
      </c>
      <c r="F110" s="186" t="s">
        <v>4360</v>
      </c>
      <c r="G110" s="187" t="s">
        <v>2867</v>
      </c>
      <c r="H110" s="188">
        <v>1</v>
      </c>
      <c r="I110" s="189"/>
      <c r="J110" s="190">
        <f t="shared" si="10"/>
        <v>0</v>
      </c>
      <c r="K110" s="186" t="s">
        <v>20</v>
      </c>
      <c r="L110" s="56"/>
      <c r="M110" s="191" t="s">
        <v>20</v>
      </c>
      <c r="N110" s="192" t="s">
        <v>44</v>
      </c>
      <c r="O110" s="37"/>
      <c r="P110" s="193">
        <f t="shared" si="11"/>
        <v>0</v>
      </c>
      <c r="Q110" s="193">
        <v>0</v>
      </c>
      <c r="R110" s="193">
        <f t="shared" si="12"/>
        <v>0</v>
      </c>
      <c r="S110" s="193">
        <v>0</v>
      </c>
      <c r="T110" s="194">
        <f t="shared" si="13"/>
        <v>0</v>
      </c>
      <c r="AR110" s="19" t="s">
        <v>168</v>
      </c>
      <c r="AT110" s="19" t="s">
        <v>164</v>
      </c>
      <c r="AU110" s="19" t="s">
        <v>81</v>
      </c>
      <c r="AY110" s="19" t="s">
        <v>162</v>
      </c>
      <c r="BE110" s="195">
        <f t="shared" si="14"/>
        <v>0</v>
      </c>
      <c r="BF110" s="195">
        <f t="shared" si="15"/>
        <v>0</v>
      </c>
      <c r="BG110" s="195">
        <f t="shared" si="16"/>
        <v>0</v>
      </c>
      <c r="BH110" s="195">
        <f t="shared" si="17"/>
        <v>0</v>
      </c>
      <c r="BI110" s="195">
        <f t="shared" si="18"/>
        <v>0</v>
      </c>
      <c r="BJ110" s="19" t="s">
        <v>22</v>
      </c>
      <c r="BK110" s="195">
        <f t="shared" si="19"/>
        <v>0</v>
      </c>
      <c r="BL110" s="19" t="s">
        <v>168</v>
      </c>
      <c r="BM110" s="19" t="s">
        <v>240</v>
      </c>
    </row>
    <row r="111" spans="2:65" s="1" customFormat="1" ht="31.5" customHeight="1">
      <c r="B111" s="36"/>
      <c r="C111" s="184" t="s">
        <v>245</v>
      </c>
      <c r="D111" s="184" t="s">
        <v>164</v>
      </c>
      <c r="E111" s="185" t="s">
        <v>4361</v>
      </c>
      <c r="F111" s="186" t="s">
        <v>4362</v>
      </c>
      <c r="G111" s="187" t="s">
        <v>1996</v>
      </c>
      <c r="H111" s="188">
        <v>1</v>
      </c>
      <c r="I111" s="189"/>
      <c r="J111" s="190">
        <f t="shared" si="10"/>
        <v>0</v>
      </c>
      <c r="K111" s="186" t="s">
        <v>20</v>
      </c>
      <c r="L111" s="56"/>
      <c r="M111" s="191" t="s">
        <v>20</v>
      </c>
      <c r="N111" s="192" t="s">
        <v>44</v>
      </c>
      <c r="O111" s="37"/>
      <c r="P111" s="193">
        <f t="shared" si="11"/>
        <v>0</v>
      </c>
      <c r="Q111" s="193">
        <v>0</v>
      </c>
      <c r="R111" s="193">
        <f t="shared" si="12"/>
        <v>0</v>
      </c>
      <c r="S111" s="193">
        <v>0</v>
      </c>
      <c r="T111" s="194">
        <f t="shared" si="13"/>
        <v>0</v>
      </c>
      <c r="AR111" s="19" t="s">
        <v>168</v>
      </c>
      <c r="AT111" s="19" t="s">
        <v>164</v>
      </c>
      <c r="AU111" s="19" t="s">
        <v>81</v>
      </c>
      <c r="AY111" s="19" t="s">
        <v>162</v>
      </c>
      <c r="BE111" s="195">
        <f t="shared" si="14"/>
        <v>0</v>
      </c>
      <c r="BF111" s="195">
        <f t="shared" si="15"/>
        <v>0</v>
      </c>
      <c r="BG111" s="195">
        <f t="shared" si="16"/>
        <v>0</v>
      </c>
      <c r="BH111" s="195">
        <f t="shared" si="17"/>
        <v>0</v>
      </c>
      <c r="BI111" s="195">
        <f t="shared" si="18"/>
        <v>0</v>
      </c>
      <c r="BJ111" s="19" t="s">
        <v>22</v>
      </c>
      <c r="BK111" s="195">
        <f t="shared" si="19"/>
        <v>0</v>
      </c>
      <c r="BL111" s="19" t="s">
        <v>168</v>
      </c>
      <c r="BM111" s="19" t="s">
        <v>245</v>
      </c>
    </row>
    <row r="112" spans="2:65" s="1" customFormat="1" ht="22.5" customHeight="1">
      <c r="B112" s="36"/>
      <c r="C112" s="184" t="s">
        <v>249</v>
      </c>
      <c r="D112" s="184" t="s">
        <v>164</v>
      </c>
      <c r="E112" s="185" t="s">
        <v>4363</v>
      </c>
      <c r="F112" s="186" t="s">
        <v>4364</v>
      </c>
      <c r="G112" s="187" t="s">
        <v>4365</v>
      </c>
      <c r="H112" s="188">
        <v>46</v>
      </c>
      <c r="I112" s="189"/>
      <c r="J112" s="190">
        <f t="shared" si="10"/>
        <v>0</v>
      </c>
      <c r="K112" s="186" t="s">
        <v>20</v>
      </c>
      <c r="L112" s="56"/>
      <c r="M112" s="191" t="s">
        <v>20</v>
      </c>
      <c r="N112" s="192" t="s">
        <v>44</v>
      </c>
      <c r="O112" s="37"/>
      <c r="P112" s="193">
        <f t="shared" si="11"/>
        <v>0</v>
      </c>
      <c r="Q112" s="193">
        <v>0</v>
      </c>
      <c r="R112" s="193">
        <f t="shared" si="12"/>
        <v>0</v>
      </c>
      <c r="S112" s="193">
        <v>0</v>
      </c>
      <c r="T112" s="194">
        <f t="shared" si="13"/>
        <v>0</v>
      </c>
      <c r="AR112" s="19" t="s">
        <v>168</v>
      </c>
      <c r="AT112" s="19" t="s">
        <v>164</v>
      </c>
      <c r="AU112" s="19" t="s">
        <v>81</v>
      </c>
      <c r="AY112" s="19" t="s">
        <v>162</v>
      </c>
      <c r="BE112" s="195">
        <f t="shared" si="14"/>
        <v>0</v>
      </c>
      <c r="BF112" s="195">
        <f t="shared" si="15"/>
        <v>0</v>
      </c>
      <c r="BG112" s="195">
        <f t="shared" si="16"/>
        <v>0</v>
      </c>
      <c r="BH112" s="195">
        <f t="shared" si="17"/>
        <v>0</v>
      </c>
      <c r="BI112" s="195">
        <f t="shared" si="18"/>
        <v>0</v>
      </c>
      <c r="BJ112" s="19" t="s">
        <v>22</v>
      </c>
      <c r="BK112" s="195">
        <f t="shared" si="19"/>
        <v>0</v>
      </c>
      <c r="BL112" s="19" t="s">
        <v>168</v>
      </c>
      <c r="BM112" s="19" t="s">
        <v>249</v>
      </c>
    </row>
    <row r="113" spans="2:65" s="1" customFormat="1" ht="22.5" customHeight="1">
      <c r="B113" s="36"/>
      <c r="C113" s="184" t="s">
        <v>252</v>
      </c>
      <c r="D113" s="184" t="s">
        <v>164</v>
      </c>
      <c r="E113" s="185" t="s">
        <v>4366</v>
      </c>
      <c r="F113" s="186" t="s">
        <v>4367</v>
      </c>
      <c r="G113" s="187" t="s">
        <v>2867</v>
      </c>
      <c r="H113" s="188">
        <v>1</v>
      </c>
      <c r="I113" s="189"/>
      <c r="J113" s="190">
        <f t="shared" si="10"/>
        <v>0</v>
      </c>
      <c r="K113" s="186" t="s">
        <v>20</v>
      </c>
      <c r="L113" s="56"/>
      <c r="M113" s="191" t="s">
        <v>20</v>
      </c>
      <c r="N113" s="192" t="s">
        <v>44</v>
      </c>
      <c r="O113" s="37"/>
      <c r="P113" s="193">
        <f t="shared" si="11"/>
        <v>0</v>
      </c>
      <c r="Q113" s="193">
        <v>0</v>
      </c>
      <c r="R113" s="193">
        <f t="shared" si="12"/>
        <v>0</v>
      </c>
      <c r="S113" s="193">
        <v>0</v>
      </c>
      <c r="T113" s="194">
        <f t="shared" si="13"/>
        <v>0</v>
      </c>
      <c r="AR113" s="19" t="s">
        <v>168</v>
      </c>
      <c r="AT113" s="19" t="s">
        <v>164</v>
      </c>
      <c r="AU113" s="19" t="s">
        <v>81</v>
      </c>
      <c r="AY113" s="19" t="s">
        <v>162</v>
      </c>
      <c r="BE113" s="195">
        <f t="shared" si="14"/>
        <v>0</v>
      </c>
      <c r="BF113" s="195">
        <f t="shared" si="15"/>
        <v>0</v>
      </c>
      <c r="BG113" s="195">
        <f t="shared" si="16"/>
        <v>0</v>
      </c>
      <c r="BH113" s="195">
        <f t="shared" si="17"/>
        <v>0</v>
      </c>
      <c r="BI113" s="195">
        <f t="shared" si="18"/>
        <v>0</v>
      </c>
      <c r="BJ113" s="19" t="s">
        <v>22</v>
      </c>
      <c r="BK113" s="195">
        <f t="shared" si="19"/>
        <v>0</v>
      </c>
      <c r="BL113" s="19" t="s">
        <v>168</v>
      </c>
      <c r="BM113" s="19" t="s">
        <v>252</v>
      </c>
    </row>
    <row r="114" spans="2:63" s="10" customFormat="1" ht="29.85" customHeight="1">
      <c r="B114" s="167"/>
      <c r="C114" s="168"/>
      <c r="D114" s="169" t="s">
        <v>72</v>
      </c>
      <c r="E114" s="268" t="s">
        <v>4368</v>
      </c>
      <c r="F114" s="268" t="s">
        <v>4369</v>
      </c>
      <c r="G114" s="168"/>
      <c r="H114" s="168"/>
      <c r="I114" s="171"/>
      <c r="J114" s="269">
        <f>BK114</f>
        <v>0</v>
      </c>
      <c r="K114" s="168"/>
      <c r="L114" s="173"/>
      <c r="M114" s="174"/>
      <c r="N114" s="175"/>
      <c r="O114" s="175"/>
      <c r="P114" s="176">
        <f>P115</f>
        <v>0</v>
      </c>
      <c r="Q114" s="175"/>
      <c r="R114" s="176">
        <f>R115</f>
        <v>0</v>
      </c>
      <c r="S114" s="175"/>
      <c r="T114" s="177">
        <f>T115</f>
        <v>0</v>
      </c>
      <c r="AR114" s="178" t="s">
        <v>22</v>
      </c>
      <c r="AT114" s="179" t="s">
        <v>72</v>
      </c>
      <c r="AU114" s="179" t="s">
        <v>22</v>
      </c>
      <c r="AY114" s="178" t="s">
        <v>162</v>
      </c>
      <c r="BK114" s="180">
        <f>BK115</f>
        <v>0</v>
      </c>
    </row>
    <row r="115" spans="2:63" s="10" customFormat="1" ht="14.85" customHeight="1">
      <c r="B115" s="167"/>
      <c r="C115" s="168"/>
      <c r="D115" s="181" t="s">
        <v>72</v>
      </c>
      <c r="E115" s="182" t="s">
        <v>4370</v>
      </c>
      <c r="F115" s="182" t="s">
        <v>4370</v>
      </c>
      <c r="G115" s="168"/>
      <c r="H115" s="168"/>
      <c r="I115" s="171"/>
      <c r="J115" s="183">
        <f>BK115</f>
        <v>0</v>
      </c>
      <c r="K115" s="168"/>
      <c r="L115" s="173"/>
      <c r="M115" s="174"/>
      <c r="N115" s="175"/>
      <c r="O115" s="175"/>
      <c r="P115" s="176">
        <f>SUM(P116:P118)</f>
        <v>0</v>
      </c>
      <c r="Q115" s="175"/>
      <c r="R115" s="176">
        <f>SUM(R116:R118)</f>
        <v>0</v>
      </c>
      <c r="S115" s="175"/>
      <c r="T115" s="177">
        <f>SUM(T116:T118)</f>
        <v>0</v>
      </c>
      <c r="AR115" s="178" t="s">
        <v>22</v>
      </c>
      <c r="AT115" s="179" t="s">
        <v>72</v>
      </c>
      <c r="AU115" s="179" t="s">
        <v>81</v>
      </c>
      <c r="AY115" s="178" t="s">
        <v>162</v>
      </c>
      <c r="BK115" s="180">
        <f>SUM(BK116:BK118)</f>
        <v>0</v>
      </c>
    </row>
    <row r="116" spans="2:65" s="1" customFormat="1" ht="44.25" customHeight="1">
      <c r="B116" s="36"/>
      <c r="C116" s="184" t="s">
        <v>7</v>
      </c>
      <c r="D116" s="184" t="s">
        <v>164</v>
      </c>
      <c r="E116" s="185" t="s">
        <v>4371</v>
      </c>
      <c r="F116" s="186" t="s">
        <v>4372</v>
      </c>
      <c r="G116" s="187" t="s">
        <v>2867</v>
      </c>
      <c r="H116" s="188">
        <v>1</v>
      </c>
      <c r="I116" s="189"/>
      <c r="J116" s="190">
        <f>ROUND(I116*H116,2)</f>
        <v>0</v>
      </c>
      <c r="K116" s="186" t="s">
        <v>20</v>
      </c>
      <c r="L116" s="56"/>
      <c r="M116" s="191" t="s">
        <v>20</v>
      </c>
      <c r="N116" s="192" t="s">
        <v>44</v>
      </c>
      <c r="O116" s="37"/>
      <c r="P116" s="193">
        <f>O116*H116</f>
        <v>0</v>
      </c>
      <c r="Q116" s="193">
        <v>0</v>
      </c>
      <c r="R116" s="193">
        <f>Q116*H116</f>
        <v>0</v>
      </c>
      <c r="S116" s="193">
        <v>0</v>
      </c>
      <c r="T116" s="194">
        <f>S116*H116</f>
        <v>0</v>
      </c>
      <c r="AR116" s="19" t="s">
        <v>168</v>
      </c>
      <c r="AT116" s="19" t="s">
        <v>164</v>
      </c>
      <c r="AU116" s="19" t="s">
        <v>180</v>
      </c>
      <c r="AY116" s="19" t="s">
        <v>162</v>
      </c>
      <c r="BE116" s="195">
        <f>IF(N116="základní",J116,0)</f>
        <v>0</v>
      </c>
      <c r="BF116" s="195">
        <f>IF(N116="snížená",J116,0)</f>
        <v>0</v>
      </c>
      <c r="BG116" s="195">
        <f>IF(N116="zákl. přenesená",J116,0)</f>
        <v>0</v>
      </c>
      <c r="BH116" s="195">
        <f>IF(N116="sníž. přenesená",J116,0)</f>
        <v>0</v>
      </c>
      <c r="BI116" s="195">
        <f>IF(N116="nulová",J116,0)</f>
        <v>0</v>
      </c>
      <c r="BJ116" s="19" t="s">
        <v>22</v>
      </c>
      <c r="BK116" s="195">
        <f>ROUND(I116*H116,2)</f>
        <v>0</v>
      </c>
      <c r="BL116" s="19" t="s">
        <v>168</v>
      </c>
      <c r="BM116" s="19" t="s">
        <v>7</v>
      </c>
    </row>
    <row r="117" spans="2:65" s="1" customFormat="1" ht="44.25" customHeight="1">
      <c r="B117" s="36"/>
      <c r="C117" s="184" t="s">
        <v>262</v>
      </c>
      <c r="D117" s="184" t="s">
        <v>164</v>
      </c>
      <c r="E117" s="185" t="s">
        <v>4373</v>
      </c>
      <c r="F117" s="186" t="s">
        <v>4374</v>
      </c>
      <c r="G117" s="187" t="s">
        <v>2867</v>
      </c>
      <c r="H117" s="188">
        <v>1</v>
      </c>
      <c r="I117" s="189"/>
      <c r="J117" s="190">
        <f>ROUND(I117*H117,2)</f>
        <v>0</v>
      </c>
      <c r="K117" s="186" t="s">
        <v>20</v>
      </c>
      <c r="L117" s="56"/>
      <c r="M117" s="191" t="s">
        <v>20</v>
      </c>
      <c r="N117" s="192" t="s">
        <v>44</v>
      </c>
      <c r="O117" s="37"/>
      <c r="P117" s="193">
        <f>O117*H117</f>
        <v>0</v>
      </c>
      <c r="Q117" s="193">
        <v>0</v>
      </c>
      <c r="R117" s="193">
        <f>Q117*H117</f>
        <v>0</v>
      </c>
      <c r="S117" s="193">
        <v>0</v>
      </c>
      <c r="T117" s="194">
        <f>S117*H117</f>
        <v>0</v>
      </c>
      <c r="AR117" s="19" t="s">
        <v>168</v>
      </c>
      <c r="AT117" s="19" t="s">
        <v>164</v>
      </c>
      <c r="AU117" s="19" t="s">
        <v>180</v>
      </c>
      <c r="AY117" s="19" t="s">
        <v>162</v>
      </c>
      <c r="BE117" s="195">
        <f>IF(N117="základní",J117,0)</f>
        <v>0</v>
      </c>
      <c r="BF117" s="195">
        <f>IF(N117="snížená",J117,0)</f>
        <v>0</v>
      </c>
      <c r="BG117" s="195">
        <f>IF(N117="zákl. přenesená",J117,0)</f>
        <v>0</v>
      </c>
      <c r="BH117" s="195">
        <f>IF(N117="sníž. přenesená",J117,0)</f>
        <v>0</v>
      </c>
      <c r="BI117" s="195">
        <f>IF(N117="nulová",J117,0)</f>
        <v>0</v>
      </c>
      <c r="BJ117" s="19" t="s">
        <v>22</v>
      </c>
      <c r="BK117" s="195">
        <f>ROUND(I117*H117,2)</f>
        <v>0</v>
      </c>
      <c r="BL117" s="19" t="s">
        <v>168</v>
      </c>
      <c r="BM117" s="19" t="s">
        <v>262</v>
      </c>
    </row>
    <row r="118" spans="2:65" s="1" customFormat="1" ht="22.5" customHeight="1">
      <c r="B118" s="36"/>
      <c r="C118" s="184" t="s">
        <v>280</v>
      </c>
      <c r="D118" s="184" t="s">
        <v>164</v>
      </c>
      <c r="E118" s="185" t="s">
        <v>4375</v>
      </c>
      <c r="F118" s="186" t="s">
        <v>4376</v>
      </c>
      <c r="G118" s="187" t="s">
        <v>2867</v>
      </c>
      <c r="H118" s="188">
        <v>1</v>
      </c>
      <c r="I118" s="189"/>
      <c r="J118" s="190">
        <f>ROUND(I118*H118,2)</f>
        <v>0</v>
      </c>
      <c r="K118" s="186" t="s">
        <v>20</v>
      </c>
      <c r="L118" s="56"/>
      <c r="M118" s="191" t="s">
        <v>20</v>
      </c>
      <c r="N118" s="192" t="s">
        <v>44</v>
      </c>
      <c r="O118" s="37"/>
      <c r="P118" s="193">
        <f>O118*H118</f>
        <v>0</v>
      </c>
      <c r="Q118" s="193">
        <v>0</v>
      </c>
      <c r="R118" s="193">
        <f>Q118*H118</f>
        <v>0</v>
      </c>
      <c r="S118" s="193">
        <v>0</v>
      </c>
      <c r="T118" s="194">
        <f>S118*H118</f>
        <v>0</v>
      </c>
      <c r="AR118" s="19" t="s">
        <v>168</v>
      </c>
      <c r="AT118" s="19" t="s">
        <v>164</v>
      </c>
      <c r="AU118" s="19" t="s">
        <v>180</v>
      </c>
      <c r="AY118" s="19" t="s">
        <v>162</v>
      </c>
      <c r="BE118" s="195">
        <f>IF(N118="základní",J118,0)</f>
        <v>0</v>
      </c>
      <c r="BF118" s="195">
        <f>IF(N118="snížená",J118,0)</f>
        <v>0</v>
      </c>
      <c r="BG118" s="195">
        <f>IF(N118="zákl. přenesená",J118,0)</f>
        <v>0</v>
      </c>
      <c r="BH118" s="195">
        <f>IF(N118="sníž. přenesená",J118,0)</f>
        <v>0</v>
      </c>
      <c r="BI118" s="195">
        <f>IF(N118="nulová",J118,0)</f>
        <v>0</v>
      </c>
      <c r="BJ118" s="19" t="s">
        <v>22</v>
      </c>
      <c r="BK118" s="195">
        <f>ROUND(I118*H118,2)</f>
        <v>0</v>
      </c>
      <c r="BL118" s="19" t="s">
        <v>168</v>
      </c>
      <c r="BM118" s="19" t="s">
        <v>280</v>
      </c>
    </row>
    <row r="119" spans="2:63" s="10" customFormat="1" ht="29.85" customHeight="1">
      <c r="B119" s="167"/>
      <c r="C119" s="168"/>
      <c r="D119" s="169" t="s">
        <v>72</v>
      </c>
      <c r="E119" s="268" t="s">
        <v>72</v>
      </c>
      <c r="F119" s="268" t="s">
        <v>4377</v>
      </c>
      <c r="G119" s="168"/>
      <c r="H119" s="168"/>
      <c r="I119" s="171"/>
      <c r="J119" s="269">
        <f>BK119</f>
        <v>0</v>
      </c>
      <c r="K119" s="168"/>
      <c r="L119" s="173"/>
      <c r="M119" s="174"/>
      <c r="N119" s="175"/>
      <c r="O119" s="175"/>
      <c r="P119" s="176">
        <f>P120</f>
        <v>0</v>
      </c>
      <c r="Q119" s="175"/>
      <c r="R119" s="176">
        <f>R120</f>
        <v>0</v>
      </c>
      <c r="S119" s="175"/>
      <c r="T119" s="177">
        <f>T120</f>
        <v>0</v>
      </c>
      <c r="AR119" s="178" t="s">
        <v>22</v>
      </c>
      <c r="AT119" s="179" t="s">
        <v>72</v>
      </c>
      <c r="AU119" s="179" t="s">
        <v>22</v>
      </c>
      <c r="AY119" s="178" t="s">
        <v>162</v>
      </c>
      <c r="BK119" s="180">
        <f>BK120</f>
        <v>0</v>
      </c>
    </row>
    <row r="120" spans="2:63" s="10" customFormat="1" ht="14.85" customHeight="1">
      <c r="B120" s="167"/>
      <c r="C120" s="168"/>
      <c r="D120" s="181" t="s">
        <v>72</v>
      </c>
      <c r="E120" s="182" t="s">
        <v>3107</v>
      </c>
      <c r="F120" s="182" t="s">
        <v>4378</v>
      </c>
      <c r="G120" s="168"/>
      <c r="H120" s="168"/>
      <c r="I120" s="171"/>
      <c r="J120" s="183">
        <f>BK120</f>
        <v>0</v>
      </c>
      <c r="K120" s="168"/>
      <c r="L120" s="173"/>
      <c r="M120" s="174"/>
      <c r="N120" s="175"/>
      <c r="O120" s="175"/>
      <c r="P120" s="176">
        <f>P121+SUM(P122:P147)+P156</f>
        <v>0</v>
      </c>
      <c r="Q120" s="175"/>
      <c r="R120" s="176">
        <f>R121+SUM(R122:R147)+R156</f>
        <v>0</v>
      </c>
      <c r="S120" s="175"/>
      <c r="T120" s="177">
        <f>T121+SUM(T122:T147)+T156</f>
        <v>0</v>
      </c>
      <c r="AR120" s="178" t="s">
        <v>22</v>
      </c>
      <c r="AT120" s="179" t="s">
        <v>72</v>
      </c>
      <c r="AU120" s="179" t="s">
        <v>81</v>
      </c>
      <c r="AY120" s="178" t="s">
        <v>162</v>
      </c>
      <c r="BK120" s="180">
        <f>BK121+SUM(BK122:BK147)+BK156</f>
        <v>0</v>
      </c>
    </row>
    <row r="121" spans="2:65" s="1" customFormat="1" ht="22.5" customHeight="1">
      <c r="B121" s="36"/>
      <c r="C121" s="184" t="s">
        <v>288</v>
      </c>
      <c r="D121" s="184" t="s">
        <v>164</v>
      </c>
      <c r="E121" s="185" t="s">
        <v>2427</v>
      </c>
      <c r="F121" s="186" t="s">
        <v>4379</v>
      </c>
      <c r="G121" s="187" t="s">
        <v>2081</v>
      </c>
      <c r="H121" s="188">
        <v>140</v>
      </c>
      <c r="I121" s="189"/>
      <c r="J121" s="190">
        <f>ROUND(I121*H121,2)</f>
        <v>0</v>
      </c>
      <c r="K121" s="186" t="s">
        <v>20</v>
      </c>
      <c r="L121" s="56"/>
      <c r="M121" s="191" t="s">
        <v>20</v>
      </c>
      <c r="N121" s="192" t="s">
        <v>44</v>
      </c>
      <c r="O121" s="37"/>
      <c r="P121" s="193">
        <f>O121*H121</f>
        <v>0</v>
      </c>
      <c r="Q121" s="193">
        <v>0</v>
      </c>
      <c r="R121" s="193">
        <f>Q121*H121</f>
        <v>0</v>
      </c>
      <c r="S121" s="193">
        <v>0</v>
      </c>
      <c r="T121" s="194">
        <f>S121*H121</f>
        <v>0</v>
      </c>
      <c r="AR121" s="19" t="s">
        <v>168</v>
      </c>
      <c r="AT121" s="19" t="s">
        <v>164</v>
      </c>
      <c r="AU121" s="19" t="s">
        <v>180</v>
      </c>
      <c r="AY121" s="19" t="s">
        <v>162</v>
      </c>
      <c r="BE121" s="195">
        <f>IF(N121="základní",J121,0)</f>
        <v>0</v>
      </c>
      <c r="BF121" s="195">
        <f>IF(N121="snížená",J121,0)</f>
        <v>0</v>
      </c>
      <c r="BG121" s="195">
        <f>IF(N121="zákl. přenesená",J121,0)</f>
        <v>0</v>
      </c>
      <c r="BH121" s="195">
        <f>IF(N121="sníž. přenesená",J121,0)</f>
        <v>0</v>
      </c>
      <c r="BI121" s="195">
        <f>IF(N121="nulová",J121,0)</f>
        <v>0</v>
      </c>
      <c r="BJ121" s="19" t="s">
        <v>22</v>
      </c>
      <c r="BK121" s="195">
        <f>ROUND(I121*H121,2)</f>
        <v>0</v>
      </c>
      <c r="BL121" s="19" t="s">
        <v>168</v>
      </c>
      <c r="BM121" s="19" t="s">
        <v>288</v>
      </c>
    </row>
    <row r="122" spans="2:47" s="1" customFormat="1" ht="27">
      <c r="B122" s="36"/>
      <c r="C122" s="58"/>
      <c r="D122" s="221" t="s">
        <v>2608</v>
      </c>
      <c r="E122" s="58"/>
      <c r="F122" s="266" t="s">
        <v>4380</v>
      </c>
      <c r="G122" s="58"/>
      <c r="H122" s="58"/>
      <c r="I122" s="154"/>
      <c r="J122" s="58"/>
      <c r="K122" s="58"/>
      <c r="L122" s="56"/>
      <c r="M122" s="73"/>
      <c r="N122" s="37"/>
      <c r="O122" s="37"/>
      <c r="P122" s="37"/>
      <c r="Q122" s="37"/>
      <c r="R122" s="37"/>
      <c r="S122" s="37"/>
      <c r="T122" s="74"/>
      <c r="AT122" s="19" t="s">
        <v>2608</v>
      </c>
      <c r="AU122" s="19" t="s">
        <v>180</v>
      </c>
    </row>
    <row r="123" spans="2:65" s="1" customFormat="1" ht="22.5" customHeight="1">
      <c r="B123" s="36"/>
      <c r="C123" s="184" t="s">
        <v>301</v>
      </c>
      <c r="D123" s="184" t="s">
        <v>164</v>
      </c>
      <c r="E123" s="185" t="s">
        <v>3107</v>
      </c>
      <c r="F123" s="186" t="s">
        <v>4381</v>
      </c>
      <c r="G123" s="187" t="s">
        <v>2081</v>
      </c>
      <c r="H123" s="188">
        <v>51</v>
      </c>
      <c r="I123" s="189"/>
      <c r="J123" s="190">
        <f>ROUND(I123*H123,2)</f>
        <v>0</v>
      </c>
      <c r="K123" s="186" t="s">
        <v>20</v>
      </c>
      <c r="L123" s="56"/>
      <c r="M123" s="191" t="s">
        <v>20</v>
      </c>
      <c r="N123" s="192" t="s">
        <v>44</v>
      </c>
      <c r="O123" s="37"/>
      <c r="P123" s="193">
        <f>O123*H123</f>
        <v>0</v>
      </c>
      <c r="Q123" s="193">
        <v>0</v>
      </c>
      <c r="R123" s="193">
        <f>Q123*H123</f>
        <v>0</v>
      </c>
      <c r="S123" s="193">
        <v>0</v>
      </c>
      <c r="T123" s="194">
        <f>S123*H123</f>
        <v>0</v>
      </c>
      <c r="AR123" s="19" t="s">
        <v>168</v>
      </c>
      <c r="AT123" s="19" t="s">
        <v>164</v>
      </c>
      <c r="AU123" s="19" t="s">
        <v>180</v>
      </c>
      <c r="AY123" s="19" t="s">
        <v>162</v>
      </c>
      <c r="BE123" s="195">
        <f>IF(N123="základní",J123,0)</f>
        <v>0</v>
      </c>
      <c r="BF123" s="195">
        <f>IF(N123="snížená",J123,0)</f>
        <v>0</v>
      </c>
      <c r="BG123" s="195">
        <f>IF(N123="zákl. přenesená",J123,0)</f>
        <v>0</v>
      </c>
      <c r="BH123" s="195">
        <f>IF(N123="sníž. přenesená",J123,0)</f>
        <v>0</v>
      </c>
      <c r="BI123" s="195">
        <f>IF(N123="nulová",J123,0)</f>
        <v>0</v>
      </c>
      <c r="BJ123" s="19" t="s">
        <v>22</v>
      </c>
      <c r="BK123" s="195">
        <f>ROUND(I123*H123,2)</f>
        <v>0</v>
      </c>
      <c r="BL123" s="19" t="s">
        <v>168</v>
      </c>
      <c r="BM123" s="19" t="s">
        <v>301</v>
      </c>
    </row>
    <row r="124" spans="2:47" s="1" customFormat="1" ht="27">
      <c r="B124" s="36"/>
      <c r="C124" s="58"/>
      <c r="D124" s="221" t="s">
        <v>2608</v>
      </c>
      <c r="E124" s="58"/>
      <c r="F124" s="266" t="s">
        <v>4382</v>
      </c>
      <c r="G124" s="58"/>
      <c r="H124" s="58"/>
      <c r="I124" s="154"/>
      <c r="J124" s="58"/>
      <c r="K124" s="58"/>
      <c r="L124" s="56"/>
      <c r="M124" s="73"/>
      <c r="N124" s="37"/>
      <c r="O124" s="37"/>
      <c r="P124" s="37"/>
      <c r="Q124" s="37"/>
      <c r="R124" s="37"/>
      <c r="S124" s="37"/>
      <c r="T124" s="74"/>
      <c r="AT124" s="19" t="s">
        <v>2608</v>
      </c>
      <c r="AU124" s="19" t="s">
        <v>180</v>
      </c>
    </row>
    <row r="125" spans="2:65" s="1" customFormat="1" ht="22.5" customHeight="1">
      <c r="B125" s="36"/>
      <c r="C125" s="184" t="s">
        <v>309</v>
      </c>
      <c r="D125" s="184" t="s">
        <v>164</v>
      </c>
      <c r="E125" s="185" t="s">
        <v>3111</v>
      </c>
      <c r="F125" s="186" t="s">
        <v>4383</v>
      </c>
      <c r="G125" s="187" t="s">
        <v>2081</v>
      </c>
      <c r="H125" s="188">
        <v>55</v>
      </c>
      <c r="I125" s="189"/>
      <c r="J125" s="190">
        <f>ROUND(I125*H125,2)</f>
        <v>0</v>
      </c>
      <c r="K125" s="186" t="s">
        <v>20</v>
      </c>
      <c r="L125" s="56"/>
      <c r="M125" s="191" t="s">
        <v>20</v>
      </c>
      <c r="N125" s="192" t="s">
        <v>44</v>
      </c>
      <c r="O125" s="37"/>
      <c r="P125" s="193">
        <f>O125*H125</f>
        <v>0</v>
      </c>
      <c r="Q125" s="193">
        <v>0</v>
      </c>
      <c r="R125" s="193">
        <f>Q125*H125</f>
        <v>0</v>
      </c>
      <c r="S125" s="193">
        <v>0</v>
      </c>
      <c r="T125" s="194">
        <f>S125*H125</f>
        <v>0</v>
      </c>
      <c r="AR125" s="19" t="s">
        <v>168</v>
      </c>
      <c r="AT125" s="19" t="s">
        <v>164</v>
      </c>
      <c r="AU125" s="19" t="s">
        <v>180</v>
      </c>
      <c r="AY125" s="19" t="s">
        <v>162</v>
      </c>
      <c r="BE125" s="195">
        <f>IF(N125="základní",J125,0)</f>
        <v>0</v>
      </c>
      <c r="BF125" s="195">
        <f>IF(N125="snížená",J125,0)</f>
        <v>0</v>
      </c>
      <c r="BG125" s="195">
        <f>IF(N125="zákl. přenesená",J125,0)</f>
        <v>0</v>
      </c>
      <c r="BH125" s="195">
        <f>IF(N125="sníž. přenesená",J125,0)</f>
        <v>0</v>
      </c>
      <c r="BI125" s="195">
        <f>IF(N125="nulová",J125,0)</f>
        <v>0</v>
      </c>
      <c r="BJ125" s="19" t="s">
        <v>22</v>
      </c>
      <c r="BK125" s="195">
        <f>ROUND(I125*H125,2)</f>
        <v>0</v>
      </c>
      <c r="BL125" s="19" t="s">
        <v>168</v>
      </c>
      <c r="BM125" s="19" t="s">
        <v>309</v>
      </c>
    </row>
    <row r="126" spans="2:47" s="1" customFormat="1" ht="27">
      <c r="B126" s="36"/>
      <c r="C126" s="58"/>
      <c r="D126" s="221" t="s">
        <v>2608</v>
      </c>
      <c r="E126" s="58"/>
      <c r="F126" s="266" t="s">
        <v>4384</v>
      </c>
      <c r="G126" s="58"/>
      <c r="H126" s="58"/>
      <c r="I126" s="154"/>
      <c r="J126" s="58"/>
      <c r="K126" s="58"/>
      <c r="L126" s="56"/>
      <c r="M126" s="73"/>
      <c r="N126" s="37"/>
      <c r="O126" s="37"/>
      <c r="P126" s="37"/>
      <c r="Q126" s="37"/>
      <c r="R126" s="37"/>
      <c r="S126" s="37"/>
      <c r="T126" s="74"/>
      <c r="AT126" s="19" t="s">
        <v>2608</v>
      </c>
      <c r="AU126" s="19" t="s">
        <v>180</v>
      </c>
    </row>
    <row r="127" spans="2:65" s="1" customFormat="1" ht="22.5" customHeight="1">
      <c r="B127" s="36"/>
      <c r="C127" s="184" t="s">
        <v>196</v>
      </c>
      <c r="D127" s="184" t="s">
        <v>164</v>
      </c>
      <c r="E127" s="185" t="s">
        <v>3119</v>
      </c>
      <c r="F127" s="186" t="s">
        <v>4385</v>
      </c>
      <c r="G127" s="187" t="s">
        <v>2081</v>
      </c>
      <c r="H127" s="188">
        <v>40</v>
      </c>
      <c r="I127" s="189"/>
      <c r="J127" s="190">
        <f>ROUND(I127*H127,2)</f>
        <v>0</v>
      </c>
      <c r="K127" s="186" t="s">
        <v>20</v>
      </c>
      <c r="L127" s="56"/>
      <c r="M127" s="191" t="s">
        <v>20</v>
      </c>
      <c r="N127" s="192" t="s">
        <v>44</v>
      </c>
      <c r="O127" s="37"/>
      <c r="P127" s="193">
        <f>O127*H127</f>
        <v>0</v>
      </c>
      <c r="Q127" s="193">
        <v>0</v>
      </c>
      <c r="R127" s="193">
        <f>Q127*H127</f>
        <v>0</v>
      </c>
      <c r="S127" s="193">
        <v>0</v>
      </c>
      <c r="T127" s="194">
        <f>S127*H127</f>
        <v>0</v>
      </c>
      <c r="AR127" s="19" t="s">
        <v>168</v>
      </c>
      <c r="AT127" s="19" t="s">
        <v>164</v>
      </c>
      <c r="AU127" s="19" t="s">
        <v>180</v>
      </c>
      <c r="AY127" s="19" t="s">
        <v>162</v>
      </c>
      <c r="BE127" s="195">
        <f>IF(N127="základní",J127,0)</f>
        <v>0</v>
      </c>
      <c r="BF127" s="195">
        <f>IF(N127="snížená",J127,0)</f>
        <v>0</v>
      </c>
      <c r="BG127" s="195">
        <f>IF(N127="zákl. přenesená",J127,0)</f>
        <v>0</v>
      </c>
      <c r="BH127" s="195">
        <f>IF(N127="sníž. přenesená",J127,0)</f>
        <v>0</v>
      </c>
      <c r="BI127" s="195">
        <f>IF(N127="nulová",J127,0)</f>
        <v>0</v>
      </c>
      <c r="BJ127" s="19" t="s">
        <v>22</v>
      </c>
      <c r="BK127" s="195">
        <f>ROUND(I127*H127,2)</f>
        <v>0</v>
      </c>
      <c r="BL127" s="19" t="s">
        <v>168</v>
      </c>
      <c r="BM127" s="19" t="s">
        <v>196</v>
      </c>
    </row>
    <row r="128" spans="2:47" s="1" customFormat="1" ht="27">
      <c r="B128" s="36"/>
      <c r="C128" s="58"/>
      <c r="D128" s="221" t="s">
        <v>2608</v>
      </c>
      <c r="E128" s="58"/>
      <c r="F128" s="266" t="s">
        <v>4386</v>
      </c>
      <c r="G128" s="58"/>
      <c r="H128" s="58"/>
      <c r="I128" s="154"/>
      <c r="J128" s="58"/>
      <c r="K128" s="58"/>
      <c r="L128" s="56"/>
      <c r="M128" s="73"/>
      <c r="N128" s="37"/>
      <c r="O128" s="37"/>
      <c r="P128" s="37"/>
      <c r="Q128" s="37"/>
      <c r="R128" s="37"/>
      <c r="S128" s="37"/>
      <c r="T128" s="74"/>
      <c r="AT128" s="19" t="s">
        <v>2608</v>
      </c>
      <c r="AU128" s="19" t="s">
        <v>180</v>
      </c>
    </row>
    <row r="129" spans="2:65" s="1" customFormat="1" ht="22.5" customHeight="1">
      <c r="B129" s="36"/>
      <c r="C129" s="184" t="s">
        <v>317</v>
      </c>
      <c r="D129" s="184" t="s">
        <v>164</v>
      </c>
      <c r="E129" s="185" t="s">
        <v>3123</v>
      </c>
      <c r="F129" s="186" t="s">
        <v>4387</v>
      </c>
      <c r="G129" s="187" t="s">
        <v>2081</v>
      </c>
      <c r="H129" s="188">
        <v>26</v>
      </c>
      <c r="I129" s="189"/>
      <c r="J129" s="190">
        <f>ROUND(I129*H129,2)</f>
        <v>0</v>
      </c>
      <c r="K129" s="186" t="s">
        <v>20</v>
      </c>
      <c r="L129" s="56"/>
      <c r="M129" s="191" t="s">
        <v>20</v>
      </c>
      <c r="N129" s="192" t="s">
        <v>44</v>
      </c>
      <c r="O129" s="37"/>
      <c r="P129" s="193">
        <f>O129*H129</f>
        <v>0</v>
      </c>
      <c r="Q129" s="193">
        <v>0</v>
      </c>
      <c r="R129" s="193">
        <f>Q129*H129</f>
        <v>0</v>
      </c>
      <c r="S129" s="193">
        <v>0</v>
      </c>
      <c r="T129" s="194">
        <f>S129*H129</f>
        <v>0</v>
      </c>
      <c r="AR129" s="19" t="s">
        <v>168</v>
      </c>
      <c r="AT129" s="19" t="s">
        <v>164</v>
      </c>
      <c r="AU129" s="19" t="s">
        <v>180</v>
      </c>
      <c r="AY129" s="19" t="s">
        <v>162</v>
      </c>
      <c r="BE129" s="195">
        <f>IF(N129="základní",J129,0)</f>
        <v>0</v>
      </c>
      <c r="BF129" s="195">
        <f>IF(N129="snížená",J129,0)</f>
        <v>0</v>
      </c>
      <c r="BG129" s="195">
        <f>IF(N129="zákl. přenesená",J129,0)</f>
        <v>0</v>
      </c>
      <c r="BH129" s="195">
        <f>IF(N129="sníž. přenesená",J129,0)</f>
        <v>0</v>
      </c>
      <c r="BI129" s="195">
        <f>IF(N129="nulová",J129,0)</f>
        <v>0</v>
      </c>
      <c r="BJ129" s="19" t="s">
        <v>22</v>
      </c>
      <c r="BK129" s="195">
        <f>ROUND(I129*H129,2)</f>
        <v>0</v>
      </c>
      <c r="BL129" s="19" t="s">
        <v>168</v>
      </c>
      <c r="BM129" s="19" t="s">
        <v>317</v>
      </c>
    </row>
    <row r="130" spans="2:47" s="1" customFormat="1" ht="27">
      <c r="B130" s="36"/>
      <c r="C130" s="58"/>
      <c r="D130" s="221" t="s">
        <v>2608</v>
      </c>
      <c r="E130" s="58"/>
      <c r="F130" s="266" t="s">
        <v>4388</v>
      </c>
      <c r="G130" s="58"/>
      <c r="H130" s="58"/>
      <c r="I130" s="154"/>
      <c r="J130" s="58"/>
      <c r="K130" s="58"/>
      <c r="L130" s="56"/>
      <c r="M130" s="73"/>
      <c r="N130" s="37"/>
      <c r="O130" s="37"/>
      <c r="P130" s="37"/>
      <c r="Q130" s="37"/>
      <c r="R130" s="37"/>
      <c r="S130" s="37"/>
      <c r="T130" s="74"/>
      <c r="AT130" s="19" t="s">
        <v>2608</v>
      </c>
      <c r="AU130" s="19" t="s">
        <v>180</v>
      </c>
    </row>
    <row r="131" spans="2:65" s="1" customFormat="1" ht="22.5" customHeight="1">
      <c r="B131" s="36"/>
      <c r="C131" s="184" t="s">
        <v>243</v>
      </c>
      <c r="D131" s="184" t="s">
        <v>164</v>
      </c>
      <c r="E131" s="185" t="s">
        <v>3151</v>
      </c>
      <c r="F131" s="186" t="s">
        <v>4389</v>
      </c>
      <c r="G131" s="187" t="s">
        <v>2081</v>
      </c>
      <c r="H131" s="188">
        <v>176</v>
      </c>
      <c r="I131" s="189"/>
      <c r="J131" s="190">
        <f>ROUND(I131*H131,2)</f>
        <v>0</v>
      </c>
      <c r="K131" s="186" t="s">
        <v>20</v>
      </c>
      <c r="L131" s="56"/>
      <c r="M131" s="191" t="s">
        <v>20</v>
      </c>
      <c r="N131" s="192" t="s">
        <v>44</v>
      </c>
      <c r="O131" s="37"/>
      <c r="P131" s="193">
        <f>O131*H131</f>
        <v>0</v>
      </c>
      <c r="Q131" s="193">
        <v>0</v>
      </c>
      <c r="R131" s="193">
        <f>Q131*H131</f>
        <v>0</v>
      </c>
      <c r="S131" s="193">
        <v>0</v>
      </c>
      <c r="T131" s="194">
        <f>S131*H131</f>
        <v>0</v>
      </c>
      <c r="AR131" s="19" t="s">
        <v>168</v>
      </c>
      <c r="AT131" s="19" t="s">
        <v>164</v>
      </c>
      <c r="AU131" s="19" t="s">
        <v>180</v>
      </c>
      <c r="AY131" s="19" t="s">
        <v>162</v>
      </c>
      <c r="BE131" s="195">
        <f>IF(N131="základní",J131,0)</f>
        <v>0</v>
      </c>
      <c r="BF131" s="195">
        <f>IF(N131="snížená",J131,0)</f>
        <v>0</v>
      </c>
      <c r="BG131" s="195">
        <f>IF(N131="zákl. přenesená",J131,0)</f>
        <v>0</v>
      </c>
      <c r="BH131" s="195">
        <f>IF(N131="sníž. přenesená",J131,0)</f>
        <v>0</v>
      </c>
      <c r="BI131" s="195">
        <f>IF(N131="nulová",J131,0)</f>
        <v>0</v>
      </c>
      <c r="BJ131" s="19" t="s">
        <v>22</v>
      </c>
      <c r="BK131" s="195">
        <f>ROUND(I131*H131,2)</f>
        <v>0</v>
      </c>
      <c r="BL131" s="19" t="s">
        <v>168</v>
      </c>
      <c r="BM131" s="19" t="s">
        <v>243</v>
      </c>
    </row>
    <row r="132" spans="2:47" s="1" customFormat="1" ht="27">
      <c r="B132" s="36"/>
      <c r="C132" s="58"/>
      <c r="D132" s="221" t="s">
        <v>2608</v>
      </c>
      <c r="E132" s="58"/>
      <c r="F132" s="266" t="s">
        <v>4390</v>
      </c>
      <c r="G132" s="58"/>
      <c r="H132" s="58"/>
      <c r="I132" s="154"/>
      <c r="J132" s="58"/>
      <c r="K132" s="58"/>
      <c r="L132" s="56"/>
      <c r="M132" s="73"/>
      <c r="N132" s="37"/>
      <c r="O132" s="37"/>
      <c r="P132" s="37"/>
      <c r="Q132" s="37"/>
      <c r="R132" s="37"/>
      <c r="S132" s="37"/>
      <c r="T132" s="74"/>
      <c r="AT132" s="19" t="s">
        <v>2608</v>
      </c>
      <c r="AU132" s="19" t="s">
        <v>180</v>
      </c>
    </row>
    <row r="133" spans="2:65" s="1" customFormat="1" ht="22.5" customHeight="1">
      <c r="B133" s="36"/>
      <c r="C133" s="184" t="s">
        <v>324</v>
      </c>
      <c r="D133" s="184" t="s">
        <v>164</v>
      </c>
      <c r="E133" s="185" t="s">
        <v>3165</v>
      </c>
      <c r="F133" s="186" t="s">
        <v>4391</v>
      </c>
      <c r="G133" s="187" t="s">
        <v>2081</v>
      </c>
      <c r="H133" s="188">
        <v>136</v>
      </c>
      <c r="I133" s="189"/>
      <c r="J133" s="190">
        <f>ROUND(I133*H133,2)</f>
        <v>0</v>
      </c>
      <c r="K133" s="186" t="s">
        <v>20</v>
      </c>
      <c r="L133" s="56"/>
      <c r="M133" s="191" t="s">
        <v>20</v>
      </c>
      <c r="N133" s="192" t="s">
        <v>44</v>
      </c>
      <c r="O133" s="37"/>
      <c r="P133" s="193">
        <f>O133*H133</f>
        <v>0</v>
      </c>
      <c r="Q133" s="193">
        <v>0</v>
      </c>
      <c r="R133" s="193">
        <f>Q133*H133</f>
        <v>0</v>
      </c>
      <c r="S133" s="193">
        <v>0</v>
      </c>
      <c r="T133" s="194">
        <f>S133*H133</f>
        <v>0</v>
      </c>
      <c r="AR133" s="19" t="s">
        <v>168</v>
      </c>
      <c r="AT133" s="19" t="s">
        <v>164</v>
      </c>
      <c r="AU133" s="19" t="s">
        <v>180</v>
      </c>
      <c r="AY133" s="19" t="s">
        <v>162</v>
      </c>
      <c r="BE133" s="195">
        <f>IF(N133="základní",J133,0)</f>
        <v>0</v>
      </c>
      <c r="BF133" s="195">
        <f>IF(N133="snížená",J133,0)</f>
        <v>0</v>
      </c>
      <c r="BG133" s="195">
        <f>IF(N133="zákl. přenesená",J133,0)</f>
        <v>0</v>
      </c>
      <c r="BH133" s="195">
        <f>IF(N133="sníž. přenesená",J133,0)</f>
        <v>0</v>
      </c>
      <c r="BI133" s="195">
        <f>IF(N133="nulová",J133,0)</f>
        <v>0</v>
      </c>
      <c r="BJ133" s="19" t="s">
        <v>22</v>
      </c>
      <c r="BK133" s="195">
        <f>ROUND(I133*H133,2)</f>
        <v>0</v>
      </c>
      <c r="BL133" s="19" t="s">
        <v>168</v>
      </c>
      <c r="BM133" s="19" t="s">
        <v>324</v>
      </c>
    </row>
    <row r="134" spans="2:47" s="1" customFormat="1" ht="27">
      <c r="B134" s="36"/>
      <c r="C134" s="58"/>
      <c r="D134" s="221" t="s">
        <v>2608</v>
      </c>
      <c r="E134" s="58"/>
      <c r="F134" s="266" t="s">
        <v>4392</v>
      </c>
      <c r="G134" s="58"/>
      <c r="H134" s="58"/>
      <c r="I134" s="154"/>
      <c r="J134" s="58"/>
      <c r="K134" s="58"/>
      <c r="L134" s="56"/>
      <c r="M134" s="73"/>
      <c r="N134" s="37"/>
      <c r="O134" s="37"/>
      <c r="P134" s="37"/>
      <c r="Q134" s="37"/>
      <c r="R134" s="37"/>
      <c r="S134" s="37"/>
      <c r="T134" s="74"/>
      <c r="AT134" s="19" t="s">
        <v>2608</v>
      </c>
      <c r="AU134" s="19" t="s">
        <v>180</v>
      </c>
    </row>
    <row r="135" spans="2:65" s="1" customFormat="1" ht="22.5" customHeight="1">
      <c r="B135" s="36"/>
      <c r="C135" s="184" t="s">
        <v>328</v>
      </c>
      <c r="D135" s="184" t="s">
        <v>164</v>
      </c>
      <c r="E135" s="185" t="s">
        <v>3185</v>
      </c>
      <c r="F135" s="186" t="s">
        <v>4393</v>
      </c>
      <c r="G135" s="187" t="s">
        <v>2081</v>
      </c>
      <c r="H135" s="188">
        <v>40</v>
      </c>
      <c r="I135" s="189"/>
      <c r="J135" s="190">
        <f>ROUND(I135*H135,2)</f>
        <v>0</v>
      </c>
      <c r="K135" s="186" t="s">
        <v>20</v>
      </c>
      <c r="L135" s="56"/>
      <c r="M135" s="191" t="s">
        <v>20</v>
      </c>
      <c r="N135" s="192" t="s">
        <v>44</v>
      </c>
      <c r="O135" s="37"/>
      <c r="P135" s="193">
        <f>O135*H135</f>
        <v>0</v>
      </c>
      <c r="Q135" s="193">
        <v>0</v>
      </c>
      <c r="R135" s="193">
        <f>Q135*H135</f>
        <v>0</v>
      </c>
      <c r="S135" s="193">
        <v>0</v>
      </c>
      <c r="T135" s="194">
        <f>S135*H135</f>
        <v>0</v>
      </c>
      <c r="AR135" s="19" t="s">
        <v>168</v>
      </c>
      <c r="AT135" s="19" t="s">
        <v>164</v>
      </c>
      <c r="AU135" s="19" t="s">
        <v>180</v>
      </c>
      <c r="AY135" s="19" t="s">
        <v>162</v>
      </c>
      <c r="BE135" s="195">
        <f>IF(N135="základní",J135,0)</f>
        <v>0</v>
      </c>
      <c r="BF135" s="195">
        <f>IF(N135="snížená",J135,0)</f>
        <v>0</v>
      </c>
      <c r="BG135" s="195">
        <f>IF(N135="zákl. přenesená",J135,0)</f>
        <v>0</v>
      </c>
      <c r="BH135" s="195">
        <f>IF(N135="sníž. přenesená",J135,0)</f>
        <v>0</v>
      </c>
      <c r="BI135" s="195">
        <f>IF(N135="nulová",J135,0)</f>
        <v>0</v>
      </c>
      <c r="BJ135" s="19" t="s">
        <v>22</v>
      </c>
      <c r="BK135" s="195">
        <f>ROUND(I135*H135,2)</f>
        <v>0</v>
      </c>
      <c r="BL135" s="19" t="s">
        <v>168</v>
      </c>
      <c r="BM135" s="19" t="s">
        <v>328</v>
      </c>
    </row>
    <row r="136" spans="2:47" s="1" customFormat="1" ht="27">
      <c r="B136" s="36"/>
      <c r="C136" s="58"/>
      <c r="D136" s="221" t="s">
        <v>2608</v>
      </c>
      <c r="E136" s="58"/>
      <c r="F136" s="266" t="s">
        <v>4394</v>
      </c>
      <c r="G136" s="58"/>
      <c r="H136" s="58"/>
      <c r="I136" s="154"/>
      <c r="J136" s="58"/>
      <c r="K136" s="58"/>
      <c r="L136" s="56"/>
      <c r="M136" s="73"/>
      <c r="N136" s="37"/>
      <c r="O136" s="37"/>
      <c r="P136" s="37"/>
      <c r="Q136" s="37"/>
      <c r="R136" s="37"/>
      <c r="S136" s="37"/>
      <c r="T136" s="74"/>
      <c r="AT136" s="19" t="s">
        <v>2608</v>
      </c>
      <c r="AU136" s="19" t="s">
        <v>180</v>
      </c>
    </row>
    <row r="137" spans="2:65" s="1" customFormat="1" ht="22.5" customHeight="1">
      <c r="B137" s="36"/>
      <c r="C137" s="184" t="s">
        <v>332</v>
      </c>
      <c r="D137" s="184" t="s">
        <v>164</v>
      </c>
      <c r="E137" s="185" t="s">
        <v>3191</v>
      </c>
      <c r="F137" s="186" t="s">
        <v>4395</v>
      </c>
      <c r="G137" s="187" t="s">
        <v>2081</v>
      </c>
      <c r="H137" s="188">
        <v>181</v>
      </c>
      <c r="I137" s="189"/>
      <c r="J137" s="190">
        <f>ROUND(I137*H137,2)</f>
        <v>0</v>
      </c>
      <c r="K137" s="186" t="s">
        <v>20</v>
      </c>
      <c r="L137" s="56"/>
      <c r="M137" s="191" t="s">
        <v>20</v>
      </c>
      <c r="N137" s="192" t="s">
        <v>44</v>
      </c>
      <c r="O137" s="37"/>
      <c r="P137" s="193">
        <f>O137*H137</f>
        <v>0</v>
      </c>
      <c r="Q137" s="193">
        <v>0</v>
      </c>
      <c r="R137" s="193">
        <f>Q137*H137</f>
        <v>0</v>
      </c>
      <c r="S137" s="193">
        <v>0</v>
      </c>
      <c r="T137" s="194">
        <f>S137*H137</f>
        <v>0</v>
      </c>
      <c r="AR137" s="19" t="s">
        <v>168</v>
      </c>
      <c r="AT137" s="19" t="s">
        <v>164</v>
      </c>
      <c r="AU137" s="19" t="s">
        <v>180</v>
      </c>
      <c r="AY137" s="19" t="s">
        <v>162</v>
      </c>
      <c r="BE137" s="195">
        <f>IF(N137="základní",J137,0)</f>
        <v>0</v>
      </c>
      <c r="BF137" s="195">
        <f>IF(N137="snížená",J137,0)</f>
        <v>0</v>
      </c>
      <c r="BG137" s="195">
        <f>IF(N137="zákl. přenesená",J137,0)</f>
        <v>0</v>
      </c>
      <c r="BH137" s="195">
        <f>IF(N137="sníž. přenesená",J137,0)</f>
        <v>0</v>
      </c>
      <c r="BI137" s="195">
        <f>IF(N137="nulová",J137,0)</f>
        <v>0</v>
      </c>
      <c r="BJ137" s="19" t="s">
        <v>22</v>
      </c>
      <c r="BK137" s="195">
        <f>ROUND(I137*H137,2)</f>
        <v>0</v>
      </c>
      <c r="BL137" s="19" t="s">
        <v>168</v>
      </c>
      <c r="BM137" s="19" t="s">
        <v>332</v>
      </c>
    </row>
    <row r="138" spans="2:47" s="1" customFormat="1" ht="27">
      <c r="B138" s="36"/>
      <c r="C138" s="58"/>
      <c r="D138" s="221" t="s">
        <v>2608</v>
      </c>
      <c r="E138" s="58"/>
      <c r="F138" s="266" t="s">
        <v>4396</v>
      </c>
      <c r="G138" s="58"/>
      <c r="H138" s="58"/>
      <c r="I138" s="154"/>
      <c r="J138" s="58"/>
      <c r="K138" s="58"/>
      <c r="L138" s="56"/>
      <c r="M138" s="73"/>
      <c r="N138" s="37"/>
      <c r="O138" s="37"/>
      <c r="P138" s="37"/>
      <c r="Q138" s="37"/>
      <c r="R138" s="37"/>
      <c r="S138" s="37"/>
      <c r="T138" s="74"/>
      <c r="AT138" s="19" t="s">
        <v>2608</v>
      </c>
      <c r="AU138" s="19" t="s">
        <v>180</v>
      </c>
    </row>
    <row r="139" spans="2:65" s="1" customFormat="1" ht="22.5" customHeight="1">
      <c r="B139" s="36"/>
      <c r="C139" s="184" t="s">
        <v>337</v>
      </c>
      <c r="D139" s="184" t="s">
        <v>164</v>
      </c>
      <c r="E139" s="185" t="s">
        <v>3199</v>
      </c>
      <c r="F139" s="186" t="s">
        <v>4397</v>
      </c>
      <c r="G139" s="187" t="s">
        <v>2081</v>
      </c>
      <c r="H139" s="188">
        <v>190</v>
      </c>
      <c r="I139" s="189"/>
      <c r="J139" s="190">
        <f>ROUND(I139*H139,2)</f>
        <v>0</v>
      </c>
      <c r="K139" s="186" t="s">
        <v>20</v>
      </c>
      <c r="L139" s="56"/>
      <c r="M139" s="191" t="s">
        <v>20</v>
      </c>
      <c r="N139" s="192" t="s">
        <v>44</v>
      </c>
      <c r="O139" s="37"/>
      <c r="P139" s="193">
        <f>O139*H139</f>
        <v>0</v>
      </c>
      <c r="Q139" s="193">
        <v>0</v>
      </c>
      <c r="R139" s="193">
        <f>Q139*H139</f>
        <v>0</v>
      </c>
      <c r="S139" s="193">
        <v>0</v>
      </c>
      <c r="T139" s="194">
        <f>S139*H139</f>
        <v>0</v>
      </c>
      <c r="AR139" s="19" t="s">
        <v>168</v>
      </c>
      <c r="AT139" s="19" t="s">
        <v>164</v>
      </c>
      <c r="AU139" s="19" t="s">
        <v>180</v>
      </c>
      <c r="AY139" s="19" t="s">
        <v>162</v>
      </c>
      <c r="BE139" s="195">
        <f>IF(N139="základní",J139,0)</f>
        <v>0</v>
      </c>
      <c r="BF139" s="195">
        <f>IF(N139="snížená",J139,0)</f>
        <v>0</v>
      </c>
      <c r="BG139" s="195">
        <f>IF(N139="zákl. přenesená",J139,0)</f>
        <v>0</v>
      </c>
      <c r="BH139" s="195">
        <f>IF(N139="sníž. přenesená",J139,0)</f>
        <v>0</v>
      </c>
      <c r="BI139" s="195">
        <f>IF(N139="nulová",J139,0)</f>
        <v>0</v>
      </c>
      <c r="BJ139" s="19" t="s">
        <v>22</v>
      </c>
      <c r="BK139" s="195">
        <f>ROUND(I139*H139,2)</f>
        <v>0</v>
      </c>
      <c r="BL139" s="19" t="s">
        <v>168</v>
      </c>
      <c r="BM139" s="19" t="s">
        <v>337</v>
      </c>
    </row>
    <row r="140" spans="2:47" s="1" customFormat="1" ht="27">
      <c r="B140" s="36"/>
      <c r="C140" s="58"/>
      <c r="D140" s="221" t="s">
        <v>2608</v>
      </c>
      <c r="E140" s="58"/>
      <c r="F140" s="266" t="s">
        <v>4398</v>
      </c>
      <c r="G140" s="58"/>
      <c r="H140" s="58"/>
      <c r="I140" s="154"/>
      <c r="J140" s="58"/>
      <c r="K140" s="58"/>
      <c r="L140" s="56"/>
      <c r="M140" s="73"/>
      <c r="N140" s="37"/>
      <c r="O140" s="37"/>
      <c r="P140" s="37"/>
      <c r="Q140" s="37"/>
      <c r="R140" s="37"/>
      <c r="S140" s="37"/>
      <c r="T140" s="74"/>
      <c r="AT140" s="19" t="s">
        <v>2608</v>
      </c>
      <c r="AU140" s="19" t="s">
        <v>180</v>
      </c>
    </row>
    <row r="141" spans="2:65" s="1" customFormat="1" ht="22.5" customHeight="1">
      <c r="B141" s="36"/>
      <c r="C141" s="184" t="s">
        <v>351</v>
      </c>
      <c r="D141" s="184" t="s">
        <v>164</v>
      </c>
      <c r="E141" s="185" t="s">
        <v>3221</v>
      </c>
      <c r="F141" s="186" t="s">
        <v>4399</v>
      </c>
      <c r="G141" s="187" t="s">
        <v>2081</v>
      </c>
      <c r="H141" s="188">
        <v>606</v>
      </c>
      <c r="I141" s="189"/>
      <c r="J141" s="190">
        <f>ROUND(I141*H141,2)</f>
        <v>0</v>
      </c>
      <c r="K141" s="186" t="s">
        <v>20</v>
      </c>
      <c r="L141" s="56"/>
      <c r="M141" s="191" t="s">
        <v>20</v>
      </c>
      <c r="N141" s="192" t="s">
        <v>44</v>
      </c>
      <c r="O141" s="37"/>
      <c r="P141" s="193">
        <f>O141*H141</f>
        <v>0</v>
      </c>
      <c r="Q141" s="193">
        <v>0</v>
      </c>
      <c r="R141" s="193">
        <f>Q141*H141</f>
        <v>0</v>
      </c>
      <c r="S141" s="193">
        <v>0</v>
      </c>
      <c r="T141" s="194">
        <f>S141*H141</f>
        <v>0</v>
      </c>
      <c r="AR141" s="19" t="s">
        <v>168</v>
      </c>
      <c r="AT141" s="19" t="s">
        <v>164</v>
      </c>
      <c r="AU141" s="19" t="s">
        <v>180</v>
      </c>
      <c r="AY141" s="19" t="s">
        <v>162</v>
      </c>
      <c r="BE141" s="195">
        <f>IF(N141="základní",J141,0)</f>
        <v>0</v>
      </c>
      <c r="BF141" s="195">
        <f>IF(N141="snížená",J141,0)</f>
        <v>0</v>
      </c>
      <c r="BG141" s="195">
        <f>IF(N141="zákl. přenesená",J141,0)</f>
        <v>0</v>
      </c>
      <c r="BH141" s="195">
        <f>IF(N141="sníž. přenesená",J141,0)</f>
        <v>0</v>
      </c>
      <c r="BI141" s="195">
        <f>IF(N141="nulová",J141,0)</f>
        <v>0</v>
      </c>
      <c r="BJ141" s="19" t="s">
        <v>22</v>
      </c>
      <c r="BK141" s="195">
        <f>ROUND(I141*H141,2)</f>
        <v>0</v>
      </c>
      <c r="BL141" s="19" t="s">
        <v>168</v>
      </c>
      <c r="BM141" s="19" t="s">
        <v>351</v>
      </c>
    </row>
    <row r="142" spans="2:47" s="1" customFormat="1" ht="27">
      <c r="B142" s="36"/>
      <c r="C142" s="58"/>
      <c r="D142" s="221" t="s">
        <v>2608</v>
      </c>
      <c r="E142" s="58"/>
      <c r="F142" s="266" t="s">
        <v>4400</v>
      </c>
      <c r="G142" s="58"/>
      <c r="H142" s="58"/>
      <c r="I142" s="154"/>
      <c r="J142" s="58"/>
      <c r="K142" s="58"/>
      <c r="L142" s="56"/>
      <c r="M142" s="73"/>
      <c r="N142" s="37"/>
      <c r="O142" s="37"/>
      <c r="P142" s="37"/>
      <c r="Q142" s="37"/>
      <c r="R142" s="37"/>
      <c r="S142" s="37"/>
      <c r="T142" s="74"/>
      <c r="AT142" s="19" t="s">
        <v>2608</v>
      </c>
      <c r="AU142" s="19" t="s">
        <v>180</v>
      </c>
    </row>
    <row r="143" spans="2:65" s="1" customFormat="1" ht="22.5" customHeight="1">
      <c r="B143" s="36"/>
      <c r="C143" s="184" t="s">
        <v>365</v>
      </c>
      <c r="D143" s="184" t="s">
        <v>164</v>
      </c>
      <c r="E143" s="185" t="s">
        <v>3267</v>
      </c>
      <c r="F143" s="186" t="s">
        <v>4401</v>
      </c>
      <c r="G143" s="187" t="s">
        <v>2081</v>
      </c>
      <c r="H143" s="188">
        <v>130</v>
      </c>
      <c r="I143" s="189"/>
      <c r="J143" s="190">
        <f>ROUND(I143*H143,2)</f>
        <v>0</v>
      </c>
      <c r="K143" s="186" t="s">
        <v>20</v>
      </c>
      <c r="L143" s="56"/>
      <c r="M143" s="191" t="s">
        <v>20</v>
      </c>
      <c r="N143" s="192" t="s">
        <v>44</v>
      </c>
      <c r="O143" s="37"/>
      <c r="P143" s="193">
        <f>O143*H143</f>
        <v>0</v>
      </c>
      <c r="Q143" s="193">
        <v>0</v>
      </c>
      <c r="R143" s="193">
        <f>Q143*H143</f>
        <v>0</v>
      </c>
      <c r="S143" s="193">
        <v>0</v>
      </c>
      <c r="T143" s="194">
        <f>S143*H143</f>
        <v>0</v>
      </c>
      <c r="AR143" s="19" t="s">
        <v>168</v>
      </c>
      <c r="AT143" s="19" t="s">
        <v>164</v>
      </c>
      <c r="AU143" s="19" t="s">
        <v>180</v>
      </c>
      <c r="AY143" s="19" t="s">
        <v>162</v>
      </c>
      <c r="BE143" s="195">
        <f>IF(N143="základní",J143,0)</f>
        <v>0</v>
      </c>
      <c r="BF143" s="195">
        <f>IF(N143="snížená",J143,0)</f>
        <v>0</v>
      </c>
      <c r="BG143" s="195">
        <f>IF(N143="zákl. přenesená",J143,0)</f>
        <v>0</v>
      </c>
      <c r="BH143" s="195">
        <f>IF(N143="sníž. přenesená",J143,0)</f>
        <v>0</v>
      </c>
      <c r="BI143" s="195">
        <f>IF(N143="nulová",J143,0)</f>
        <v>0</v>
      </c>
      <c r="BJ143" s="19" t="s">
        <v>22</v>
      </c>
      <c r="BK143" s="195">
        <f>ROUND(I143*H143,2)</f>
        <v>0</v>
      </c>
      <c r="BL143" s="19" t="s">
        <v>168</v>
      </c>
      <c r="BM143" s="19" t="s">
        <v>365</v>
      </c>
    </row>
    <row r="144" spans="2:47" s="1" customFormat="1" ht="27">
      <c r="B144" s="36"/>
      <c r="C144" s="58"/>
      <c r="D144" s="221" t="s">
        <v>2608</v>
      </c>
      <c r="E144" s="58"/>
      <c r="F144" s="266" t="s">
        <v>4402</v>
      </c>
      <c r="G144" s="58"/>
      <c r="H144" s="58"/>
      <c r="I144" s="154"/>
      <c r="J144" s="58"/>
      <c r="K144" s="58"/>
      <c r="L144" s="56"/>
      <c r="M144" s="73"/>
      <c r="N144" s="37"/>
      <c r="O144" s="37"/>
      <c r="P144" s="37"/>
      <c r="Q144" s="37"/>
      <c r="R144" s="37"/>
      <c r="S144" s="37"/>
      <c r="T144" s="74"/>
      <c r="AT144" s="19" t="s">
        <v>2608</v>
      </c>
      <c r="AU144" s="19" t="s">
        <v>180</v>
      </c>
    </row>
    <row r="145" spans="2:65" s="1" customFormat="1" ht="22.5" customHeight="1">
      <c r="B145" s="36"/>
      <c r="C145" s="184" t="s">
        <v>373</v>
      </c>
      <c r="D145" s="184" t="s">
        <v>164</v>
      </c>
      <c r="E145" s="185" t="s">
        <v>3271</v>
      </c>
      <c r="F145" s="186" t="s">
        <v>4403</v>
      </c>
      <c r="G145" s="187" t="s">
        <v>2081</v>
      </c>
      <c r="H145" s="188">
        <v>39</v>
      </c>
      <c r="I145" s="189"/>
      <c r="J145" s="190">
        <f>ROUND(I145*H145,2)</f>
        <v>0</v>
      </c>
      <c r="K145" s="186" t="s">
        <v>20</v>
      </c>
      <c r="L145" s="56"/>
      <c r="M145" s="191" t="s">
        <v>20</v>
      </c>
      <c r="N145" s="192" t="s">
        <v>44</v>
      </c>
      <c r="O145" s="37"/>
      <c r="P145" s="193">
        <f>O145*H145</f>
        <v>0</v>
      </c>
      <c r="Q145" s="193">
        <v>0</v>
      </c>
      <c r="R145" s="193">
        <f>Q145*H145</f>
        <v>0</v>
      </c>
      <c r="S145" s="193">
        <v>0</v>
      </c>
      <c r="T145" s="194">
        <f>S145*H145</f>
        <v>0</v>
      </c>
      <c r="AR145" s="19" t="s">
        <v>168</v>
      </c>
      <c r="AT145" s="19" t="s">
        <v>164</v>
      </c>
      <c r="AU145" s="19" t="s">
        <v>180</v>
      </c>
      <c r="AY145" s="19" t="s">
        <v>162</v>
      </c>
      <c r="BE145" s="195">
        <f>IF(N145="základní",J145,0)</f>
        <v>0</v>
      </c>
      <c r="BF145" s="195">
        <f>IF(N145="snížená",J145,0)</f>
        <v>0</v>
      </c>
      <c r="BG145" s="195">
        <f>IF(N145="zákl. přenesená",J145,0)</f>
        <v>0</v>
      </c>
      <c r="BH145" s="195">
        <f>IF(N145="sníž. přenesená",J145,0)</f>
        <v>0</v>
      </c>
      <c r="BI145" s="195">
        <f>IF(N145="nulová",J145,0)</f>
        <v>0</v>
      </c>
      <c r="BJ145" s="19" t="s">
        <v>22</v>
      </c>
      <c r="BK145" s="195">
        <f>ROUND(I145*H145,2)</f>
        <v>0</v>
      </c>
      <c r="BL145" s="19" t="s">
        <v>168</v>
      </c>
      <c r="BM145" s="19" t="s">
        <v>373</v>
      </c>
    </row>
    <row r="146" spans="2:47" s="1" customFormat="1" ht="27">
      <c r="B146" s="36"/>
      <c r="C146" s="58"/>
      <c r="D146" s="198" t="s">
        <v>2608</v>
      </c>
      <c r="E146" s="58"/>
      <c r="F146" s="267" t="s">
        <v>4404</v>
      </c>
      <c r="G146" s="58"/>
      <c r="H146" s="58"/>
      <c r="I146" s="154"/>
      <c r="J146" s="58"/>
      <c r="K146" s="58"/>
      <c r="L146" s="56"/>
      <c r="M146" s="73"/>
      <c r="N146" s="37"/>
      <c r="O146" s="37"/>
      <c r="P146" s="37"/>
      <c r="Q146" s="37"/>
      <c r="R146" s="37"/>
      <c r="S146" s="37"/>
      <c r="T146" s="74"/>
      <c r="AT146" s="19" t="s">
        <v>2608</v>
      </c>
      <c r="AU146" s="19" t="s">
        <v>180</v>
      </c>
    </row>
    <row r="147" spans="2:63" s="15" customFormat="1" ht="21.6" customHeight="1">
      <c r="B147" s="270"/>
      <c r="C147" s="271"/>
      <c r="D147" s="272" t="s">
        <v>72</v>
      </c>
      <c r="E147" s="272" t="s">
        <v>3111</v>
      </c>
      <c r="F147" s="272" t="s">
        <v>4405</v>
      </c>
      <c r="G147" s="271"/>
      <c r="H147" s="271"/>
      <c r="I147" s="273"/>
      <c r="J147" s="274">
        <f>BK147</f>
        <v>0</v>
      </c>
      <c r="K147" s="271"/>
      <c r="L147" s="275"/>
      <c r="M147" s="276"/>
      <c r="N147" s="277"/>
      <c r="O147" s="277"/>
      <c r="P147" s="278">
        <f>SUM(P148:P155)</f>
        <v>0</v>
      </c>
      <c r="Q147" s="277"/>
      <c r="R147" s="278">
        <f>SUM(R148:R155)</f>
        <v>0</v>
      </c>
      <c r="S147" s="277"/>
      <c r="T147" s="279">
        <f>SUM(T148:T155)</f>
        <v>0</v>
      </c>
      <c r="AR147" s="280" t="s">
        <v>22</v>
      </c>
      <c r="AT147" s="281" t="s">
        <v>72</v>
      </c>
      <c r="AU147" s="281" t="s">
        <v>180</v>
      </c>
      <c r="AY147" s="280" t="s">
        <v>162</v>
      </c>
      <c r="BK147" s="282">
        <f>SUM(BK148:BK155)</f>
        <v>0</v>
      </c>
    </row>
    <row r="148" spans="2:65" s="1" customFormat="1" ht="22.5" customHeight="1">
      <c r="B148" s="36"/>
      <c r="C148" s="184" t="s">
        <v>386</v>
      </c>
      <c r="D148" s="184" t="s">
        <v>164</v>
      </c>
      <c r="E148" s="185" t="s">
        <v>3285</v>
      </c>
      <c r="F148" s="186" t="s">
        <v>4406</v>
      </c>
      <c r="G148" s="187" t="s">
        <v>2081</v>
      </c>
      <c r="H148" s="188">
        <v>170</v>
      </c>
      <c r="I148" s="189"/>
      <c r="J148" s="190">
        <f aca="true" t="shared" si="20" ref="J148:J155">ROUND(I148*H148,2)</f>
        <v>0</v>
      </c>
      <c r="K148" s="186" t="s">
        <v>20</v>
      </c>
      <c r="L148" s="56"/>
      <c r="M148" s="191" t="s">
        <v>20</v>
      </c>
      <c r="N148" s="192" t="s">
        <v>44</v>
      </c>
      <c r="O148" s="37"/>
      <c r="P148" s="193">
        <f aca="true" t="shared" si="21" ref="P148:P155">O148*H148</f>
        <v>0</v>
      </c>
      <c r="Q148" s="193">
        <v>0</v>
      </c>
      <c r="R148" s="193">
        <f aca="true" t="shared" si="22" ref="R148:R155">Q148*H148</f>
        <v>0</v>
      </c>
      <c r="S148" s="193">
        <v>0</v>
      </c>
      <c r="T148" s="194">
        <f aca="true" t="shared" si="23" ref="T148:T155">S148*H148</f>
        <v>0</v>
      </c>
      <c r="AR148" s="19" t="s">
        <v>168</v>
      </c>
      <c r="AT148" s="19" t="s">
        <v>164</v>
      </c>
      <c r="AU148" s="19" t="s">
        <v>168</v>
      </c>
      <c r="AY148" s="19" t="s">
        <v>162</v>
      </c>
      <c r="BE148" s="195">
        <f aca="true" t="shared" si="24" ref="BE148:BE155">IF(N148="základní",J148,0)</f>
        <v>0</v>
      </c>
      <c r="BF148" s="195">
        <f aca="true" t="shared" si="25" ref="BF148:BF155">IF(N148="snížená",J148,0)</f>
        <v>0</v>
      </c>
      <c r="BG148" s="195">
        <f aca="true" t="shared" si="26" ref="BG148:BG155">IF(N148="zákl. přenesená",J148,0)</f>
        <v>0</v>
      </c>
      <c r="BH148" s="195">
        <f aca="true" t="shared" si="27" ref="BH148:BH155">IF(N148="sníž. přenesená",J148,0)</f>
        <v>0</v>
      </c>
      <c r="BI148" s="195">
        <f aca="true" t="shared" si="28" ref="BI148:BI155">IF(N148="nulová",J148,0)</f>
        <v>0</v>
      </c>
      <c r="BJ148" s="19" t="s">
        <v>22</v>
      </c>
      <c r="BK148" s="195">
        <f aca="true" t="shared" si="29" ref="BK148:BK155">ROUND(I148*H148,2)</f>
        <v>0</v>
      </c>
      <c r="BL148" s="19" t="s">
        <v>168</v>
      </c>
      <c r="BM148" s="19" t="s">
        <v>386</v>
      </c>
    </row>
    <row r="149" spans="2:65" s="1" customFormat="1" ht="31.5" customHeight="1">
      <c r="B149" s="36"/>
      <c r="C149" s="184" t="s">
        <v>395</v>
      </c>
      <c r="D149" s="184" t="s">
        <v>164</v>
      </c>
      <c r="E149" s="185" t="s">
        <v>3299</v>
      </c>
      <c r="F149" s="186" t="s">
        <v>4407</v>
      </c>
      <c r="G149" s="187" t="s">
        <v>2081</v>
      </c>
      <c r="H149" s="188">
        <v>20</v>
      </c>
      <c r="I149" s="189"/>
      <c r="J149" s="190">
        <f t="shared" si="20"/>
        <v>0</v>
      </c>
      <c r="K149" s="186" t="s">
        <v>20</v>
      </c>
      <c r="L149" s="56"/>
      <c r="M149" s="191" t="s">
        <v>20</v>
      </c>
      <c r="N149" s="192" t="s">
        <v>44</v>
      </c>
      <c r="O149" s="37"/>
      <c r="P149" s="193">
        <f t="shared" si="21"/>
        <v>0</v>
      </c>
      <c r="Q149" s="193">
        <v>0</v>
      </c>
      <c r="R149" s="193">
        <f t="shared" si="22"/>
        <v>0</v>
      </c>
      <c r="S149" s="193">
        <v>0</v>
      </c>
      <c r="T149" s="194">
        <f t="shared" si="23"/>
        <v>0</v>
      </c>
      <c r="AR149" s="19" t="s">
        <v>168</v>
      </c>
      <c r="AT149" s="19" t="s">
        <v>164</v>
      </c>
      <c r="AU149" s="19" t="s">
        <v>168</v>
      </c>
      <c r="AY149" s="19" t="s">
        <v>162</v>
      </c>
      <c r="BE149" s="195">
        <f t="shared" si="24"/>
        <v>0</v>
      </c>
      <c r="BF149" s="195">
        <f t="shared" si="25"/>
        <v>0</v>
      </c>
      <c r="BG149" s="195">
        <f t="shared" si="26"/>
        <v>0</v>
      </c>
      <c r="BH149" s="195">
        <f t="shared" si="27"/>
        <v>0</v>
      </c>
      <c r="BI149" s="195">
        <f t="shared" si="28"/>
        <v>0</v>
      </c>
      <c r="BJ149" s="19" t="s">
        <v>22</v>
      </c>
      <c r="BK149" s="195">
        <f t="shared" si="29"/>
        <v>0</v>
      </c>
      <c r="BL149" s="19" t="s">
        <v>168</v>
      </c>
      <c r="BM149" s="19" t="s">
        <v>395</v>
      </c>
    </row>
    <row r="150" spans="2:65" s="1" customFormat="1" ht="31.5" customHeight="1">
      <c r="B150" s="36"/>
      <c r="C150" s="184" t="s">
        <v>410</v>
      </c>
      <c r="D150" s="184" t="s">
        <v>164</v>
      </c>
      <c r="E150" s="185" t="s">
        <v>3311</v>
      </c>
      <c r="F150" s="186" t="s">
        <v>4408</v>
      </c>
      <c r="G150" s="187" t="s">
        <v>2081</v>
      </c>
      <c r="H150" s="188">
        <v>5</v>
      </c>
      <c r="I150" s="189"/>
      <c r="J150" s="190">
        <f t="shared" si="20"/>
        <v>0</v>
      </c>
      <c r="K150" s="186" t="s">
        <v>20</v>
      </c>
      <c r="L150" s="56"/>
      <c r="M150" s="191" t="s">
        <v>20</v>
      </c>
      <c r="N150" s="192" t="s">
        <v>44</v>
      </c>
      <c r="O150" s="37"/>
      <c r="P150" s="193">
        <f t="shared" si="21"/>
        <v>0</v>
      </c>
      <c r="Q150" s="193">
        <v>0</v>
      </c>
      <c r="R150" s="193">
        <f t="shared" si="22"/>
        <v>0</v>
      </c>
      <c r="S150" s="193">
        <v>0</v>
      </c>
      <c r="T150" s="194">
        <f t="shared" si="23"/>
        <v>0</v>
      </c>
      <c r="AR150" s="19" t="s">
        <v>168</v>
      </c>
      <c r="AT150" s="19" t="s">
        <v>164</v>
      </c>
      <c r="AU150" s="19" t="s">
        <v>168</v>
      </c>
      <c r="AY150" s="19" t="s">
        <v>162</v>
      </c>
      <c r="BE150" s="195">
        <f t="shared" si="24"/>
        <v>0</v>
      </c>
      <c r="BF150" s="195">
        <f t="shared" si="25"/>
        <v>0</v>
      </c>
      <c r="BG150" s="195">
        <f t="shared" si="26"/>
        <v>0</v>
      </c>
      <c r="BH150" s="195">
        <f t="shared" si="27"/>
        <v>0</v>
      </c>
      <c r="BI150" s="195">
        <f t="shared" si="28"/>
        <v>0</v>
      </c>
      <c r="BJ150" s="19" t="s">
        <v>22</v>
      </c>
      <c r="BK150" s="195">
        <f t="shared" si="29"/>
        <v>0</v>
      </c>
      <c r="BL150" s="19" t="s">
        <v>168</v>
      </c>
      <c r="BM150" s="19" t="s">
        <v>410</v>
      </c>
    </row>
    <row r="151" spans="2:65" s="1" customFormat="1" ht="31.5" customHeight="1">
      <c r="B151" s="36"/>
      <c r="C151" s="184" t="s">
        <v>414</v>
      </c>
      <c r="D151" s="184" t="s">
        <v>164</v>
      </c>
      <c r="E151" s="185" t="s">
        <v>3323</v>
      </c>
      <c r="F151" s="186" t="s">
        <v>4409</v>
      </c>
      <c r="G151" s="187" t="s">
        <v>2081</v>
      </c>
      <c r="H151" s="188">
        <v>5</v>
      </c>
      <c r="I151" s="189"/>
      <c r="J151" s="190">
        <f t="shared" si="20"/>
        <v>0</v>
      </c>
      <c r="K151" s="186" t="s">
        <v>20</v>
      </c>
      <c r="L151" s="56"/>
      <c r="M151" s="191" t="s">
        <v>20</v>
      </c>
      <c r="N151" s="192" t="s">
        <v>44</v>
      </c>
      <c r="O151" s="37"/>
      <c r="P151" s="193">
        <f t="shared" si="21"/>
        <v>0</v>
      </c>
      <c r="Q151" s="193">
        <v>0</v>
      </c>
      <c r="R151" s="193">
        <f t="shared" si="22"/>
        <v>0</v>
      </c>
      <c r="S151" s="193">
        <v>0</v>
      </c>
      <c r="T151" s="194">
        <f t="shared" si="23"/>
        <v>0</v>
      </c>
      <c r="AR151" s="19" t="s">
        <v>168</v>
      </c>
      <c r="AT151" s="19" t="s">
        <v>164</v>
      </c>
      <c r="AU151" s="19" t="s">
        <v>168</v>
      </c>
      <c r="AY151" s="19" t="s">
        <v>162</v>
      </c>
      <c r="BE151" s="195">
        <f t="shared" si="24"/>
        <v>0</v>
      </c>
      <c r="BF151" s="195">
        <f t="shared" si="25"/>
        <v>0</v>
      </c>
      <c r="BG151" s="195">
        <f t="shared" si="26"/>
        <v>0</v>
      </c>
      <c r="BH151" s="195">
        <f t="shared" si="27"/>
        <v>0</v>
      </c>
      <c r="BI151" s="195">
        <f t="shared" si="28"/>
        <v>0</v>
      </c>
      <c r="BJ151" s="19" t="s">
        <v>22</v>
      </c>
      <c r="BK151" s="195">
        <f t="shared" si="29"/>
        <v>0</v>
      </c>
      <c r="BL151" s="19" t="s">
        <v>168</v>
      </c>
      <c r="BM151" s="19" t="s">
        <v>414</v>
      </c>
    </row>
    <row r="152" spans="2:65" s="1" customFormat="1" ht="22.5" customHeight="1">
      <c r="B152" s="36"/>
      <c r="C152" s="184" t="s">
        <v>430</v>
      </c>
      <c r="D152" s="184" t="s">
        <v>164</v>
      </c>
      <c r="E152" s="185" t="s">
        <v>3337</v>
      </c>
      <c r="F152" s="186" t="s">
        <v>4410</v>
      </c>
      <c r="G152" s="187" t="s">
        <v>2081</v>
      </c>
      <c r="H152" s="188">
        <v>20</v>
      </c>
      <c r="I152" s="189"/>
      <c r="J152" s="190">
        <f t="shared" si="20"/>
        <v>0</v>
      </c>
      <c r="K152" s="186" t="s">
        <v>20</v>
      </c>
      <c r="L152" s="56"/>
      <c r="M152" s="191" t="s">
        <v>20</v>
      </c>
      <c r="N152" s="192" t="s">
        <v>44</v>
      </c>
      <c r="O152" s="37"/>
      <c r="P152" s="193">
        <f t="shared" si="21"/>
        <v>0</v>
      </c>
      <c r="Q152" s="193">
        <v>0</v>
      </c>
      <c r="R152" s="193">
        <f t="shared" si="22"/>
        <v>0</v>
      </c>
      <c r="S152" s="193">
        <v>0</v>
      </c>
      <c r="T152" s="194">
        <f t="shared" si="23"/>
        <v>0</v>
      </c>
      <c r="AR152" s="19" t="s">
        <v>168</v>
      </c>
      <c r="AT152" s="19" t="s">
        <v>164</v>
      </c>
      <c r="AU152" s="19" t="s">
        <v>168</v>
      </c>
      <c r="AY152" s="19" t="s">
        <v>162</v>
      </c>
      <c r="BE152" s="195">
        <f t="shared" si="24"/>
        <v>0</v>
      </c>
      <c r="BF152" s="195">
        <f t="shared" si="25"/>
        <v>0</v>
      </c>
      <c r="BG152" s="195">
        <f t="shared" si="26"/>
        <v>0</v>
      </c>
      <c r="BH152" s="195">
        <f t="shared" si="27"/>
        <v>0</v>
      </c>
      <c r="BI152" s="195">
        <f t="shared" si="28"/>
        <v>0</v>
      </c>
      <c r="BJ152" s="19" t="s">
        <v>22</v>
      </c>
      <c r="BK152" s="195">
        <f t="shared" si="29"/>
        <v>0</v>
      </c>
      <c r="BL152" s="19" t="s">
        <v>168</v>
      </c>
      <c r="BM152" s="19" t="s">
        <v>430</v>
      </c>
    </row>
    <row r="153" spans="2:65" s="1" customFormat="1" ht="22.5" customHeight="1">
      <c r="B153" s="36"/>
      <c r="C153" s="184" t="s">
        <v>435</v>
      </c>
      <c r="D153" s="184" t="s">
        <v>164</v>
      </c>
      <c r="E153" s="185" t="s">
        <v>3347</v>
      </c>
      <c r="F153" s="186" t="s">
        <v>4411</v>
      </c>
      <c r="G153" s="187" t="s">
        <v>2081</v>
      </c>
      <c r="H153" s="188">
        <v>100</v>
      </c>
      <c r="I153" s="189"/>
      <c r="J153" s="190">
        <f t="shared" si="20"/>
        <v>0</v>
      </c>
      <c r="K153" s="186" t="s">
        <v>20</v>
      </c>
      <c r="L153" s="56"/>
      <c r="M153" s="191" t="s">
        <v>20</v>
      </c>
      <c r="N153" s="192" t="s">
        <v>44</v>
      </c>
      <c r="O153" s="37"/>
      <c r="P153" s="193">
        <f t="shared" si="21"/>
        <v>0</v>
      </c>
      <c r="Q153" s="193">
        <v>0</v>
      </c>
      <c r="R153" s="193">
        <f t="shared" si="22"/>
        <v>0</v>
      </c>
      <c r="S153" s="193">
        <v>0</v>
      </c>
      <c r="T153" s="194">
        <f t="shared" si="23"/>
        <v>0</v>
      </c>
      <c r="AR153" s="19" t="s">
        <v>168</v>
      </c>
      <c r="AT153" s="19" t="s">
        <v>164</v>
      </c>
      <c r="AU153" s="19" t="s">
        <v>168</v>
      </c>
      <c r="AY153" s="19" t="s">
        <v>162</v>
      </c>
      <c r="BE153" s="195">
        <f t="shared" si="24"/>
        <v>0</v>
      </c>
      <c r="BF153" s="195">
        <f t="shared" si="25"/>
        <v>0</v>
      </c>
      <c r="BG153" s="195">
        <f t="shared" si="26"/>
        <v>0</v>
      </c>
      <c r="BH153" s="195">
        <f t="shared" si="27"/>
        <v>0</v>
      </c>
      <c r="BI153" s="195">
        <f t="shared" si="28"/>
        <v>0</v>
      </c>
      <c r="BJ153" s="19" t="s">
        <v>22</v>
      </c>
      <c r="BK153" s="195">
        <f t="shared" si="29"/>
        <v>0</v>
      </c>
      <c r="BL153" s="19" t="s">
        <v>168</v>
      </c>
      <c r="BM153" s="19" t="s">
        <v>435</v>
      </c>
    </row>
    <row r="154" spans="2:65" s="1" customFormat="1" ht="22.5" customHeight="1">
      <c r="B154" s="36"/>
      <c r="C154" s="184" t="s">
        <v>439</v>
      </c>
      <c r="D154" s="184" t="s">
        <v>164</v>
      </c>
      <c r="E154" s="185" t="s">
        <v>3363</v>
      </c>
      <c r="F154" s="186" t="s">
        <v>4412</v>
      </c>
      <c r="G154" s="187" t="s">
        <v>2081</v>
      </c>
      <c r="H154" s="188">
        <v>20</v>
      </c>
      <c r="I154" s="189"/>
      <c r="J154" s="190">
        <f t="shared" si="20"/>
        <v>0</v>
      </c>
      <c r="K154" s="186" t="s">
        <v>20</v>
      </c>
      <c r="L154" s="56"/>
      <c r="M154" s="191" t="s">
        <v>20</v>
      </c>
      <c r="N154" s="192" t="s">
        <v>44</v>
      </c>
      <c r="O154" s="37"/>
      <c r="P154" s="193">
        <f t="shared" si="21"/>
        <v>0</v>
      </c>
      <c r="Q154" s="193">
        <v>0</v>
      </c>
      <c r="R154" s="193">
        <f t="shared" si="22"/>
        <v>0</v>
      </c>
      <c r="S154" s="193">
        <v>0</v>
      </c>
      <c r="T154" s="194">
        <f t="shared" si="23"/>
        <v>0</v>
      </c>
      <c r="AR154" s="19" t="s">
        <v>168</v>
      </c>
      <c r="AT154" s="19" t="s">
        <v>164</v>
      </c>
      <c r="AU154" s="19" t="s">
        <v>168</v>
      </c>
      <c r="AY154" s="19" t="s">
        <v>162</v>
      </c>
      <c r="BE154" s="195">
        <f t="shared" si="24"/>
        <v>0</v>
      </c>
      <c r="BF154" s="195">
        <f t="shared" si="25"/>
        <v>0</v>
      </c>
      <c r="BG154" s="195">
        <f t="shared" si="26"/>
        <v>0</v>
      </c>
      <c r="BH154" s="195">
        <f t="shared" si="27"/>
        <v>0</v>
      </c>
      <c r="BI154" s="195">
        <f t="shared" si="28"/>
        <v>0</v>
      </c>
      <c r="BJ154" s="19" t="s">
        <v>22</v>
      </c>
      <c r="BK154" s="195">
        <f t="shared" si="29"/>
        <v>0</v>
      </c>
      <c r="BL154" s="19" t="s">
        <v>168</v>
      </c>
      <c r="BM154" s="19" t="s">
        <v>439</v>
      </c>
    </row>
    <row r="155" spans="2:65" s="1" customFormat="1" ht="22.5" customHeight="1">
      <c r="B155" s="36"/>
      <c r="C155" s="184" t="s">
        <v>443</v>
      </c>
      <c r="D155" s="184" t="s">
        <v>164</v>
      </c>
      <c r="E155" s="185" t="s">
        <v>3373</v>
      </c>
      <c r="F155" s="186" t="s">
        <v>4413</v>
      </c>
      <c r="G155" s="187" t="s">
        <v>2867</v>
      </c>
      <c r="H155" s="188">
        <v>1</v>
      </c>
      <c r="I155" s="189"/>
      <c r="J155" s="190">
        <f t="shared" si="20"/>
        <v>0</v>
      </c>
      <c r="K155" s="186" t="s">
        <v>20</v>
      </c>
      <c r="L155" s="56"/>
      <c r="M155" s="191" t="s">
        <v>20</v>
      </c>
      <c r="N155" s="192" t="s">
        <v>44</v>
      </c>
      <c r="O155" s="37"/>
      <c r="P155" s="193">
        <f t="shared" si="21"/>
        <v>0</v>
      </c>
      <c r="Q155" s="193">
        <v>0</v>
      </c>
      <c r="R155" s="193">
        <f t="shared" si="22"/>
        <v>0</v>
      </c>
      <c r="S155" s="193">
        <v>0</v>
      </c>
      <c r="T155" s="194">
        <f t="shared" si="23"/>
        <v>0</v>
      </c>
      <c r="AR155" s="19" t="s">
        <v>168</v>
      </c>
      <c r="AT155" s="19" t="s">
        <v>164</v>
      </c>
      <c r="AU155" s="19" t="s">
        <v>168</v>
      </c>
      <c r="AY155" s="19" t="s">
        <v>162</v>
      </c>
      <c r="BE155" s="195">
        <f t="shared" si="24"/>
        <v>0</v>
      </c>
      <c r="BF155" s="195">
        <f t="shared" si="25"/>
        <v>0</v>
      </c>
      <c r="BG155" s="195">
        <f t="shared" si="26"/>
        <v>0</v>
      </c>
      <c r="BH155" s="195">
        <f t="shared" si="27"/>
        <v>0</v>
      </c>
      <c r="BI155" s="195">
        <f t="shared" si="28"/>
        <v>0</v>
      </c>
      <c r="BJ155" s="19" t="s">
        <v>22</v>
      </c>
      <c r="BK155" s="195">
        <f t="shared" si="29"/>
        <v>0</v>
      </c>
      <c r="BL155" s="19" t="s">
        <v>168</v>
      </c>
      <c r="BM155" s="19" t="s">
        <v>443</v>
      </c>
    </row>
    <row r="156" spans="2:63" s="15" customFormat="1" ht="21.6" customHeight="1">
      <c r="B156" s="270"/>
      <c r="C156" s="271"/>
      <c r="D156" s="272" t="s">
        <v>72</v>
      </c>
      <c r="E156" s="272" t="s">
        <v>3119</v>
      </c>
      <c r="F156" s="272" t="s">
        <v>4414</v>
      </c>
      <c r="G156" s="271"/>
      <c r="H156" s="271"/>
      <c r="I156" s="273"/>
      <c r="J156" s="274">
        <f>BK156</f>
        <v>0</v>
      </c>
      <c r="K156" s="271"/>
      <c r="L156" s="275"/>
      <c r="M156" s="276"/>
      <c r="N156" s="277"/>
      <c r="O156" s="277"/>
      <c r="P156" s="278">
        <f>SUM(P157:P158)</f>
        <v>0</v>
      </c>
      <c r="Q156" s="277"/>
      <c r="R156" s="278">
        <f>SUM(R157:R158)</f>
        <v>0</v>
      </c>
      <c r="S156" s="277"/>
      <c r="T156" s="279">
        <f>SUM(T157:T158)</f>
        <v>0</v>
      </c>
      <c r="AR156" s="280" t="s">
        <v>22</v>
      </c>
      <c r="AT156" s="281" t="s">
        <v>72</v>
      </c>
      <c r="AU156" s="281" t="s">
        <v>180</v>
      </c>
      <c r="AY156" s="280" t="s">
        <v>162</v>
      </c>
      <c r="BK156" s="282">
        <f>SUM(BK157:BK158)</f>
        <v>0</v>
      </c>
    </row>
    <row r="157" spans="2:65" s="1" customFormat="1" ht="31.5" customHeight="1">
      <c r="B157" s="36"/>
      <c r="C157" s="184" t="s">
        <v>451</v>
      </c>
      <c r="D157" s="184" t="s">
        <v>164</v>
      </c>
      <c r="E157" s="185" t="s">
        <v>3377</v>
      </c>
      <c r="F157" s="186" t="s">
        <v>4415</v>
      </c>
      <c r="G157" s="187" t="s">
        <v>1689</v>
      </c>
      <c r="H157" s="188">
        <v>35</v>
      </c>
      <c r="I157" s="189"/>
      <c r="J157" s="190">
        <f>ROUND(I157*H157,2)</f>
        <v>0</v>
      </c>
      <c r="K157" s="186" t="s">
        <v>20</v>
      </c>
      <c r="L157" s="56"/>
      <c r="M157" s="191" t="s">
        <v>20</v>
      </c>
      <c r="N157" s="192" t="s">
        <v>44</v>
      </c>
      <c r="O157" s="37"/>
      <c r="P157" s="193">
        <f>O157*H157</f>
        <v>0</v>
      </c>
      <c r="Q157" s="193">
        <v>0</v>
      </c>
      <c r="R157" s="193">
        <f>Q157*H157</f>
        <v>0</v>
      </c>
      <c r="S157" s="193">
        <v>0</v>
      </c>
      <c r="T157" s="194">
        <f>S157*H157</f>
        <v>0</v>
      </c>
      <c r="AR157" s="19" t="s">
        <v>168</v>
      </c>
      <c r="AT157" s="19" t="s">
        <v>164</v>
      </c>
      <c r="AU157" s="19" t="s">
        <v>168</v>
      </c>
      <c r="AY157" s="19" t="s">
        <v>162</v>
      </c>
      <c r="BE157" s="195">
        <f>IF(N157="základní",J157,0)</f>
        <v>0</v>
      </c>
      <c r="BF157" s="195">
        <f>IF(N157="snížená",J157,0)</f>
        <v>0</v>
      </c>
      <c r="BG157" s="195">
        <f>IF(N157="zákl. přenesená",J157,0)</f>
        <v>0</v>
      </c>
      <c r="BH157" s="195">
        <f>IF(N157="sníž. přenesená",J157,0)</f>
        <v>0</v>
      </c>
      <c r="BI157" s="195">
        <f>IF(N157="nulová",J157,0)</f>
        <v>0</v>
      </c>
      <c r="BJ157" s="19" t="s">
        <v>22</v>
      </c>
      <c r="BK157" s="195">
        <f>ROUND(I157*H157,2)</f>
        <v>0</v>
      </c>
      <c r="BL157" s="19" t="s">
        <v>168</v>
      </c>
      <c r="BM157" s="19" t="s">
        <v>451</v>
      </c>
    </row>
    <row r="158" spans="2:65" s="1" customFormat="1" ht="22.5" customHeight="1">
      <c r="B158" s="36"/>
      <c r="C158" s="184" t="s">
        <v>455</v>
      </c>
      <c r="D158" s="184" t="s">
        <v>164</v>
      </c>
      <c r="E158" s="185" t="s">
        <v>3389</v>
      </c>
      <c r="F158" s="186" t="s">
        <v>4416</v>
      </c>
      <c r="G158" s="187" t="s">
        <v>1996</v>
      </c>
      <c r="H158" s="188">
        <v>1</v>
      </c>
      <c r="I158" s="189"/>
      <c r="J158" s="190">
        <f>ROUND(I158*H158,2)</f>
        <v>0</v>
      </c>
      <c r="K158" s="186" t="s">
        <v>20</v>
      </c>
      <c r="L158" s="56"/>
      <c r="M158" s="191" t="s">
        <v>20</v>
      </c>
      <c r="N158" s="192" t="s">
        <v>44</v>
      </c>
      <c r="O158" s="37"/>
      <c r="P158" s="193">
        <f>O158*H158</f>
        <v>0</v>
      </c>
      <c r="Q158" s="193">
        <v>0</v>
      </c>
      <c r="R158" s="193">
        <f>Q158*H158</f>
        <v>0</v>
      </c>
      <c r="S158" s="193">
        <v>0</v>
      </c>
      <c r="T158" s="194">
        <f>S158*H158</f>
        <v>0</v>
      </c>
      <c r="AR158" s="19" t="s">
        <v>168</v>
      </c>
      <c r="AT158" s="19" t="s">
        <v>164</v>
      </c>
      <c r="AU158" s="19" t="s">
        <v>168</v>
      </c>
      <c r="AY158" s="19" t="s">
        <v>162</v>
      </c>
      <c r="BE158" s="195">
        <f>IF(N158="základní",J158,0)</f>
        <v>0</v>
      </c>
      <c r="BF158" s="195">
        <f>IF(N158="snížená",J158,0)</f>
        <v>0</v>
      </c>
      <c r="BG158" s="195">
        <f>IF(N158="zákl. přenesená",J158,0)</f>
        <v>0</v>
      </c>
      <c r="BH158" s="195">
        <f>IF(N158="sníž. přenesená",J158,0)</f>
        <v>0</v>
      </c>
      <c r="BI158" s="195">
        <f>IF(N158="nulová",J158,0)</f>
        <v>0</v>
      </c>
      <c r="BJ158" s="19" t="s">
        <v>22</v>
      </c>
      <c r="BK158" s="195">
        <f>ROUND(I158*H158,2)</f>
        <v>0</v>
      </c>
      <c r="BL158" s="19" t="s">
        <v>168</v>
      </c>
      <c r="BM158" s="19" t="s">
        <v>455</v>
      </c>
    </row>
    <row r="159" spans="2:63" s="10" customFormat="1" ht="29.85" customHeight="1">
      <c r="B159" s="167"/>
      <c r="C159" s="168"/>
      <c r="D159" s="169" t="s">
        <v>72</v>
      </c>
      <c r="E159" s="268" t="s">
        <v>898</v>
      </c>
      <c r="F159" s="268" t="s">
        <v>2853</v>
      </c>
      <c r="G159" s="168"/>
      <c r="H159" s="168"/>
      <c r="I159" s="171"/>
      <c r="J159" s="269">
        <f>BK159</f>
        <v>0</v>
      </c>
      <c r="K159" s="168"/>
      <c r="L159" s="173"/>
      <c r="M159" s="174"/>
      <c r="N159" s="175"/>
      <c r="O159" s="175"/>
      <c r="P159" s="176">
        <f>P160</f>
        <v>0</v>
      </c>
      <c r="Q159" s="175"/>
      <c r="R159" s="176">
        <f>R160</f>
        <v>0</v>
      </c>
      <c r="S159" s="175"/>
      <c r="T159" s="177">
        <f>T160</f>
        <v>0</v>
      </c>
      <c r="AR159" s="178" t="s">
        <v>22</v>
      </c>
      <c r="AT159" s="179" t="s">
        <v>72</v>
      </c>
      <c r="AU159" s="179" t="s">
        <v>22</v>
      </c>
      <c r="AY159" s="178" t="s">
        <v>162</v>
      </c>
      <c r="BK159" s="180">
        <f>BK160</f>
        <v>0</v>
      </c>
    </row>
    <row r="160" spans="2:63" s="10" customFormat="1" ht="14.85" customHeight="1">
      <c r="B160" s="167"/>
      <c r="C160" s="168"/>
      <c r="D160" s="181" t="s">
        <v>72</v>
      </c>
      <c r="E160" s="182" t="s">
        <v>3123</v>
      </c>
      <c r="F160" s="182" t="s">
        <v>4417</v>
      </c>
      <c r="G160" s="168"/>
      <c r="H160" s="168"/>
      <c r="I160" s="171"/>
      <c r="J160" s="183">
        <f>BK160</f>
        <v>0</v>
      </c>
      <c r="K160" s="168"/>
      <c r="L160" s="173"/>
      <c r="M160" s="174"/>
      <c r="N160" s="175"/>
      <c r="O160" s="175"/>
      <c r="P160" s="176">
        <f>P161+SUM(P162:P167)</f>
        <v>0</v>
      </c>
      <c r="Q160" s="175"/>
      <c r="R160" s="176">
        <f>R161+SUM(R162:R167)</f>
        <v>0</v>
      </c>
      <c r="S160" s="175"/>
      <c r="T160" s="177">
        <f>T161+SUM(T162:T167)</f>
        <v>0</v>
      </c>
      <c r="AR160" s="178" t="s">
        <v>22</v>
      </c>
      <c r="AT160" s="179" t="s">
        <v>72</v>
      </c>
      <c r="AU160" s="179" t="s">
        <v>81</v>
      </c>
      <c r="AY160" s="178" t="s">
        <v>162</v>
      </c>
      <c r="BK160" s="180">
        <f>BK161+SUM(BK162:BK167)</f>
        <v>0</v>
      </c>
    </row>
    <row r="161" spans="2:65" s="1" customFormat="1" ht="22.5" customHeight="1">
      <c r="B161" s="36"/>
      <c r="C161" s="184" t="s">
        <v>460</v>
      </c>
      <c r="D161" s="184" t="s">
        <v>164</v>
      </c>
      <c r="E161" s="185" t="s">
        <v>2854</v>
      </c>
      <c r="F161" s="186" t="s">
        <v>4418</v>
      </c>
      <c r="G161" s="187" t="s">
        <v>2856</v>
      </c>
      <c r="H161" s="188">
        <v>20</v>
      </c>
      <c r="I161" s="189"/>
      <c r="J161" s="190">
        <f aca="true" t="shared" si="30" ref="J161:J166">ROUND(I161*H161,2)</f>
        <v>0</v>
      </c>
      <c r="K161" s="186" t="s">
        <v>20</v>
      </c>
      <c r="L161" s="56"/>
      <c r="M161" s="191" t="s">
        <v>20</v>
      </c>
      <c r="N161" s="192" t="s">
        <v>44</v>
      </c>
      <c r="O161" s="37"/>
      <c r="P161" s="193">
        <f aca="true" t="shared" si="31" ref="P161:P166">O161*H161</f>
        <v>0</v>
      </c>
      <c r="Q161" s="193">
        <v>0</v>
      </c>
      <c r="R161" s="193">
        <f aca="true" t="shared" si="32" ref="R161:R166">Q161*H161</f>
        <v>0</v>
      </c>
      <c r="S161" s="193">
        <v>0</v>
      </c>
      <c r="T161" s="194">
        <f aca="true" t="shared" si="33" ref="T161:T166">S161*H161</f>
        <v>0</v>
      </c>
      <c r="AR161" s="19" t="s">
        <v>168</v>
      </c>
      <c r="AT161" s="19" t="s">
        <v>164</v>
      </c>
      <c r="AU161" s="19" t="s">
        <v>180</v>
      </c>
      <c r="AY161" s="19" t="s">
        <v>162</v>
      </c>
      <c r="BE161" s="195">
        <f aca="true" t="shared" si="34" ref="BE161:BE166">IF(N161="základní",J161,0)</f>
        <v>0</v>
      </c>
      <c r="BF161" s="195">
        <f aca="true" t="shared" si="35" ref="BF161:BF166">IF(N161="snížená",J161,0)</f>
        <v>0</v>
      </c>
      <c r="BG161" s="195">
        <f aca="true" t="shared" si="36" ref="BG161:BG166">IF(N161="zákl. přenesená",J161,0)</f>
        <v>0</v>
      </c>
      <c r="BH161" s="195">
        <f aca="true" t="shared" si="37" ref="BH161:BH166">IF(N161="sníž. přenesená",J161,0)</f>
        <v>0</v>
      </c>
      <c r="BI161" s="195">
        <f aca="true" t="shared" si="38" ref="BI161:BI166">IF(N161="nulová",J161,0)</f>
        <v>0</v>
      </c>
      <c r="BJ161" s="19" t="s">
        <v>22</v>
      </c>
      <c r="BK161" s="195">
        <f aca="true" t="shared" si="39" ref="BK161:BK166">ROUND(I161*H161,2)</f>
        <v>0</v>
      </c>
      <c r="BL161" s="19" t="s">
        <v>168</v>
      </c>
      <c r="BM161" s="19" t="s">
        <v>460</v>
      </c>
    </row>
    <row r="162" spans="2:65" s="1" customFormat="1" ht="22.5" customHeight="1">
      <c r="B162" s="36"/>
      <c r="C162" s="184" t="s">
        <v>467</v>
      </c>
      <c r="D162" s="184" t="s">
        <v>164</v>
      </c>
      <c r="E162" s="185" t="s">
        <v>2857</v>
      </c>
      <c r="F162" s="186" t="s">
        <v>2974</v>
      </c>
      <c r="G162" s="187" t="s">
        <v>2856</v>
      </c>
      <c r="H162" s="188">
        <v>40</v>
      </c>
      <c r="I162" s="189"/>
      <c r="J162" s="190">
        <f t="shared" si="30"/>
        <v>0</v>
      </c>
      <c r="K162" s="186" t="s">
        <v>20</v>
      </c>
      <c r="L162" s="56"/>
      <c r="M162" s="191" t="s">
        <v>20</v>
      </c>
      <c r="N162" s="192" t="s">
        <v>44</v>
      </c>
      <c r="O162" s="37"/>
      <c r="P162" s="193">
        <f t="shared" si="31"/>
        <v>0</v>
      </c>
      <c r="Q162" s="193">
        <v>0</v>
      </c>
      <c r="R162" s="193">
        <f t="shared" si="32"/>
        <v>0</v>
      </c>
      <c r="S162" s="193">
        <v>0</v>
      </c>
      <c r="T162" s="194">
        <f t="shared" si="33"/>
        <v>0</v>
      </c>
      <c r="AR162" s="19" t="s">
        <v>168</v>
      </c>
      <c r="AT162" s="19" t="s">
        <v>164</v>
      </c>
      <c r="AU162" s="19" t="s">
        <v>180</v>
      </c>
      <c r="AY162" s="19" t="s">
        <v>162</v>
      </c>
      <c r="BE162" s="195">
        <f t="shared" si="34"/>
        <v>0</v>
      </c>
      <c r="BF162" s="195">
        <f t="shared" si="35"/>
        <v>0</v>
      </c>
      <c r="BG162" s="195">
        <f t="shared" si="36"/>
        <v>0</v>
      </c>
      <c r="BH162" s="195">
        <f t="shared" si="37"/>
        <v>0</v>
      </c>
      <c r="BI162" s="195">
        <f t="shared" si="38"/>
        <v>0</v>
      </c>
      <c r="BJ162" s="19" t="s">
        <v>22</v>
      </c>
      <c r="BK162" s="195">
        <f t="shared" si="39"/>
        <v>0</v>
      </c>
      <c r="BL162" s="19" t="s">
        <v>168</v>
      </c>
      <c r="BM162" s="19" t="s">
        <v>467</v>
      </c>
    </row>
    <row r="163" spans="2:65" s="1" customFormat="1" ht="22.5" customHeight="1">
      <c r="B163" s="36"/>
      <c r="C163" s="184" t="s">
        <v>473</v>
      </c>
      <c r="D163" s="184" t="s">
        <v>164</v>
      </c>
      <c r="E163" s="185" t="s">
        <v>2859</v>
      </c>
      <c r="F163" s="186" t="s">
        <v>4419</v>
      </c>
      <c r="G163" s="187" t="s">
        <v>2856</v>
      </c>
      <c r="H163" s="188">
        <v>5</v>
      </c>
      <c r="I163" s="189"/>
      <c r="J163" s="190">
        <f t="shared" si="30"/>
        <v>0</v>
      </c>
      <c r="K163" s="186" t="s">
        <v>20</v>
      </c>
      <c r="L163" s="56"/>
      <c r="M163" s="191" t="s">
        <v>20</v>
      </c>
      <c r="N163" s="192" t="s">
        <v>44</v>
      </c>
      <c r="O163" s="37"/>
      <c r="P163" s="193">
        <f t="shared" si="31"/>
        <v>0</v>
      </c>
      <c r="Q163" s="193">
        <v>0</v>
      </c>
      <c r="R163" s="193">
        <f t="shared" si="32"/>
        <v>0</v>
      </c>
      <c r="S163" s="193">
        <v>0</v>
      </c>
      <c r="T163" s="194">
        <f t="shared" si="33"/>
        <v>0</v>
      </c>
      <c r="AR163" s="19" t="s">
        <v>168</v>
      </c>
      <c r="AT163" s="19" t="s">
        <v>164</v>
      </c>
      <c r="AU163" s="19" t="s">
        <v>180</v>
      </c>
      <c r="AY163" s="19" t="s">
        <v>162</v>
      </c>
      <c r="BE163" s="195">
        <f t="shared" si="34"/>
        <v>0</v>
      </c>
      <c r="BF163" s="195">
        <f t="shared" si="35"/>
        <v>0</v>
      </c>
      <c r="BG163" s="195">
        <f t="shared" si="36"/>
        <v>0</v>
      </c>
      <c r="BH163" s="195">
        <f t="shared" si="37"/>
        <v>0</v>
      </c>
      <c r="BI163" s="195">
        <f t="shared" si="38"/>
        <v>0</v>
      </c>
      <c r="BJ163" s="19" t="s">
        <v>22</v>
      </c>
      <c r="BK163" s="195">
        <f t="shared" si="39"/>
        <v>0</v>
      </c>
      <c r="BL163" s="19" t="s">
        <v>168</v>
      </c>
      <c r="BM163" s="19" t="s">
        <v>473</v>
      </c>
    </row>
    <row r="164" spans="2:65" s="1" customFormat="1" ht="22.5" customHeight="1">
      <c r="B164" s="36"/>
      <c r="C164" s="184" t="s">
        <v>490</v>
      </c>
      <c r="D164" s="184" t="s">
        <v>164</v>
      </c>
      <c r="E164" s="185" t="s">
        <v>2862</v>
      </c>
      <c r="F164" s="186" t="s">
        <v>4420</v>
      </c>
      <c r="G164" s="187" t="s">
        <v>2856</v>
      </c>
      <c r="H164" s="188">
        <v>12</v>
      </c>
      <c r="I164" s="189"/>
      <c r="J164" s="190">
        <f t="shared" si="30"/>
        <v>0</v>
      </c>
      <c r="K164" s="186" t="s">
        <v>20</v>
      </c>
      <c r="L164" s="56"/>
      <c r="M164" s="191" t="s">
        <v>20</v>
      </c>
      <c r="N164" s="192" t="s">
        <v>44</v>
      </c>
      <c r="O164" s="37"/>
      <c r="P164" s="193">
        <f t="shared" si="31"/>
        <v>0</v>
      </c>
      <c r="Q164" s="193">
        <v>0</v>
      </c>
      <c r="R164" s="193">
        <f t="shared" si="32"/>
        <v>0</v>
      </c>
      <c r="S164" s="193">
        <v>0</v>
      </c>
      <c r="T164" s="194">
        <f t="shared" si="33"/>
        <v>0</v>
      </c>
      <c r="AR164" s="19" t="s">
        <v>168</v>
      </c>
      <c r="AT164" s="19" t="s">
        <v>164</v>
      </c>
      <c r="AU164" s="19" t="s">
        <v>180</v>
      </c>
      <c r="AY164" s="19" t="s">
        <v>162</v>
      </c>
      <c r="BE164" s="195">
        <f t="shared" si="34"/>
        <v>0</v>
      </c>
      <c r="BF164" s="195">
        <f t="shared" si="35"/>
        <v>0</v>
      </c>
      <c r="BG164" s="195">
        <f t="shared" si="36"/>
        <v>0</v>
      </c>
      <c r="BH164" s="195">
        <f t="shared" si="37"/>
        <v>0</v>
      </c>
      <c r="BI164" s="195">
        <f t="shared" si="38"/>
        <v>0</v>
      </c>
      <c r="BJ164" s="19" t="s">
        <v>22</v>
      </c>
      <c r="BK164" s="195">
        <f t="shared" si="39"/>
        <v>0</v>
      </c>
      <c r="BL164" s="19" t="s">
        <v>168</v>
      </c>
      <c r="BM164" s="19" t="s">
        <v>490</v>
      </c>
    </row>
    <row r="165" spans="2:65" s="1" customFormat="1" ht="22.5" customHeight="1">
      <c r="B165" s="36"/>
      <c r="C165" s="184" t="s">
        <v>497</v>
      </c>
      <c r="D165" s="184" t="s">
        <v>164</v>
      </c>
      <c r="E165" s="185" t="s">
        <v>2865</v>
      </c>
      <c r="F165" s="186" t="s">
        <v>4421</v>
      </c>
      <c r="G165" s="187" t="s">
        <v>2856</v>
      </c>
      <c r="H165" s="188">
        <v>3</v>
      </c>
      <c r="I165" s="189"/>
      <c r="J165" s="190">
        <f t="shared" si="30"/>
        <v>0</v>
      </c>
      <c r="K165" s="186" t="s">
        <v>20</v>
      </c>
      <c r="L165" s="56"/>
      <c r="M165" s="191" t="s">
        <v>20</v>
      </c>
      <c r="N165" s="192" t="s">
        <v>44</v>
      </c>
      <c r="O165" s="37"/>
      <c r="P165" s="193">
        <f t="shared" si="31"/>
        <v>0</v>
      </c>
      <c r="Q165" s="193">
        <v>0</v>
      </c>
      <c r="R165" s="193">
        <f t="shared" si="32"/>
        <v>0</v>
      </c>
      <c r="S165" s="193">
        <v>0</v>
      </c>
      <c r="T165" s="194">
        <f t="shared" si="33"/>
        <v>0</v>
      </c>
      <c r="AR165" s="19" t="s">
        <v>168</v>
      </c>
      <c r="AT165" s="19" t="s">
        <v>164</v>
      </c>
      <c r="AU165" s="19" t="s">
        <v>180</v>
      </c>
      <c r="AY165" s="19" t="s">
        <v>162</v>
      </c>
      <c r="BE165" s="195">
        <f t="shared" si="34"/>
        <v>0</v>
      </c>
      <c r="BF165" s="195">
        <f t="shared" si="35"/>
        <v>0</v>
      </c>
      <c r="BG165" s="195">
        <f t="shared" si="36"/>
        <v>0</v>
      </c>
      <c r="BH165" s="195">
        <f t="shared" si="37"/>
        <v>0</v>
      </c>
      <c r="BI165" s="195">
        <f t="shared" si="38"/>
        <v>0</v>
      </c>
      <c r="BJ165" s="19" t="s">
        <v>22</v>
      </c>
      <c r="BK165" s="195">
        <f t="shared" si="39"/>
        <v>0</v>
      </c>
      <c r="BL165" s="19" t="s">
        <v>168</v>
      </c>
      <c r="BM165" s="19" t="s">
        <v>497</v>
      </c>
    </row>
    <row r="166" spans="2:65" s="1" customFormat="1" ht="22.5" customHeight="1">
      <c r="B166" s="36"/>
      <c r="C166" s="184" t="s">
        <v>503</v>
      </c>
      <c r="D166" s="184" t="s">
        <v>164</v>
      </c>
      <c r="E166" s="185" t="s">
        <v>4422</v>
      </c>
      <c r="F166" s="186" t="s">
        <v>2866</v>
      </c>
      <c r="G166" s="187" t="s">
        <v>2867</v>
      </c>
      <c r="H166" s="188">
        <v>1</v>
      </c>
      <c r="I166" s="189"/>
      <c r="J166" s="190">
        <f t="shared" si="30"/>
        <v>0</v>
      </c>
      <c r="K166" s="186" t="s">
        <v>20</v>
      </c>
      <c r="L166" s="56"/>
      <c r="M166" s="191" t="s">
        <v>20</v>
      </c>
      <c r="N166" s="192" t="s">
        <v>44</v>
      </c>
      <c r="O166" s="37"/>
      <c r="P166" s="193">
        <f t="shared" si="31"/>
        <v>0</v>
      </c>
      <c r="Q166" s="193">
        <v>0</v>
      </c>
      <c r="R166" s="193">
        <f t="shared" si="32"/>
        <v>0</v>
      </c>
      <c r="S166" s="193">
        <v>0</v>
      </c>
      <c r="T166" s="194">
        <f t="shared" si="33"/>
        <v>0</v>
      </c>
      <c r="AR166" s="19" t="s">
        <v>168</v>
      </c>
      <c r="AT166" s="19" t="s">
        <v>164</v>
      </c>
      <c r="AU166" s="19" t="s">
        <v>180</v>
      </c>
      <c r="AY166" s="19" t="s">
        <v>162</v>
      </c>
      <c r="BE166" s="195">
        <f t="shared" si="34"/>
        <v>0</v>
      </c>
      <c r="BF166" s="195">
        <f t="shared" si="35"/>
        <v>0</v>
      </c>
      <c r="BG166" s="195">
        <f t="shared" si="36"/>
        <v>0</v>
      </c>
      <c r="BH166" s="195">
        <f t="shared" si="37"/>
        <v>0</v>
      </c>
      <c r="BI166" s="195">
        <f t="shared" si="38"/>
        <v>0</v>
      </c>
      <c r="BJ166" s="19" t="s">
        <v>22</v>
      </c>
      <c r="BK166" s="195">
        <f t="shared" si="39"/>
        <v>0</v>
      </c>
      <c r="BL166" s="19" t="s">
        <v>168</v>
      </c>
      <c r="BM166" s="19" t="s">
        <v>503</v>
      </c>
    </row>
    <row r="167" spans="2:63" s="15" customFormat="1" ht="21.6" customHeight="1">
      <c r="B167" s="270"/>
      <c r="C167" s="271"/>
      <c r="D167" s="272" t="s">
        <v>72</v>
      </c>
      <c r="E167" s="272" t="s">
        <v>3151</v>
      </c>
      <c r="F167" s="272" t="s">
        <v>4423</v>
      </c>
      <c r="G167" s="271"/>
      <c r="H167" s="271"/>
      <c r="I167" s="273"/>
      <c r="J167" s="274">
        <f>BK167</f>
        <v>0</v>
      </c>
      <c r="K167" s="271"/>
      <c r="L167" s="275"/>
      <c r="M167" s="276"/>
      <c r="N167" s="277"/>
      <c r="O167" s="277"/>
      <c r="P167" s="278">
        <f>SUM(P168:P172)</f>
        <v>0</v>
      </c>
      <c r="Q167" s="277"/>
      <c r="R167" s="278">
        <f>SUM(R168:R172)</f>
        <v>0</v>
      </c>
      <c r="S167" s="277"/>
      <c r="T167" s="279">
        <f>SUM(T168:T172)</f>
        <v>0</v>
      </c>
      <c r="AR167" s="280" t="s">
        <v>22</v>
      </c>
      <c r="AT167" s="281" t="s">
        <v>72</v>
      </c>
      <c r="AU167" s="281" t="s">
        <v>180</v>
      </c>
      <c r="AY167" s="280" t="s">
        <v>162</v>
      </c>
      <c r="BK167" s="282">
        <f>SUM(BK168:BK172)</f>
        <v>0</v>
      </c>
    </row>
    <row r="168" spans="2:65" s="1" customFormat="1" ht="22.5" customHeight="1">
      <c r="B168" s="36"/>
      <c r="C168" s="184" t="s">
        <v>509</v>
      </c>
      <c r="D168" s="184" t="s">
        <v>164</v>
      </c>
      <c r="E168" s="185" t="s">
        <v>4424</v>
      </c>
      <c r="F168" s="186" t="s">
        <v>4425</v>
      </c>
      <c r="G168" s="187" t="s">
        <v>2856</v>
      </c>
      <c r="H168" s="188">
        <v>24</v>
      </c>
      <c r="I168" s="189"/>
      <c r="J168" s="190">
        <f>ROUND(I168*H168,2)</f>
        <v>0</v>
      </c>
      <c r="K168" s="186" t="s">
        <v>20</v>
      </c>
      <c r="L168" s="56"/>
      <c r="M168" s="191" t="s">
        <v>20</v>
      </c>
      <c r="N168" s="192" t="s">
        <v>44</v>
      </c>
      <c r="O168" s="37"/>
      <c r="P168" s="193">
        <f>O168*H168</f>
        <v>0</v>
      </c>
      <c r="Q168" s="193">
        <v>0</v>
      </c>
      <c r="R168" s="193">
        <f>Q168*H168</f>
        <v>0</v>
      </c>
      <c r="S168" s="193">
        <v>0</v>
      </c>
      <c r="T168" s="194">
        <f>S168*H168</f>
        <v>0</v>
      </c>
      <c r="AR168" s="19" t="s">
        <v>168</v>
      </c>
      <c r="AT168" s="19" t="s">
        <v>164</v>
      </c>
      <c r="AU168" s="19" t="s">
        <v>168</v>
      </c>
      <c r="AY168" s="19" t="s">
        <v>162</v>
      </c>
      <c r="BE168" s="195">
        <f>IF(N168="základní",J168,0)</f>
        <v>0</v>
      </c>
      <c r="BF168" s="195">
        <f>IF(N168="snížená",J168,0)</f>
        <v>0</v>
      </c>
      <c r="BG168" s="195">
        <f>IF(N168="zákl. přenesená",J168,0)</f>
        <v>0</v>
      </c>
      <c r="BH168" s="195">
        <f>IF(N168="sníž. přenesená",J168,0)</f>
        <v>0</v>
      </c>
      <c r="BI168" s="195">
        <f>IF(N168="nulová",J168,0)</f>
        <v>0</v>
      </c>
      <c r="BJ168" s="19" t="s">
        <v>22</v>
      </c>
      <c r="BK168" s="195">
        <f>ROUND(I168*H168,2)</f>
        <v>0</v>
      </c>
      <c r="BL168" s="19" t="s">
        <v>168</v>
      </c>
      <c r="BM168" s="19" t="s">
        <v>509</v>
      </c>
    </row>
    <row r="169" spans="2:65" s="1" customFormat="1" ht="22.5" customHeight="1">
      <c r="B169" s="36"/>
      <c r="C169" s="184" t="s">
        <v>513</v>
      </c>
      <c r="D169" s="184" t="s">
        <v>164</v>
      </c>
      <c r="E169" s="185" t="s">
        <v>4426</v>
      </c>
      <c r="F169" s="186" t="s">
        <v>2860</v>
      </c>
      <c r="G169" s="187" t="s">
        <v>2856</v>
      </c>
      <c r="H169" s="188">
        <v>6</v>
      </c>
      <c r="I169" s="189"/>
      <c r="J169" s="190">
        <f>ROUND(I169*H169,2)</f>
        <v>0</v>
      </c>
      <c r="K169" s="186" t="s">
        <v>20</v>
      </c>
      <c r="L169" s="56"/>
      <c r="M169" s="191" t="s">
        <v>20</v>
      </c>
      <c r="N169" s="192" t="s">
        <v>44</v>
      </c>
      <c r="O169" s="37"/>
      <c r="P169" s="193">
        <f>O169*H169</f>
        <v>0</v>
      </c>
      <c r="Q169" s="193">
        <v>0</v>
      </c>
      <c r="R169" s="193">
        <f>Q169*H169</f>
        <v>0</v>
      </c>
      <c r="S169" s="193">
        <v>0</v>
      </c>
      <c r="T169" s="194">
        <f>S169*H169</f>
        <v>0</v>
      </c>
      <c r="AR169" s="19" t="s">
        <v>168</v>
      </c>
      <c r="AT169" s="19" t="s">
        <v>164</v>
      </c>
      <c r="AU169" s="19" t="s">
        <v>168</v>
      </c>
      <c r="AY169" s="19" t="s">
        <v>162</v>
      </c>
      <c r="BE169" s="195">
        <f>IF(N169="základní",J169,0)</f>
        <v>0</v>
      </c>
      <c r="BF169" s="195">
        <f>IF(N169="snížená",J169,0)</f>
        <v>0</v>
      </c>
      <c r="BG169" s="195">
        <f>IF(N169="zákl. přenesená",J169,0)</f>
        <v>0</v>
      </c>
      <c r="BH169" s="195">
        <f>IF(N169="sníž. přenesená",J169,0)</f>
        <v>0</v>
      </c>
      <c r="BI169" s="195">
        <f>IF(N169="nulová",J169,0)</f>
        <v>0</v>
      </c>
      <c r="BJ169" s="19" t="s">
        <v>22</v>
      </c>
      <c r="BK169" s="195">
        <f>ROUND(I169*H169,2)</f>
        <v>0</v>
      </c>
      <c r="BL169" s="19" t="s">
        <v>168</v>
      </c>
      <c r="BM169" s="19" t="s">
        <v>513</v>
      </c>
    </row>
    <row r="170" spans="2:47" s="1" customFormat="1" ht="27">
      <c r="B170" s="36"/>
      <c r="C170" s="58"/>
      <c r="D170" s="221" t="s">
        <v>2608</v>
      </c>
      <c r="E170" s="58"/>
      <c r="F170" s="266" t="s">
        <v>4427</v>
      </c>
      <c r="G170" s="58"/>
      <c r="H170" s="58"/>
      <c r="I170" s="154"/>
      <c r="J170" s="58"/>
      <c r="K170" s="58"/>
      <c r="L170" s="56"/>
      <c r="M170" s="73"/>
      <c r="N170" s="37"/>
      <c r="O170" s="37"/>
      <c r="P170" s="37"/>
      <c r="Q170" s="37"/>
      <c r="R170" s="37"/>
      <c r="S170" s="37"/>
      <c r="T170" s="74"/>
      <c r="AT170" s="19" t="s">
        <v>2608</v>
      </c>
      <c r="AU170" s="19" t="s">
        <v>168</v>
      </c>
    </row>
    <row r="171" spans="2:65" s="1" customFormat="1" ht="22.5" customHeight="1">
      <c r="B171" s="36"/>
      <c r="C171" s="184" t="s">
        <v>518</v>
      </c>
      <c r="D171" s="184" t="s">
        <v>164</v>
      </c>
      <c r="E171" s="185" t="s">
        <v>4428</v>
      </c>
      <c r="F171" s="186" t="s">
        <v>2863</v>
      </c>
      <c r="G171" s="187" t="s">
        <v>2856</v>
      </c>
      <c r="H171" s="188">
        <v>4</v>
      </c>
      <c r="I171" s="189"/>
      <c r="J171" s="190">
        <f>ROUND(I171*H171,2)</f>
        <v>0</v>
      </c>
      <c r="K171" s="186" t="s">
        <v>20</v>
      </c>
      <c r="L171" s="56"/>
      <c r="M171" s="191" t="s">
        <v>20</v>
      </c>
      <c r="N171" s="192" t="s">
        <v>44</v>
      </c>
      <c r="O171" s="37"/>
      <c r="P171" s="193">
        <f>O171*H171</f>
        <v>0</v>
      </c>
      <c r="Q171" s="193">
        <v>0</v>
      </c>
      <c r="R171" s="193">
        <f>Q171*H171</f>
        <v>0</v>
      </c>
      <c r="S171" s="193">
        <v>0</v>
      </c>
      <c r="T171" s="194">
        <f>S171*H171</f>
        <v>0</v>
      </c>
      <c r="AR171" s="19" t="s">
        <v>168</v>
      </c>
      <c r="AT171" s="19" t="s">
        <v>164</v>
      </c>
      <c r="AU171" s="19" t="s">
        <v>168</v>
      </c>
      <c r="AY171" s="19" t="s">
        <v>162</v>
      </c>
      <c r="BE171" s="195">
        <f>IF(N171="základní",J171,0)</f>
        <v>0</v>
      </c>
      <c r="BF171" s="195">
        <f>IF(N171="snížená",J171,0)</f>
        <v>0</v>
      </c>
      <c r="BG171" s="195">
        <f>IF(N171="zákl. přenesená",J171,0)</f>
        <v>0</v>
      </c>
      <c r="BH171" s="195">
        <f>IF(N171="sníž. přenesená",J171,0)</f>
        <v>0</v>
      </c>
      <c r="BI171" s="195">
        <f>IF(N171="nulová",J171,0)</f>
        <v>0</v>
      </c>
      <c r="BJ171" s="19" t="s">
        <v>22</v>
      </c>
      <c r="BK171" s="195">
        <f>ROUND(I171*H171,2)</f>
        <v>0</v>
      </c>
      <c r="BL171" s="19" t="s">
        <v>168</v>
      </c>
      <c r="BM171" s="19" t="s">
        <v>518</v>
      </c>
    </row>
    <row r="172" spans="2:47" s="1" customFormat="1" ht="54">
      <c r="B172" s="36"/>
      <c r="C172" s="58"/>
      <c r="D172" s="198" t="s">
        <v>2608</v>
      </c>
      <c r="E172" s="58"/>
      <c r="F172" s="267" t="s">
        <v>4429</v>
      </c>
      <c r="G172" s="58"/>
      <c r="H172" s="58"/>
      <c r="I172" s="154"/>
      <c r="J172" s="58"/>
      <c r="K172" s="58"/>
      <c r="L172" s="56"/>
      <c r="M172" s="285"/>
      <c r="N172" s="263"/>
      <c r="O172" s="263"/>
      <c r="P172" s="263"/>
      <c r="Q172" s="263"/>
      <c r="R172" s="263"/>
      <c r="S172" s="263"/>
      <c r="T172" s="286"/>
      <c r="AT172" s="19" t="s">
        <v>2608</v>
      </c>
      <c r="AU172" s="19" t="s">
        <v>168</v>
      </c>
    </row>
    <row r="173" spans="2:12" s="1" customFormat="1" ht="6.95" customHeight="1">
      <c r="B173" s="51"/>
      <c r="C173" s="52"/>
      <c r="D173" s="52"/>
      <c r="E173" s="52"/>
      <c r="F173" s="52"/>
      <c r="G173" s="52"/>
      <c r="H173" s="52"/>
      <c r="I173" s="130"/>
      <c r="J173" s="52"/>
      <c r="K173" s="52"/>
      <c r="L173" s="56"/>
    </row>
  </sheetData>
  <sheetProtection password="CC35" sheet="1" objects="1" scenarios="1" formatColumns="0" formatRows="0" sort="0" autoFilter="0"/>
  <autoFilter ref="C88:K88"/>
  <mergeCells count="9">
    <mergeCell ref="E79:H79"/>
    <mergeCell ref="E81:H81"/>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88"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06"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17"/>
      <c r="B1" s="336"/>
      <c r="C1" s="336"/>
      <c r="D1" s="335" t="s">
        <v>1</v>
      </c>
      <c r="E1" s="336"/>
      <c r="F1" s="337" t="s">
        <v>4477</v>
      </c>
      <c r="G1" s="342" t="s">
        <v>4478</v>
      </c>
      <c r="H1" s="342"/>
      <c r="I1" s="343"/>
      <c r="J1" s="337" t="s">
        <v>4479</v>
      </c>
      <c r="K1" s="335" t="s">
        <v>100</v>
      </c>
      <c r="L1" s="337" t="s">
        <v>4480</v>
      </c>
      <c r="M1" s="337"/>
      <c r="N1" s="337"/>
      <c r="O1" s="337"/>
      <c r="P1" s="337"/>
      <c r="Q1" s="337"/>
      <c r="R1" s="337"/>
      <c r="S1" s="337"/>
      <c r="T1" s="337"/>
      <c r="U1" s="333"/>
      <c r="V1" s="333"/>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row>
    <row r="2" spans="3:46" ht="36.95" customHeight="1">
      <c r="L2" s="290"/>
      <c r="M2" s="290"/>
      <c r="N2" s="290"/>
      <c r="O2" s="290"/>
      <c r="P2" s="290"/>
      <c r="Q2" s="290"/>
      <c r="R2" s="290"/>
      <c r="S2" s="290"/>
      <c r="T2" s="290"/>
      <c r="U2" s="290"/>
      <c r="V2" s="290"/>
      <c r="AT2" s="19" t="s">
        <v>99</v>
      </c>
    </row>
    <row r="3" spans="2:46" ht="6.95" customHeight="1">
      <c r="B3" s="20"/>
      <c r="C3" s="21"/>
      <c r="D3" s="21"/>
      <c r="E3" s="21"/>
      <c r="F3" s="21"/>
      <c r="G3" s="21"/>
      <c r="H3" s="21"/>
      <c r="I3" s="107"/>
      <c r="J3" s="21"/>
      <c r="K3" s="22"/>
      <c r="AT3" s="19" t="s">
        <v>81</v>
      </c>
    </row>
    <row r="4" spans="2:46" ht="36.95" customHeight="1">
      <c r="B4" s="23"/>
      <c r="C4" s="24"/>
      <c r="D4" s="25" t="s">
        <v>101</v>
      </c>
      <c r="E4" s="24"/>
      <c r="F4" s="24"/>
      <c r="G4" s="24"/>
      <c r="H4" s="24"/>
      <c r="I4" s="108"/>
      <c r="J4" s="24"/>
      <c r="K4" s="26"/>
      <c r="M4" s="27" t="s">
        <v>10</v>
      </c>
      <c r="AT4" s="19" t="s">
        <v>4</v>
      </c>
    </row>
    <row r="5" spans="2:11" ht="6.95" customHeight="1">
      <c r="B5" s="23"/>
      <c r="C5" s="24"/>
      <c r="D5" s="24"/>
      <c r="E5" s="24"/>
      <c r="F5" s="24"/>
      <c r="G5" s="24"/>
      <c r="H5" s="24"/>
      <c r="I5" s="108"/>
      <c r="J5" s="24"/>
      <c r="K5" s="26"/>
    </row>
    <row r="6" spans="2:11" ht="13.5">
      <c r="B6" s="23"/>
      <c r="C6" s="24"/>
      <c r="D6" s="32" t="s">
        <v>16</v>
      </c>
      <c r="E6" s="24"/>
      <c r="F6" s="24"/>
      <c r="G6" s="24"/>
      <c r="H6" s="24"/>
      <c r="I6" s="108"/>
      <c r="J6" s="24"/>
      <c r="K6" s="26"/>
    </row>
    <row r="7" spans="2:11" ht="22.5" customHeight="1">
      <c r="B7" s="23"/>
      <c r="C7" s="24"/>
      <c r="D7" s="24"/>
      <c r="E7" s="328" t="str">
        <f>'Rekapitulace stavby'!K6</f>
        <v>Stavební úpravy pro rozšíření univerzitní infrastruktury ÚVIS MENDELU</v>
      </c>
      <c r="F7" s="294"/>
      <c r="G7" s="294"/>
      <c r="H7" s="294"/>
      <c r="I7" s="108"/>
      <c r="J7" s="24"/>
      <c r="K7" s="26"/>
    </row>
    <row r="8" spans="2:11" s="1" customFormat="1" ht="13.5">
      <c r="B8" s="36"/>
      <c r="C8" s="37"/>
      <c r="D8" s="32" t="s">
        <v>102</v>
      </c>
      <c r="E8" s="37"/>
      <c r="F8" s="37"/>
      <c r="G8" s="37"/>
      <c r="H8" s="37"/>
      <c r="I8" s="109"/>
      <c r="J8" s="37"/>
      <c r="K8" s="40"/>
    </row>
    <row r="9" spans="2:11" s="1" customFormat="1" ht="36.95" customHeight="1">
      <c r="B9" s="36"/>
      <c r="C9" s="37"/>
      <c r="D9" s="37"/>
      <c r="E9" s="329" t="s">
        <v>4430</v>
      </c>
      <c r="F9" s="301"/>
      <c r="G9" s="301"/>
      <c r="H9" s="301"/>
      <c r="I9" s="109"/>
      <c r="J9" s="37"/>
      <c r="K9" s="40"/>
    </row>
    <row r="10" spans="2:11" s="1" customFormat="1" ht="13.5">
      <c r="B10" s="36"/>
      <c r="C10" s="37"/>
      <c r="D10" s="37"/>
      <c r="E10" s="37"/>
      <c r="F10" s="37"/>
      <c r="G10" s="37"/>
      <c r="H10" s="37"/>
      <c r="I10" s="109"/>
      <c r="J10" s="37"/>
      <c r="K10" s="40"/>
    </row>
    <row r="11" spans="2:11" s="1" customFormat="1" ht="14.45" customHeight="1">
      <c r="B11" s="36"/>
      <c r="C11" s="37"/>
      <c r="D11" s="32" t="s">
        <v>19</v>
      </c>
      <c r="E11" s="37"/>
      <c r="F11" s="30" t="s">
        <v>20</v>
      </c>
      <c r="G11" s="37"/>
      <c r="H11" s="37"/>
      <c r="I11" s="110" t="s">
        <v>21</v>
      </c>
      <c r="J11" s="30" t="s">
        <v>20</v>
      </c>
      <c r="K11" s="40"/>
    </row>
    <row r="12" spans="2:11" s="1" customFormat="1" ht="14.45" customHeight="1">
      <c r="B12" s="36"/>
      <c r="C12" s="37"/>
      <c r="D12" s="32" t="s">
        <v>23</v>
      </c>
      <c r="E12" s="37"/>
      <c r="F12" s="30" t="s">
        <v>24</v>
      </c>
      <c r="G12" s="37"/>
      <c r="H12" s="37"/>
      <c r="I12" s="110" t="s">
        <v>25</v>
      </c>
      <c r="J12" s="111" t="str">
        <f>'Rekapitulace stavby'!AN8</f>
        <v>1.7.2016</v>
      </c>
      <c r="K12" s="40"/>
    </row>
    <row r="13" spans="2:11" s="1" customFormat="1" ht="10.9" customHeight="1">
      <c r="B13" s="36"/>
      <c r="C13" s="37"/>
      <c r="D13" s="37"/>
      <c r="E13" s="37"/>
      <c r="F13" s="37"/>
      <c r="G13" s="37"/>
      <c r="H13" s="37"/>
      <c r="I13" s="109"/>
      <c r="J13" s="37"/>
      <c r="K13" s="40"/>
    </row>
    <row r="14" spans="2:11" s="1" customFormat="1" ht="14.45" customHeight="1">
      <c r="B14" s="36"/>
      <c r="C14" s="37"/>
      <c r="D14" s="32" t="s">
        <v>29</v>
      </c>
      <c r="E14" s="37"/>
      <c r="F14" s="37"/>
      <c r="G14" s="37"/>
      <c r="H14" s="37"/>
      <c r="I14" s="110" t="s">
        <v>30</v>
      </c>
      <c r="J14" s="30" t="s">
        <v>20</v>
      </c>
      <c r="K14" s="40"/>
    </row>
    <row r="15" spans="2:11" s="1" customFormat="1" ht="18" customHeight="1">
      <c r="B15" s="36"/>
      <c r="C15" s="37"/>
      <c r="D15" s="37"/>
      <c r="E15" s="30" t="s">
        <v>31</v>
      </c>
      <c r="F15" s="37"/>
      <c r="G15" s="37"/>
      <c r="H15" s="37"/>
      <c r="I15" s="110" t="s">
        <v>32</v>
      </c>
      <c r="J15" s="30" t="s">
        <v>20</v>
      </c>
      <c r="K15" s="40"/>
    </row>
    <row r="16" spans="2:11" s="1" customFormat="1" ht="6.95" customHeight="1">
      <c r="B16" s="36"/>
      <c r="C16" s="37"/>
      <c r="D16" s="37"/>
      <c r="E16" s="37"/>
      <c r="F16" s="37"/>
      <c r="G16" s="37"/>
      <c r="H16" s="37"/>
      <c r="I16" s="109"/>
      <c r="J16" s="37"/>
      <c r="K16" s="40"/>
    </row>
    <row r="17" spans="2:11" s="1" customFormat="1" ht="14.45" customHeight="1">
      <c r="B17" s="36"/>
      <c r="C17" s="37"/>
      <c r="D17" s="32" t="s">
        <v>33</v>
      </c>
      <c r="E17" s="37"/>
      <c r="F17" s="37"/>
      <c r="G17" s="37"/>
      <c r="H17" s="37"/>
      <c r="I17" s="110" t="s">
        <v>30</v>
      </c>
      <c r="J17" s="30" t="str">
        <f>IF('Rekapitulace stavby'!AN13="Vyplň údaj","",IF('Rekapitulace stavby'!AN13="","",'Rekapitulace stavby'!AN13))</f>
        <v/>
      </c>
      <c r="K17" s="40"/>
    </row>
    <row r="18" spans="2:11" s="1" customFormat="1" ht="18" customHeight="1">
      <c r="B18" s="36"/>
      <c r="C18" s="37"/>
      <c r="D18" s="37"/>
      <c r="E18" s="30" t="str">
        <f>IF('Rekapitulace stavby'!E14="Vyplň údaj","",IF('Rekapitulace stavby'!E14="","",'Rekapitulace stavby'!E14))</f>
        <v/>
      </c>
      <c r="F18" s="37"/>
      <c r="G18" s="37"/>
      <c r="H18" s="37"/>
      <c r="I18" s="110" t="s">
        <v>32</v>
      </c>
      <c r="J18" s="30" t="str">
        <f>IF('Rekapitulace stavby'!AN14="Vyplň údaj","",IF('Rekapitulace stavby'!AN14="","",'Rekapitulace stavby'!AN14))</f>
        <v/>
      </c>
      <c r="K18" s="40"/>
    </row>
    <row r="19" spans="2:11" s="1" customFormat="1" ht="6.95" customHeight="1">
      <c r="B19" s="36"/>
      <c r="C19" s="37"/>
      <c r="D19" s="37"/>
      <c r="E19" s="37"/>
      <c r="F19" s="37"/>
      <c r="G19" s="37"/>
      <c r="H19" s="37"/>
      <c r="I19" s="109"/>
      <c r="J19" s="37"/>
      <c r="K19" s="40"/>
    </row>
    <row r="20" spans="2:11" s="1" customFormat="1" ht="14.45" customHeight="1">
      <c r="B20" s="36"/>
      <c r="C20" s="37"/>
      <c r="D20" s="32" t="s">
        <v>35</v>
      </c>
      <c r="E20" s="37"/>
      <c r="F20" s="37"/>
      <c r="G20" s="37"/>
      <c r="H20" s="37"/>
      <c r="I20" s="110" t="s">
        <v>30</v>
      </c>
      <c r="J20" s="30" t="str">
        <f>IF('Rekapitulace stavby'!AN16="","",'Rekapitulace stavby'!AN16)</f>
        <v/>
      </c>
      <c r="K20" s="40"/>
    </row>
    <row r="21" spans="2:11" s="1" customFormat="1" ht="18" customHeight="1">
      <c r="B21" s="36"/>
      <c r="C21" s="37"/>
      <c r="D21" s="37"/>
      <c r="E21" s="30" t="str">
        <f>IF('Rekapitulace stavby'!E17="","",'Rekapitulace stavby'!E17)</f>
        <v xml:space="preserve"> </v>
      </c>
      <c r="F21" s="37"/>
      <c r="G21" s="37"/>
      <c r="H21" s="37"/>
      <c r="I21" s="110" t="s">
        <v>32</v>
      </c>
      <c r="J21" s="30" t="str">
        <f>IF('Rekapitulace stavby'!AN17="","",'Rekapitulace stavby'!AN17)</f>
        <v/>
      </c>
      <c r="K21" s="40"/>
    </row>
    <row r="22" spans="2:11" s="1" customFormat="1" ht="6.95" customHeight="1">
      <c r="B22" s="36"/>
      <c r="C22" s="37"/>
      <c r="D22" s="37"/>
      <c r="E22" s="37"/>
      <c r="F22" s="37"/>
      <c r="G22" s="37"/>
      <c r="H22" s="37"/>
      <c r="I22" s="109"/>
      <c r="J22" s="37"/>
      <c r="K22" s="40"/>
    </row>
    <row r="23" spans="2:11" s="1" customFormat="1" ht="14.45" customHeight="1">
      <c r="B23" s="36"/>
      <c r="C23" s="37"/>
      <c r="D23" s="32" t="s">
        <v>38</v>
      </c>
      <c r="E23" s="37"/>
      <c r="F23" s="37"/>
      <c r="G23" s="37"/>
      <c r="H23" s="37"/>
      <c r="I23" s="109"/>
      <c r="J23" s="37"/>
      <c r="K23" s="40"/>
    </row>
    <row r="24" spans="2:11" s="6" customFormat="1" ht="22.5" customHeight="1">
      <c r="B24" s="112"/>
      <c r="C24" s="113"/>
      <c r="D24" s="113"/>
      <c r="E24" s="297" t="s">
        <v>20</v>
      </c>
      <c r="F24" s="330"/>
      <c r="G24" s="330"/>
      <c r="H24" s="330"/>
      <c r="I24" s="114"/>
      <c r="J24" s="113"/>
      <c r="K24" s="115"/>
    </row>
    <row r="25" spans="2:11" s="1" customFormat="1" ht="6.95" customHeight="1">
      <c r="B25" s="36"/>
      <c r="C25" s="37"/>
      <c r="D25" s="37"/>
      <c r="E25" s="37"/>
      <c r="F25" s="37"/>
      <c r="G25" s="37"/>
      <c r="H25" s="37"/>
      <c r="I25" s="109"/>
      <c r="J25" s="37"/>
      <c r="K25" s="40"/>
    </row>
    <row r="26" spans="2:11" s="1" customFormat="1" ht="6.95" customHeight="1">
      <c r="B26" s="36"/>
      <c r="C26" s="37"/>
      <c r="D26" s="81"/>
      <c r="E26" s="81"/>
      <c r="F26" s="81"/>
      <c r="G26" s="81"/>
      <c r="H26" s="81"/>
      <c r="I26" s="116"/>
      <c r="J26" s="81"/>
      <c r="K26" s="117"/>
    </row>
    <row r="27" spans="2:11" s="1" customFormat="1" ht="25.35" customHeight="1">
      <c r="B27" s="36"/>
      <c r="C27" s="37"/>
      <c r="D27" s="118" t="s">
        <v>39</v>
      </c>
      <c r="E27" s="37"/>
      <c r="F27" s="37"/>
      <c r="G27" s="37"/>
      <c r="H27" s="37"/>
      <c r="I27" s="109"/>
      <c r="J27" s="119">
        <f>ROUND(J78,2)</f>
        <v>0</v>
      </c>
      <c r="K27" s="40"/>
    </row>
    <row r="28" spans="2:11" s="1" customFormat="1" ht="6.95" customHeight="1">
      <c r="B28" s="36"/>
      <c r="C28" s="37"/>
      <c r="D28" s="81"/>
      <c r="E28" s="81"/>
      <c r="F28" s="81"/>
      <c r="G28" s="81"/>
      <c r="H28" s="81"/>
      <c r="I28" s="116"/>
      <c r="J28" s="81"/>
      <c r="K28" s="117"/>
    </row>
    <row r="29" spans="2:11" s="1" customFormat="1" ht="14.45" customHeight="1">
      <c r="B29" s="36"/>
      <c r="C29" s="37"/>
      <c r="D29" s="37"/>
      <c r="E29" s="37"/>
      <c r="F29" s="41" t="s">
        <v>41</v>
      </c>
      <c r="G29" s="37"/>
      <c r="H29" s="37"/>
      <c r="I29" s="120" t="s">
        <v>40</v>
      </c>
      <c r="J29" s="41" t="s">
        <v>42</v>
      </c>
      <c r="K29" s="40"/>
    </row>
    <row r="30" spans="2:11" s="1" customFormat="1" ht="14.45" customHeight="1">
      <c r="B30" s="36"/>
      <c r="C30" s="37"/>
      <c r="D30" s="44" t="s">
        <v>43</v>
      </c>
      <c r="E30" s="44" t="s">
        <v>44</v>
      </c>
      <c r="F30" s="121">
        <f>ROUND(SUM(BE78:BE99),2)</f>
        <v>0</v>
      </c>
      <c r="G30" s="37"/>
      <c r="H30" s="37"/>
      <c r="I30" s="122">
        <v>0.21</v>
      </c>
      <c r="J30" s="121">
        <f>ROUND(ROUND((SUM(BE78:BE99)),2)*I30,2)</f>
        <v>0</v>
      </c>
      <c r="K30" s="40"/>
    </row>
    <row r="31" spans="2:11" s="1" customFormat="1" ht="14.45" customHeight="1">
      <c r="B31" s="36"/>
      <c r="C31" s="37"/>
      <c r="D31" s="37"/>
      <c r="E31" s="44" t="s">
        <v>45</v>
      </c>
      <c r="F31" s="121">
        <f>ROUND(SUM(BF78:BF99),2)</f>
        <v>0</v>
      </c>
      <c r="G31" s="37"/>
      <c r="H31" s="37"/>
      <c r="I31" s="122">
        <v>0.15</v>
      </c>
      <c r="J31" s="121">
        <f>ROUND(ROUND((SUM(BF78:BF99)),2)*I31,2)</f>
        <v>0</v>
      </c>
      <c r="K31" s="40"/>
    </row>
    <row r="32" spans="2:11" s="1" customFormat="1" ht="14.45" customHeight="1" hidden="1">
      <c r="B32" s="36"/>
      <c r="C32" s="37"/>
      <c r="D32" s="37"/>
      <c r="E32" s="44" t="s">
        <v>46</v>
      </c>
      <c r="F32" s="121">
        <f>ROUND(SUM(BG78:BG99),2)</f>
        <v>0</v>
      </c>
      <c r="G32" s="37"/>
      <c r="H32" s="37"/>
      <c r="I32" s="122">
        <v>0.21</v>
      </c>
      <c r="J32" s="121">
        <v>0</v>
      </c>
      <c r="K32" s="40"/>
    </row>
    <row r="33" spans="2:11" s="1" customFormat="1" ht="14.45" customHeight="1" hidden="1">
      <c r="B33" s="36"/>
      <c r="C33" s="37"/>
      <c r="D33" s="37"/>
      <c r="E33" s="44" t="s">
        <v>47</v>
      </c>
      <c r="F33" s="121">
        <f>ROUND(SUM(BH78:BH99),2)</f>
        <v>0</v>
      </c>
      <c r="G33" s="37"/>
      <c r="H33" s="37"/>
      <c r="I33" s="122">
        <v>0.15</v>
      </c>
      <c r="J33" s="121">
        <v>0</v>
      </c>
      <c r="K33" s="40"/>
    </row>
    <row r="34" spans="2:11" s="1" customFormat="1" ht="14.45" customHeight="1" hidden="1">
      <c r="B34" s="36"/>
      <c r="C34" s="37"/>
      <c r="D34" s="37"/>
      <c r="E34" s="44" t="s">
        <v>48</v>
      </c>
      <c r="F34" s="121">
        <f>ROUND(SUM(BI78:BI99),2)</f>
        <v>0</v>
      </c>
      <c r="G34" s="37"/>
      <c r="H34" s="37"/>
      <c r="I34" s="122">
        <v>0</v>
      </c>
      <c r="J34" s="121">
        <v>0</v>
      </c>
      <c r="K34" s="40"/>
    </row>
    <row r="35" spans="2:11" s="1" customFormat="1" ht="6.95" customHeight="1">
      <c r="B35" s="36"/>
      <c r="C35" s="37"/>
      <c r="D35" s="37"/>
      <c r="E35" s="37"/>
      <c r="F35" s="37"/>
      <c r="G35" s="37"/>
      <c r="H35" s="37"/>
      <c r="I35" s="109"/>
      <c r="J35" s="37"/>
      <c r="K35" s="40"/>
    </row>
    <row r="36" spans="2:11" s="1" customFormat="1" ht="25.35" customHeight="1">
      <c r="B36" s="36"/>
      <c r="C36" s="123"/>
      <c r="D36" s="124" t="s">
        <v>49</v>
      </c>
      <c r="E36" s="75"/>
      <c r="F36" s="75"/>
      <c r="G36" s="125" t="s">
        <v>50</v>
      </c>
      <c r="H36" s="126" t="s">
        <v>51</v>
      </c>
      <c r="I36" s="127"/>
      <c r="J36" s="128">
        <f>SUM(J27:J34)</f>
        <v>0</v>
      </c>
      <c r="K36" s="129"/>
    </row>
    <row r="37" spans="2:11" s="1" customFormat="1" ht="14.45" customHeight="1">
      <c r="B37" s="51"/>
      <c r="C37" s="52"/>
      <c r="D37" s="52"/>
      <c r="E37" s="52"/>
      <c r="F37" s="52"/>
      <c r="G37" s="52"/>
      <c r="H37" s="52"/>
      <c r="I37" s="130"/>
      <c r="J37" s="52"/>
      <c r="K37" s="53"/>
    </row>
    <row r="41" spans="2:11" s="1" customFormat="1" ht="6.95" customHeight="1">
      <c r="B41" s="131"/>
      <c r="C41" s="132"/>
      <c r="D41" s="132"/>
      <c r="E41" s="132"/>
      <c r="F41" s="132"/>
      <c r="G41" s="132"/>
      <c r="H41" s="132"/>
      <c r="I41" s="133"/>
      <c r="J41" s="132"/>
      <c r="K41" s="134"/>
    </row>
    <row r="42" spans="2:11" s="1" customFormat="1" ht="36.95" customHeight="1">
      <c r="B42" s="36"/>
      <c r="C42" s="25" t="s">
        <v>104</v>
      </c>
      <c r="D42" s="37"/>
      <c r="E42" s="37"/>
      <c r="F42" s="37"/>
      <c r="G42" s="37"/>
      <c r="H42" s="37"/>
      <c r="I42" s="109"/>
      <c r="J42" s="37"/>
      <c r="K42" s="40"/>
    </row>
    <row r="43" spans="2:11" s="1" customFormat="1" ht="6.95" customHeight="1">
      <c r="B43" s="36"/>
      <c r="C43" s="37"/>
      <c r="D43" s="37"/>
      <c r="E43" s="37"/>
      <c r="F43" s="37"/>
      <c r="G43" s="37"/>
      <c r="H43" s="37"/>
      <c r="I43" s="109"/>
      <c r="J43" s="37"/>
      <c r="K43" s="40"/>
    </row>
    <row r="44" spans="2:11" s="1" customFormat="1" ht="14.45" customHeight="1">
      <c r="B44" s="36"/>
      <c r="C44" s="32" t="s">
        <v>16</v>
      </c>
      <c r="D44" s="37"/>
      <c r="E44" s="37"/>
      <c r="F44" s="37"/>
      <c r="G44" s="37"/>
      <c r="H44" s="37"/>
      <c r="I44" s="109"/>
      <c r="J44" s="37"/>
      <c r="K44" s="40"/>
    </row>
    <row r="45" spans="2:11" s="1" customFormat="1" ht="22.5" customHeight="1">
      <c r="B45" s="36"/>
      <c r="C45" s="37"/>
      <c r="D45" s="37"/>
      <c r="E45" s="328" t="str">
        <f>E7</f>
        <v>Stavební úpravy pro rozšíření univerzitní infrastruktury ÚVIS MENDELU</v>
      </c>
      <c r="F45" s="301"/>
      <c r="G45" s="301"/>
      <c r="H45" s="301"/>
      <c r="I45" s="109"/>
      <c r="J45" s="37"/>
      <c r="K45" s="40"/>
    </row>
    <row r="46" spans="2:11" s="1" customFormat="1" ht="14.45" customHeight="1">
      <c r="B46" s="36"/>
      <c r="C46" s="32" t="s">
        <v>102</v>
      </c>
      <c r="D46" s="37"/>
      <c r="E46" s="37"/>
      <c r="F46" s="37"/>
      <c r="G46" s="37"/>
      <c r="H46" s="37"/>
      <c r="I46" s="109"/>
      <c r="J46" s="37"/>
      <c r="K46" s="40"/>
    </row>
    <row r="47" spans="2:11" s="1" customFormat="1" ht="23.25" customHeight="1">
      <c r="B47" s="36"/>
      <c r="C47" s="37"/>
      <c r="D47" s="37"/>
      <c r="E47" s="329" t="str">
        <f>E9</f>
        <v>OST - Ostatní a vedlejší náklady</v>
      </c>
      <c r="F47" s="301"/>
      <c r="G47" s="301"/>
      <c r="H47" s="301"/>
      <c r="I47" s="109"/>
      <c r="J47" s="37"/>
      <c r="K47" s="40"/>
    </row>
    <row r="48" spans="2:11" s="1" customFormat="1" ht="6.95" customHeight="1">
      <c r="B48" s="36"/>
      <c r="C48" s="37"/>
      <c r="D48" s="37"/>
      <c r="E48" s="37"/>
      <c r="F48" s="37"/>
      <c r="G48" s="37"/>
      <c r="H48" s="37"/>
      <c r="I48" s="109"/>
      <c r="J48" s="37"/>
      <c r="K48" s="40"/>
    </row>
    <row r="49" spans="2:11" s="1" customFormat="1" ht="18" customHeight="1">
      <c r="B49" s="36"/>
      <c r="C49" s="32" t="s">
        <v>23</v>
      </c>
      <c r="D49" s="37"/>
      <c r="E49" s="37"/>
      <c r="F49" s="30" t="str">
        <f>F12</f>
        <v>Brno</v>
      </c>
      <c r="G49" s="37"/>
      <c r="H49" s="37"/>
      <c r="I49" s="110" t="s">
        <v>25</v>
      </c>
      <c r="J49" s="111" t="str">
        <f>IF(J12="","",J12)</f>
        <v>1.7.2016</v>
      </c>
      <c r="K49" s="40"/>
    </row>
    <row r="50" spans="2:11" s="1" customFormat="1" ht="6.95" customHeight="1">
      <c r="B50" s="36"/>
      <c r="C50" s="37"/>
      <c r="D50" s="37"/>
      <c r="E50" s="37"/>
      <c r="F50" s="37"/>
      <c r="G50" s="37"/>
      <c r="H50" s="37"/>
      <c r="I50" s="109"/>
      <c r="J50" s="37"/>
      <c r="K50" s="40"/>
    </row>
    <row r="51" spans="2:11" s="1" customFormat="1" ht="13.5">
      <c r="B51" s="36"/>
      <c r="C51" s="32" t="s">
        <v>29</v>
      </c>
      <c r="D51" s="37"/>
      <c r="E51" s="37"/>
      <c r="F51" s="30" t="str">
        <f>E15</f>
        <v>Mendelova univerzita v Brně</v>
      </c>
      <c r="G51" s="37"/>
      <c r="H51" s="37"/>
      <c r="I51" s="110" t="s">
        <v>35</v>
      </c>
      <c r="J51" s="30" t="str">
        <f>E21</f>
        <v xml:space="preserve"> </v>
      </c>
      <c r="K51" s="40"/>
    </row>
    <row r="52" spans="2:11" s="1" customFormat="1" ht="14.45" customHeight="1">
      <c r="B52" s="36"/>
      <c r="C52" s="32" t="s">
        <v>33</v>
      </c>
      <c r="D52" s="37"/>
      <c r="E52" s="37"/>
      <c r="F52" s="30" t="str">
        <f>IF(E18="","",E18)</f>
        <v/>
      </c>
      <c r="G52" s="37"/>
      <c r="H52" s="37"/>
      <c r="I52" s="109"/>
      <c r="J52" s="37"/>
      <c r="K52" s="40"/>
    </row>
    <row r="53" spans="2:11" s="1" customFormat="1" ht="10.35" customHeight="1">
      <c r="B53" s="36"/>
      <c r="C53" s="37"/>
      <c r="D53" s="37"/>
      <c r="E53" s="37"/>
      <c r="F53" s="37"/>
      <c r="G53" s="37"/>
      <c r="H53" s="37"/>
      <c r="I53" s="109"/>
      <c r="J53" s="37"/>
      <c r="K53" s="40"/>
    </row>
    <row r="54" spans="2:11" s="1" customFormat="1" ht="29.25" customHeight="1">
      <c r="B54" s="36"/>
      <c r="C54" s="135" t="s">
        <v>105</v>
      </c>
      <c r="D54" s="123"/>
      <c r="E54" s="123"/>
      <c r="F54" s="123"/>
      <c r="G54" s="123"/>
      <c r="H54" s="123"/>
      <c r="I54" s="136"/>
      <c r="J54" s="137" t="s">
        <v>106</v>
      </c>
      <c r="K54" s="138"/>
    </row>
    <row r="55" spans="2:11" s="1" customFormat="1" ht="10.35" customHeight="1">
      <c r="B55" s="36"/>
      <c r="C55" s="37"/>
      <c r="D55" s="37"/>
      <c r="E55" s="37"/>
      <c r="F55" s="37"/>
      <c r="G55" s="37"/>
      <c r="H55" s="37"/>
      <c r="I55" s="109"/>
      <c r="J55" s="37"/>
      <c r="K55" s="40"/>
    </row>
    <row r="56" spans="2:47" s="1" customFormat="1" ht="29.25" customHeight="1">
      <c r="B56" s="36"/>
      <c r="C56" s="139" t="s">
        <v>107</v>
      </c>
      <c r="D56" s="37"/>
      <c r="E56" s="37"/>
      <c r="F56" s="37"/>
      <c r="G56" s="37"/>
      <c r="H56" s="37"/>
      <c r="I56" s="109"/>
      <c r="J56" s="119">
        <f>J78</f>
        <v>0</v>
      </c>
      <c r="K56" s="40"/>
      <c r="AU56" s="19" t="s">
        <v>108</v>
      </c>
    </row>
    <row r="57" spans="2:11" s="7" customFormat="1" ht="24.95" customHeight="1">
      <c r="B57" s="140"/>
      <c r="C57" s="141"/>
      <c r="D57" s="142" t="s">
        <v>4431</v>
      </c>
      <c r="E57" s="143"/>
      <c r="F57" s="143"/>
      <c r="G57" s="143"/>
      <c r="H57" s="143"/>
      <c r="I57" s="144"/>
      <c r="J57" s="145">
        <f>J79</f>
        <v>0</v>
      </c>
      <c r="K57" s="146"/>
    </row>
    <row r="58" spans="2:11" s="7" customFormat="1" ht="24.95" customHeight="1">
      <c r="B58" s="140"/>
      <c r="C58" s="141"/>
      <c r="D58" s="142" t="s">
        <v>4432</v>
      </c>
      <c r="E58" s="143"/>
      <c r="F58" s="143"/>
      <c r="G58" s="143"/>
      <c r="H58" s="143"/>
      <c r="I58" s="144"/>
      <c r="J58" s="145">
        <f>J92</f>
        <v>0</v>
      </c>
      <c r="K58" s="146"/>
    </row>
    <row r="59" spans="2:11" s="1" customFormat="1" ht="21.75" customHeight="1">
      <c r="B59" s="36"/>
      <c r="C59" s="37"/>
      <c r="D59" s="37"/>
      <c r="E59" s="37"/>
      <c r="F59" s="37"/>
      <c r="G59" s="37"/>
      <c r="H59" s="37"/>
      <c r="I59" s="109"/>
      <c r="J59" s="37"/>
      <c r="K59" s="40"/>
    </row>
    <row r="60" spans="2:11" s="1" customFormat="1" ht="6.95" customHeight="1">
      <c r="B60" s="51"/>
      <c r="C60" s="52"/>
      <c r="D60" s="52"/>
      <c r="E60" s="52"/>
      <c r="F60" s="52"/>
      <c r="G60" s="52"/>
      <c r="H60" s="52"/>
      <c r="I60" s="130"/>
      <c r="J60" s="52"/>
      <c r="K60" s="53"/>
    </row>
    <row r="64" spans="2:12" s="1" customFormat="1" ht="6.95" customHeight="1">
      <c r="B64" s="54"/>
      <c r="C64" s="55"/>
      <c r="D64" s="55"/>
      <c r="E64" s="55"/>
      <c r="F64" s="55"/>
      <c r="G64" s="55"/>
      <c r="H64" s="55"/>
      <c r="I64" s="133"/>
      <c r="J64" s="55"/>
      <c r="K64" s="55"/>
      <c r="L64" s="56"/>
    </row>
    <row r="65" spans="2:12" s="1" customFormat="1" ht="36.95" customHeight="1">
      <c r="B65" s="36"/>
      <c r="C65" s="57" t="s">
        <v>146</v>
      </c>
      <c r="D65" s="58"/>
      <c r="E65" s="58"/>
      <c r="F65" s="58"/>
      <c r="G65" s="58"/>
      <c r="H65" s="58"/>
      <c r="I65" s="154"/>
      <c r="J65" s="58"/>
      <c r="K65" s="58"/>
      <c r="L65" s="56"/>
    </row>
    <row r="66" spans="2:12" s="1" customFormat="1" ht="6.95" customHeight="1">
      <c r="B66" s="36"/>
      <c r="C66" s="58"/>
      <c r="D66" s="58"/>
      <c r="E66" s="58"/>
      <c r="F66" s="58"/>
      <c r="G66" s="58"/>
      <c r="H66" s="58"/>
      <c r="I66" s="154"/>
      <c r="J66" s="58"/>
      <c r="K66" s="58"/>
      <c r="L66" s="56"/>
    </row>
    <row r="67" spans="2:12" s="1" customFormat="1" ht="14.45" customHeight="1">
      <c r="B67" s="36"/>
      <c r="C67" s="60" t="s">
        <v>16</v>
      </c>
      <c r="D67" s="58"/>
      <c r="E67" s="58"/>
      <c r="F67" s="58"/>
      <c r="G67" s="58"/>
      <c r="H67" s="58"/>
      <c r="I67" s="154"/>
      <c r="J67" s="58"/>
      <c r="K67" s="58"/>
      <c r="L67" s="56"/>
    </row>
    <row r="68" spans="2:12" s="1" customFormat="1" ht="22.5" customHeight="1">
      <c r="B68" s="36"/>
      <c r="C68" s="58"/>
      <c r="D68" s="58"/>
      <c r="E68" s="331" t="str">
        <f>E7</f>
        <v>Stavební úpravy pro rozšíření univerzitní infrastruktury ÚVIS MENDELU</v>
      </c>
      <c r="F68" s="312"/>
      <c r="G68" s="312"/>
      <c r="H68" s="312"/>
      <c r="I68" s="154"/>
      <c r="J68" s="58"/>
      <c r="K68" s="58"/>
      <c r="L68" s="56"/>
    </row>
    <row r="69" spans="2:12" s="1" customFormat="1" ht="14.45" customHeight="1">
      <c r="B69" s="36"/>
      <c r="C69" s="60" t="s">
        <v>102</v>
      </c>
      <c r="D69" s="58"/>
      <c r="E69" s="58"/>
      <c r="F69" s="58"/>
      <c r="G69" s="58"/>
      <c r="H69" s="58"/>
      <c r="I69" s="154"/>
      <c r="J69" s="58"/>
      <c r="K69" s="58"/>
      <c r="L69" s="56"/>
    </row>
    <row r="70" spans="2:12" s="1" customFormat="1" ht="23.25" customHeight="1">
      <c r="B70" s="36"/>
      <c r="C70" s="58"/>
      <c r="D70" s="58"/>
      <c r="E70" s="309" t="str">
        <f>E9</f>
        <v>OST - Ostatní a vedlejší náklady</v>
      </c>
      <c r="F70" s="312"/>
      <c r="G70" s="312"/>
      <c r="H70" s="312"/>
      <c r="I70" s="154"/>
      <c r="J70" s="58"/>
      <c r="K70" s="58"/>
      <c r="L70" s="56"/>
    </row>
    <row r="71" spans="2:12" s="1" customFormat="1" ht="6.95" customHeight="1">
      <c r="B71" s="36"/>
      <c r="C71" s="58"/>
      <c r="D71" s="58"/>
      <c r="E71" s="58"/>
      <c r="F71" s="58"/>
      <c r="G71" s="58"/>
      <c r="H71" s="58"/>
      <c r="I71" s="154"/>
      <c r="J71" s="58"/>
      <c r="K71" s="58"/>
      <c r="L71" s="56"/>
    </row>
    <row r="72" spans="2:12" s="1" customFormat="1" ht="18" customHeight="1">
      <c r="B72" s="36"/>
      <c r="C72" s="60" t="s">
        <v>23</v>
      </c>
      <c r="D72" s="58"/>
      <c r="E72" s="58"/>
      <c r="F72" s="155" t="str">
        <f>F12</f>
        <v>Brno</v>
      </c>
      <c r="G72" s="58"/>
      <c r="H72" s="58"/>
      <c r="I72" s="156" t="s">
        <v>25</v>
      </c>
      <c r="J72" s="68" t="str">
        <f>IF(J12="","",J12)</f>
        <v>1.7.2016</v>
      </c>
      <c r="K72" s="58"/>
      <c r="L72" s="56"/>
    </row>
    <row r="73" spans="2:12" s="1" customFormat="1" ht="6.95" customHeight="1">
      <c r="B73" s="36"/>
      <c r="C73" s="58"/>
      <c r="D73" s="58"/>
      <c r="E73" s="58"/>
      <c r="F73" s="58"/>
      <c r="G73" s="58"/>
      <c r="H73" s="58"/>
      <c r="I73" s="154"/>
      <c r="J73" s="58"/>
      <c r="K73" s="58"/>
      <c r="L73" s="56"/>
    </row>
    <row r="74" spans="2:12" s="1" customFormat="1" ht="13.5">
      <c r="B74" s="36"/>
      <c r="C74" s="60" t="s">
        <v>29</v>
      </c>
      <c r="D74" s="58"/>
      <c r="E74" s="58"/>
      <c r="F74" s="155" t="str">
        <f>E15</f>
        <v>Mendelova univerzita v Brně</v>
      </c>
      <c r="G74" s="58"/>
      <c r="H74" s="58"/>
      <c r="I74" s="156" t="s">
        <v>35</v>
      </c>
      <c r="J74" s="155" t="str">
        <f>E21</f>
        <v xml:space="preserve"> </v>
      </c>
      <c r="K74" s="58"/>
      <c r="L74" s="56"/>
    </row>
    <row r="75" spans="2:12" s="1" customFormat="1" ht="14.45" customHeight="1">
      <c r="B75" s="36"/>
      <c r="C75" s="60" t="s">
        <v>33</v>
      </c>
      <c r="D75" s="58"/>
      <c r="E75" s="58"/>
      <c r="F75" s="155" t="str">
        <f>IF(E18="","",E18)</f>
        <v/>
      </c>
      <c r="G75" s="58"/>
      <c r="H75" s="58"/>
      <c r="I75" s="154"/>
      <c r="J75" s="58"/>
      <c r="K75" s="58"/>
      <c r="L75" s="56"/>
    </row>
    <row r="76" spans="2:12" s="1" customFormat="1" ht="10.35" customHeight="1">
      <c r="B76" s="36"/>
      <c r="C76" s="58"/>
      <c r="D76" s="58"/>
      <c r="E76" s="58"/>
      <c r="F76" s="58"/>
      <c r="G76" s="58"/>
      <c r="H76" s="58"/>
      <c r="I76" s="154"/>
      <c r="J76" s="58"/>
      <c r="K76" s="58"/>
      <c r="L76" s="56"/>
    </row>
    <row r="77" spans="2:20" s="9" customFormat="1" ht="29.25" customHeight="1">
      <c r="B77" s="157"/>
      <c r="C77" s="158" t="s">
        <v>147</v>
      </c>
      <c r="D77" s="159" t="s">
        <v>58</v>
      </c>
      <c r="E77" s="159" t="s">
        <v>54</v>
      </c>
      <c r="F77" s="159" t="s">
        <v>148</v>
      </c>
      <c r="G77" s="159" t="s">
        <v>149</v>
      </c>
      <c r="H77" s="159" t="s">
        <v>150</v>
      </c>
      <c r="I77" s="160" t="s">
        <v>151</v>
      </c>
      <c r="J77" s="159" t="s">
        <v>106</v>
      </c>
      <c r="K77" s="161" t="s">
        <v>152</v>
      </c>
      <c r="L77" s="162"/>
      <c r="M77" s="77" t="s">
        <v>153</v>
      </c>
      <c r="N77" s="78" t="s">
        <v>43</v>
      </c>
      <c r="O77" s="78" t="s">
        <v>154</v>
      </c>
      <c r="P77" s="78" t="s">
        <v>155</v>
      </c>
      <c r="Q77" s="78" t="s">
        <v>156</v>
      </c>
      <c r="R77" s="78" t="s">
        <v>157</v>
      </c>
      <c r="S77" s="78" t="s">
        <v>158</v>
      </c>
      <c r="T77" s="79" t="s">
        <v>159</v>
      </c>
    </row>
    <row r="78" spans="2:63" s="1" customFormat="1" ht="29.25" customHeight="1">
      <c r="B78" s="36"/>
      <c r="C78" s="83" t="s">
        <v>107</v>
      </c>
      <c r="D78" s="58"/>
      <c r="E78" s="58"/>
      <c r="F78" s="58"/>
      <c r="G78" s="58"/>
      <c r="H78" s="58"/>
      <c r="I78" s="154"/>
      <c r="J78" s="163">
        <f>BK78</f>
        <v>0</v>
      </c>
      <c r="K78" s="58"/>
      <c r="L78" s="56"/>
      <c r="M78" s="80"/>
      <c r="N78" s="81"/>
      <c r="O78" s="81"/>
      <c r="P78" s="164">
        <f>P79+P92</f>
        <v>0</v>
      </c>
      <c r="Q78" s="81"/>
      <c r="R78" s="164">
        <f>R79+R92</f>
        <v>0</v>
      </c>
      <c r="S78" s="81"/>
      <c r="T78" s="165">
        <f>T79+T92</f>
        <v>0</v>
      </c>
      <c r="AT78" s="19" t="s">
        <v>72</v>
      </c>
      <c r="AU78" s="19" t="s">
        <v>108</v>
      </c>
      <c r="BK78" s="166">
        <f>BK79+BK92</f>
        <v>0</v>
      </c>
    </row>
    <row r="79" spans="2:63" s="10" customFormat="1" ht="37.35" customHeight="1">
      <c r="B79" s="167"/>
      <c r="C79" s="168"/>
      <c r="D79" s="181" t="s">
        <v>72</v>
      </c>
      <c r="E79" s="287" t="s">
        <v>4433</v>
      </c>
      <c r="F79" s="287" t="s">
        <v>4434</v>
      </c>
      <c r="G79" s="168"/>
      <c r="H79" s="168"/>
      <c r="I79" s="171"/>
      <c r="J79" s="288">
        <f>BK79</f>
        <v>0</v>
      </c>
      <c r="K79" s="168"/>
      <c r="L79" s="173"/>
      <c r="M79" s="174"/>
      <c r="N79" s="175"/>
      <c r="O79" s="175"/>
      <c r="P79" s="176">
        <f>SUM(P80:P91)</f>
        <v>0</v>
      </c>
      <c r="Q79" s="175"/>
      <c r="R79" s="176">
        <f>SUM(R80:R91)</f>
        <v>0</v>
      </c>
      <c r="S79" s="175"/>
      <c r="T79" s="177">
        <f>SUM(T80:T91)</f>
        <v>0</v>
      </c>
      <c r="AR79" s="178" t="s">
        <v>22</v>
      </c>
      <c r="AT79" s="179" t="s">
        <v>72</v>
      </c>
      <c r="AU79" s="179" t="s">
        <v>73</v>
      </c>
      <c r="AY79" s="178" t="s">
        <v>162</v>
      </c>
      <c r="BK79" s="180">
        <f>SUM(BK80:BK91)</f>
        <v>0</v>
      </c>
    </row>
    <row r="80" spans="2:65" s="1" customFormat="1" ht="22.5" customHeight="1">
      <c r="B80" s="36"/>
      <c r="C80" s="184" t="s">
        <v>22</v>
      </c>
      <c r="D80" s="184" t="s">
        <v>164</v>
      </c>
      <c r="E80" s="185" t="s">
        <v>4435</v>
      </c>
      <c r="F80" s="186" t="s">
        <v>4436</v>
      </c>
      <c r="G80" s="187" t="s">
        <v>2867</v>
      </c>
      <c r="H80" s="188">
        <v>1</v>
      </c>
      <c r="I80" s="189"/>
      <c r="J80" s="190">
        <f aca="true" t="shared" si="0" ref="J80:J91">ROUND(I80*H80,2)</f>
        <v>0</v>
      </c>
      <c r="K80" s="186" t="s">
        <v>20</v>
      </c>
      <c r="L80" s="56"/>
      <c r="M80" s="191" t="s">
        <v>20</v>
      </c>
      <c r="N80" s="192" t="s">
        <v>44</v>
      </c>
      <c r="O80" s="37"/>
      <c r="P80" s="193">
        <f aca="true" t="shared" si="1" ref="P80:P91">O80*H80</f>
        <v>0</v>
      </c>
      <c r="Q80" s="193">
        <v>0</v>
      </c>
      <c r="R80" s="193">
        <f aca="true" t="shared" si="2" ref="R80:R91">Q80*H80</f>
        <v>0</v>
      </c>
      <c r="S80" s="193">
        <v>0</v>
      </c>
      <c r="T80" s="194">
        <f aca="true" t="shared" si="3" ref="T80:T91">S80*H80</f>
        <v>0</v>
      </c>
      <c r="AR80" s="19" t="s">
        <v>168</v>
      </c>
      <c r="AT80" s="19" t="s">
        <v>164</v>
      </c>
      <c r="AU80" s="19" t="s">
        <v>22</v>
      </c>
      <c r="AY80" s="19" t="s">
        <v>162</v>
      </c>
      <c r="BE80" s="195">
        <f aca="true" t="shared" si="4" ref="BE80:BE91">IF(N80="základní",J80,0)</f>
        <v>0</v>
      </c>
      <c r="BF80" s="195">
        <f aca="true" t="shared" si="5" ref="BF80:BF91">IF(N80="snížená",J80,0)</f>
        <v>0</v>
      </c>
      <c r="BG80" s="195">
        <f aca="true" t="shared" si="6" ref="BG80:BG91">IF(N80="zákl. přenesená",J80,0)</f>
        <v>0</v>
      </c>
      <c r="BH80" s="195">
        <f aca="true" t="shared" si="7" ref="BH80:BH91">IF(N80="sníž. přenesená",J80,0)</f>
        <v>0</v>
      </c>
      <c r="BI80" s="195">
        <f aca="true" t="shared" si="8" ref="BI80:BI91">IF(N80="nulová",J80,0)</f>
        <v>0</v>
      </c>
      <c r="BJ80" s="19" t="s">
        <v>22</v>
      </c>
      <c r="BK80" s="195">
        <f aca="true" t="shared" si="9" ref="BK80:BK91">ROUND(I80*H80,2)</f>
        <v>0</v>
      </c>
      <c r="BL80" s="19" t="s">
        <v>168</v>
      </c>
      <c r="BM80" s="19" t="s">
        <v>22</v>
      </c>
    </row>
    <row r="81" spans="2:65" s="1" customFormat="1" ht="22.5" customHeight="1">
      <c r="B81" s="36"/>
      <c r="C81" s="184" t="s">
        <v>81</v>
      </c>
      <c r="D81" s="184" t="s">
        <v>164</v>
      </c>
      <c r="E81" s="185" t="s">
        <v>4437</v>
      </c>
      <c r="F81" s="186" t="s">
        <v>4438</v>
      </c>
      <c r="G81" s="187" t="s">
        <v>2867</v>
      </c>
      <c r="H81" s="188">
        <v>1</v>
      </c>
      <c r="I81" s="189"/>
      <c r="J81" s="190">
        <f t="shared" si="0"/>
        <v>0</v>
      </c>
      <c r="K81" s="186" t="s">
        <v>20</v>
      </c>
      <c r="L81" s="56"/>
      <c r="M81" s="191" t="s">
        <v>20</v>
      </c>
      <c r="N81" s="192" t="s">
        <v>44</v>
      </c>
      <c r="O81" s="37"/>
      <c r="P81" s="193">
        <f t="shared" si="1"/>
        <v>0</v>
      </c>
      <c r="Q81" s="193">
        <v>0</v>
      </c>
      <c r="R81" s="193">
        <f t="shared" si="2"/>
        <v>0</v>
      </c>
      <c r="S81" s="193">
        <v>0</v>
      </c>
      <c r="T81" s="194">
        <f t="shared" si="3"/>
        <v>0</v>
      </c>
      <c r="AR81" s="19" t="s">
        <v>168</v>
      </c>
      <c r="AT81" s="19" t="s">
        <v>164</v>
      </c>
      <c r="AU81" s="19" t="s">
        <v>22</v>
      </c>
      <c r="AY81" s="19" t="s">
        <v>162</v>
      </c>
      <c r="BE81" s="195">
        <f t="shared" si="4"/>
        <v>0</v>
      </c>
      <c r="BF81" s="195">
        <f t="shared" si="5"/>
        <v>0</v>
      </c>
      <c r="BG81" s="195">
        <f t="shared" si="6"/>
        <v>0</v>
      </c>
      <c r="BH81" s="195">
        <f t="shared" si="7"/>
        <v>0</v>
      </c>
      <c r="BI81" s="195">
        <f t="shared" si="8"/>
        <v>0</v>
      </c>
      <c r="BJ81" s="19" t="s">
        <v>22</v>
      </c>
      <c r="BK81" s="195">
        <f t="shared" si="9"/>
        <v>0</v>
      </c>
      <c r="BL81" s="19" t="s">
        <v>168</v>
      </c>
      <c r="BM81" s="19" t="s">
        <v>81</v>
      </c>
    </row>
    <row r="82" spans="2:65" s="1" customFormat="1" ht="22.5" customHeight="1">
      <c r="B82" s="36"/>
      <c r="C82" s="184" t="s">
        <v>180</v>
      </c>
      <c r="D82" s="184" t="s">
        <v>164</v>
      </c>
      <c r="E82" s="185" t="s">
        <v>4439</v>
      </c>
      <c r="F82" s="186" t="s">
        <v>4440</v>
      </c>
      <c r="G82" s="187" t="s">
        <v>2867</v>
      </c>
      <c r="H82" s="188">
        <v>1</v>
      </c>
      <c r="I82" s="189"/>
      <c r="J82" s="190">
        <f t="shared" si="0"/>
        <v>0</v>
      </c>
      <c r="K82" s="186" t="s">
        <v>20</v>
      </c>
      <c r="L82" s="56"/>
      <c r="M82" s="191" t="s">
        <v>20</v>
      </c>
      <c r="N82" s="192" t="s">
        <v>44</v>
      </c>
      <c r="O82" s="37"/>
      <c r="P82" s="193">
        <f t="shared" si="1"/>
        <v>0</v>
      </c>
      <c r="Q82" s="193">
        <v>0</v>
      </c>
      <c r="R82" s="193">
        <f t="shared" si="2"/>
        <v>0</v>
      </c>
      <c r="S82" s="193">
        <v>0</v>
      </c>
      <c r="T82" s="194">
        <f t="shared" si="3"/>
        <v>0</v>
      </c>
      <c r="AR82" s="19" t="s">
        <v>168</v>
      </c>
      <c r="AT82" s="19" t="s">
        <v>164</v>
      </c>
      <c r="AU82" s="19" t="s">
        <v>22</v>
      </c>
      <c r="AY82" s="19" t="s">
        <v>162</v>
      </c>
      <c r="BE82" s="195">
        <f t="shared" si="4"/>
        <v>0</v>
      </c>
      <c r="BF82" s="195">
        <f t="shared" si="5"/>
        <v>0</v>
      </c>
      <c r="BG82" s="195">
        <f t="shared" si="6"/>
        <v>0</v>
      </c>
      <c r="BH82" s="195">
        <f t="shared" si="7"/>
        <v>0</v>
      </c>
      <c r="BI82" s="195">
        <f t="shared" si="8"/>
        <v>0</v>
      </c>
      <c r="BJ82" s="19" t="s">
        <v>22</v>
      </c>
      <c r="BK82" s="195">
        <f t="shared" si="9"/>
        <v>0</v>
      </c>
      <c r="BL82" s="19" t="s">
        <v>168</v>
      </c>
      <c r="BM82" s="19" t="s">
        <v>180</v>
      </c>
    </row>
    <row r="83" spans="2:65" s="1" customFormat="1" ht="22.5" customHeight="1">
      <c r="B83" s="36"/>
      <c r="C83" s="184" t="s">
        <v>168</v>
      </c>
      <c r="D83" s="184" t="s">
        <v>164</v>
      </c>
      <c r="E83" s="185" t="s">
        <v>4441</v>
      </c>
      <c r="F83" s="186" t="s">
        <v>4442</v>
      </c>
      <c r="G83" s="187" t="s">
        <v>2867</v>
      </c>
      <c r="H83" s="188">
        <v>1</v>
      </c>
      <c r="I83" s="189"/>
      <c r="J83" s="190">
        <f t="shared" si="0"/>
        <v>0</v>
      </c>
      <c r="K83" s="186" t="s">
        <v>20</v>
      </c>
      <c r="L83" s="56"/>
      <c r="M83" s="191" t="s">
        <v>20</v>
      </c>
      <c r="N83" s="192" t="s">
        <v>44</v>
      </c>
      <c r="O83" s="37"/>
      <c r="P83" s="193">
        <f t="shared" si="1"/>
        <v>0</v>
      </c>
      <c r="Q83" s="193">
        <v>0</v>
      </c>
      <c r="R83" s="193">
        <f t="shared" si="2"/>
        <v>0</v>
      </c>
      <c r="S83" s="193">
        <v>0</v>
      </c>
      <c r="T83" s="194">
        <f t="shared" si="3"/>
        <v>0</v>
      </c>
      <c r="AR83" s="19" t="s">
        <v>168</v>
      </c>
      <c r="AT83" s="19" t="s">
        <v>164</v>
      </c>
      <c r="AU83" s="19" t="s">
        <v>22</v>
      </c>
      <c r="AY83" s="19" t="s">
        <v>162</v>
      </c>
      <c r="BE83" s="195">
        <f t="shared" si="4"/>
        <v>0</v>
      </c>
      <c r="BF83" s="195">
        <f t="shared" si="5"/>
        <v>0</v>
      </c>
      <c r="BG83" s="195">
        <f t="shared" si="6"/>
        <v>0</v>
      </c>
      <c r="BH83" s="195">
        <f t="shared" si="7"/>
        <v>0</v>
      </c>
      <c r="BI83" s="195">
        <f t="shared" si="8"/>
        <v>0</v>
      </c>
      <c r="BJ83" s="19" t="s">
        <v>22</v>
      </c>
      <c r="BK83" s="195">
        <f t="shared" si="9"/>
        <v>0</v>
      </c>
      <c r="BL83" s="19" t="s">
        <v>168</v>
      </c>
      <c r="BM83" s="19" t="s">
        <v>168</v>
      </c>
    </row>
    <row r="84" spans="2:65" s="1" customFormat="1" ht="22.5" customHeight="1">
      <c r="B84" s="36"/>
      <c r="C84" s="184" t="s">
        <v>187</v>
      </c>
      <c r="D84" s="184" t="s">
        <v>164</v>
      </c>
      <c r="E84" s="185" t="s">
        <v>4443</v>
      </c>
      <c r="F84" s="186" t="s">
        <v>4444</v>
      </c>
      <c r="G84" s="187" t="s">
        <v>2867</v>
      </c>
      <c r="H84" s="188">
        <v>1</v>
      </c>
      <c r="I84" s="189"/>
      <c r="J84" s="190">
        <f t="shared" si="0"/>
        <v>0</v>
      </c>
      <c r="K84" s="186" t="s">
        <v>20</v>
      </c>
      <c r="L84" s="56"/>
      <c r="M84" s="191" t="s">
        <v>20</v>
      </c>
      <c r="N84" s="192" t="s">
        <v>44</v>
      </c>
      <c r="O84" s="37"/>
      <c r="P84" s="193">
        <f t="shared" si="1"/>
        <v>0</v>
      </c>
      <c r="Q84" s="193">
        <v>0</v>
      </c>
      <c r="R84" s="193">
        <f t="shared" si="2"/>
        <v>0</v>
      </c>
      <c r="S84" s="193">
        <v>0</v>
      </c>
      <c r="T84" s="194">
        <f t="shared" si="3"/>
        <v>0</v>
      </c>
      <c r="AR84" s="19" t="s">
        <v>168</v>
      </c>
      <c r="AT84" s="19" t="s">
        <v>164</v>
      </c>
      <c r="AU84" s="19" t="s">
        <v>22</v>
      </c>
      <c r="AY84" s="19" t="s">
        <v>162</v>
      </c>
      <c r="BE84" s="195">
        <f t="shared" si="4"/>
        <v>0</v>
      </c>
      <c r="BF84" s="195">
        <f t="shared" si="5"/>
        <v>0</v>
      </c>
      <c r="BG84" s="195">
        <f t="shared" si="6"/>
        <v>0</v>
      </c>
      <c r="BH84" s="195">
        <f t="shared" si="7"/>
        <v>0</v>
      </c>
      <c r="BI84" s="195">
        <f t="shared" si="8"/>
        <v>0</v>
      </c>
      <c r="BJ84" s="19" t="s">
        <v>22</v>
      </c>
      <c r="BK84" s="195">
        <f t="shared" si="9"/>
        <v>0</v>
      </c>
      <c r="BL84" s="19" t="s">
        <v>168</v>
      </c>
      <c r="BM84" s="19" t="s">
        <v>187</v>
      </c>
    </row>
    <row r="85" spans="2:65" s="1" customFormat="1" ht="22.5" customHeight="1">
      <c r="B85" s="36"/>
      <c r="C85" s="184" t="s">
        <v>190</v>
      </c>
      <c r="D85" s="184" t="s">
        <v>164</v>
      </c>
      <c r="E85" s="185" t="s">
        <v>4445</v>
      </c>
      <c r="F85" s="186" t="s">
        <v>4446</v>
      </c>
      <c r="G85" s="187" t="s">
        <v>2867</v>
      </c>
      <c r="H85" s="188">
        <v>1</v>
      </c>
      <c r="I85" s="189"/>
      <c r="J85" s="190">
        <f t="shared" si="0"/>
        <v>0</v>
      </c>
      <c r="K85" s="186" t="s">
        <v>20</v>
      </c>
      <c r="L85" s="56"/>
      <c r="M85" s="191" t="s">
        <v>20</v>
      </c>
      <c r="N85" s="192" t="s">
        <v>44</v>
      </c>
      <c r="O85" s="37"/>
      <c r="P85" s="193">
        <f t="shared" si="1"/>
        <v>0</v>
      </c>
      <c r="Q85" s="193">
        <v>0</v>
      </c>
      <c r="R85" s="193">
        <f t="shared" si="2"/>
        <v>0</v>
      </c>
      <c r="S85" s="193">
        <v>0</v>
      </c>
      <c r="T85" s="194">
        <f t="shared" si="3"/>
        <v>0</v>
      </c>
      <c r="AR85" s="19" t="s">
        <v>168</v>
      </c>
      <c r="AT85" s="19" t="s">
        <v>164</v>
      </c>
      <c r="AU85" s="19" t="s">
        <v>22</v>
      </c>
      <c r="AY85" s="19" t="s">
        <v>162</v>
      </c>
      <c r="BE85" s="195">
        <f t="shared" si="4"/>
        <v>0</v>
      </c>
      <c r="BF85" s="195">
        <f t="shared" si="5"/>
        <v>0</v>
      </c>
      <c r="BG85" s="195">
        <f t="shared" si="6"/>
        <v>0</v>
      </c>
      <c r="BH85" s="195">
        <f t="shared" si="7"/>
        <v>0</v>
      </c>
      <c r="BI85" s="195">
        <f t="shared" si="8"/>
        <v>0</v>
      </c>
      <c r="BJ85" s="19" t="s">
        <v>22</v>
      </c>
      <c r="BK85" s="195">
        <f t="shared" si="9"/>
        <v>0</v>
      </c>
      <c r="BL85" s="19" t="s">
        <v>168</v>
      </c>
      <c r="BM85" s="19" t="s">
        <v>190</v>
      </c>
    </row>
    <row r="86" spans="2:65" s="1" customFormat="1" ht="22.5" customHeight="1">
      <c r="B86" s="36"/>
      <c r="C86" s="184" t="s">
        <v>193</v>
      </c>
      <c r="D86" s="184" t="s">
        <v>164</v>
      </c>
      <c r="E86" s="185" t="s">
        <v>4447</v>
      </c>
      <c r="F86" s="186" t="s">
        <v>4448</v>
      </c>
      <c r="G86" s="187" t="s">
        <v>2867</v>
      </c>
      <c r="H86" s="188">
        <v>1</v>
      </c>
      <c r="I86" s="189"/>
      <c r="J86" s="190">
        <f t="shared" si="0"/>
        <v>0</v>
      </c>
      <c r="K86" s="186" t="s">
        <v>20</v>
      </c>
      <c r="L86" s="56"/>
      <c r="M86" s="191" t="s">
        <v>20</v>
      </c>
      <c r="N86" s="192" t="s">
        <v>44</v>
      </c>
      <c r="O86" s="37"/>
      <c r="P86" s="193">
        <f t="shared" si="1"/>
        <v>0</v>
      </c>
      <c r="Q86" s="193">
        <v>0</v>
      </c>
      <c r="R86" s="193">
        <f t="shared" si="2"/>
        <v>0</v>
      </c>
      <c r="S86" s="193">
        <v>0</v>
      </c>
      <c r="T86" s="194">
        <f t="shared" si="3"/>
        <v>0</v>
      </c>
      <c r="AR86" s="19" t="s">
        <v>168</v>
      </c>
      <c r="AT86" s="19" t="s">
        <v>164</v>
      </c>
      <c r="AU86" s="19" t="s">
        <v>22</v>
      </c>
      <c r="AY86" s="19" t="s">
        <v>162</v>
      </c>
      <c r="BE86" s="195">
        <f t="shared" si="4"/>
        <v>0</v>
      </c>
      <c r="BF86" s="195">
        <f t="shared" si="5"/>
        <v>0</v>
      </c>
      <c r="BG86" s="195">
        <f t="shared" si="6"/>
        <v>0</v>
      </c>
      <c r="BH86" s="195">
        <f t="shared" si="7"/>
        <v>0</v>
      </c>
      <c r="BI86" s="195">
        <f t="shared" si="8"/>
        <v>0</v>
      </c>
      <c r="BJ86" s="19" t="s">
        <v>22</v>
      </c>
      <c r="BK86" s="195">
        <f t="shared" si="9"/>
        <v>0</v>
      </c>
      <c r="BL86" s="19" t="s">
        <v>168</v>
      </c>
      <c r="BM86" s="19" t="s">
        <v>193</v>
      </c>
    </row>
    <row r="87" spans="2:65" s="1" customFormat="1" ht="22.5" customHeight="1">
      <c r="B87" s="36"/>
      <c r="C87" s="184" t="s">
        <v>198</v>
      </c>
      <c r="D87" s="184" t="s">
        <v>164</v>
      </c>
      <c r="E87" s="185" t="s">
        <v>4449</v>
      </c>
      <c r="F87" s="186" t="s">
        <v>4450</v>
      </c>
      <c r="G87" s="187" t="s">
        <v>2867</v>
      </c>
      <c r="H87" s="188">
        <v>1</v>
      </c>
      <c r="I87" s="189"/>
      <c r="J87" s="190">
        <f t="shared" si="0"/>
        <v>0</v>
      </c>
      <c r="K87" s="186" t="s">
        <v>20</v>
      </c>
      <c r="L87" s="56"/>
      <c r="M87" s="191" t="s">
        <v>20</v>
      </c>
      <c r="N87" s="192" t="s">
        <v>44</v>
      </c>
      <c r="O87" s="37"/>
      <c r="P87" s="193">
        <f t="shared" si="1"/>
        <v>0</v>
      </c>
      <c r="Q87" s="193">
        <v>0</v>
      </c>
      <c r="R87" s="193">
        <f t="shared" si="2"/>
        <v>0</v>
      </c>
      <c r="S87" s="193">
        <v>0</v>
      </c>
      <c r="T87" s="194">
        <f t="shared" si="3"/>
        <v>0</v>
      </c>
      <c r="AR87" s="19" t="s">
        <v>168</v>
      </c>
      <c r="AT87" s="19" t="s">
        <v>164</v>
      </c>
      <c r="AU87" s="19" t="s">
        <v>22</v>
      </c>
      <c r="AY87" s="19" t="s">
        <v>162</v>
      </c>
      <c r="BE87" s="195">
        <f t="shared" si="4"/>
        <v>0</v>
      </c>
      <c r="BF87" s="195">
        <f t="shared" si="5"/>
        <v>0</v>
      </c>
      <c r="BG87" s="195">
        <f t="shared" si="6"/>
        <v>0</v>
      </c>
      <c r="BH87" s="195">
        <f t="shared" si="7"/>
        <v>0</v>
      </c>
      <c r="BI87" s="195">
        <f t="shared" si="8"/>
        <v>0</v>
      </c>
      <c r="BJ87" s="19" t="s">
        <v>22</v>
      </c>
      <c r="BK87" s="195">
        <f t="shared" si="9"/>
        <v>0</v>
      </c>
      <c r="BL87" s="19" t="s">
        <v>168</v>
      </c>
      <c r="BM87" s="19" t="s">
        <v>198</v>
      </c>
    </row>
    <row r="88" spans="2:65" s="1" customFormat="1" ht="22.5" customHeight="1">
      <c r="B88" s="36"/>
      <c r="C88" s="184" t="s">
        <v>203</v>
      </c>
      <c r="D88" s="184" t="s">
        <v>164</v>
      </c>
      <c r="E88" s="185" t="s">
        <v>4451</v>
      </c>
      <c r="F88" s="186" t="s">
        <v>4452</v>
      </c>
      <c r="G88" s="187" t="s">
        <v>2867</v>
      </c>
      <c r="H88" s="188">
        <v>1</v>
      </c>
      <c r="I88" s="189"/>
      <c r="J88" s="190">
        <f t="shared" si="0"/>
        <v>0</v>
      </c>
      <c r="K88" s="186" t="s">
        <v>20</v>
      </c>
      <c r="L88" s="56"/>
      <c r="M88" s="191" t="s">
        <v>20</v>
      </c>
      <c r="N88" s="192" t="s">
        <v>44</v>
      </c>
      <c r="O88" s="37"/>
      <c r="P88" s="193">
        <f t="shared" si="1"/>
        <v>0</v>
      </c>
      <c r="Q88" s="193">
        <v>0</v>
      </c>
      <c r="R88" s="193">
        <f t="shared" si="2"/>
        <v>0</v>
      </c>
      <c r="S88" s="193">
        <v>0</v>
      </c>
      <c r="T88" s="194">
        <f t="shared" si="3"/>
        <v>0</v>
      </c>
      <c r="AR88" s="19" t="s">
        <v>168</v>
      </c>
      <c r="AT88" s="19" t="s">
        <v>164</v>
      </c>
      <c r="AU88" s="19" t="s">
        <v>22</v>
      </c>
      <c r="AY88" s="19" t="s">
        <v>162</v>
      </c>
      <c r="BE88" s="195">
        <f t="shared" si="4"/>
        <v>0</v>
      </c>
      <c r="BF88" s="195">
        <f t="shared" si="5"/>
        <v>0</v>
      </c>
      <c r="BG88" s="195">
        <f t="shared" si="6"/>
        <v>0</v>
      </c>
      <c r="BH88" s="195">
        <f t="shared" si="7"/>
        <v>0</v>
      </c>
      <c r="BI88" s="195">
        <f t="shared" si="8"/>
        <v>0</v>
      </c>
      <c r="BJ88" s="19" t="s">
        <v>22</v>
      </c>
      <c r="BK88" s="195">
        <f t="shared" si="9"/>
        <v>0</v>
      </c>
      <c r="BL88" s="19" t="s">
        <v>168</v>
      </c>
      <c r="BM88" s="19" t="s">
        <v>203</v>
      </c>
    </row>
    <row r="89" spans="2:65" s="1" customFormat="1" ht="22.5" customHeight="1">
      <c r="B89" s="36"/>
      <c r="C89" s="184" t="s">
        <v>27</v>
      </c>
      <c r="D89" s="184" t="s">
        <v>164</v>
      </c>
      <c r="E89" s="185" t="s">
        <v>4453</v>
      </c>
      <c r="F89" s="186" t="s">
        <v>4454</v>
      </c>
      <c r="G89" s="187" t="s">
        <v>2867</v>
      </c>
      <c r="H89" s="188">
        <v>1</v>
      </c>
      <c r="I89" s="189"/>
      <c r="J89" s="190">
        <f t="shared" si="0"/>
        <v>0</v>
      </c>
      <c r="K89" s="186" t="s">
        <v>20</v>
      </c>
      <c r="L89" s="56"/>
      <c r="M89" s="191" t="s">
        <v>20</v>
      </c>
      <c r="N89" s="192" t="s">
        <v>44</v>
      </c>
      <c r="O89" s="37"/>
      <c r="P89" s="193">
        <f t="shared" si="1"/>
        <v>0</v>
      </c>
      <c r="Q89" s="193">
        <v>0</v>
      </c>
      <c r="R89" s="193">
        <f t="shared" si="2"/>
        <v>0</v>
      </c>
      <c r="S89" s="193">
        <v>0</v>
      </c>
      <c r="T89" s="194">
        <f t="shared" si="3"/>
        <v>0</v>
      </c>
      <c r="AR89" s="19" t="s">
        <v>168</v>
      </c>
      <c r="AT89" s="19" t="s">
        <v>164</v>
      </c>
      <c r="AU89" s="19" t="s">
        <v>22</v>
      </c>
      <c r="AY89" s="19" t="s">
        <v>162</v>
      </c>
      <c r="BE89" s="195">
        <f t="shared" si="4"/>
        <v>0</v>
      </c>
      <c r="BF89" s="195">
        <f t="shared" si="5"/>
        <v>0</v>
      </c>
      <c r="BG89" s="195">
        <f t="shared" si="6"/>
        <v>0</v>
      </c>
      <c r="BH89" s="195">
        <f t="shared" si="7"/>
        <v>0</v>
      </c>
      <c r="BI89" s="195">
        <f t="shared" si="8"/>
        <v>0</v>
      </c>
      <c r="BJ89" s="19" t="s">
        <v>22</v>
      </c>
      <c r="BK89" s="195">
        <f t="shared" si="9"/>
        <v>0</v>
      </c>
      <c r="BL89" s="19" t="s">
        <v>168</v>
      </c>
      <c r="BM89" s="19" t="s">
        <v>27</v>
      </c>
    </row>
    <row r="90" spans="2:65" s="1" customFormat="1" ht="31.5" customHeight="1">
      <c r="B90" s="36"/>
      <c r="C90" s="184" t="s">
        <v>215</v>
      </c>
      <c r="D90" s="184" t="s">
        <v>164</v>
      </c>
      <c r="E90" s="185" t="s">
        <v>4455</v>
      </c>
      <c r="F90" s="186" t="s">
        <v>4456</v>
      </c>
      <c r="G90" s="187" t="s">
        <v>2867</v>
      </c>
      <c r="H90" s="188">
        <v>1</v>
      </c>
      <c r="I90" s="189"/>
      <c r="J90" s="190">
        <f t="shared" si="0"/>
        <v>0</v>
      </c>
      <c r="K90" s="186" t="s">
        <v>20</v>
      </c>
      <c r="L90" s="56"/>
      <c r="M90" s="191" t="s">
        <v>20</v>
      </c>
      <c r="N90" s="192" t="s">
        <v>44</v>
      </c>
      <c r="O90" s="37"/>
      <c r="P90" s="193">
        <f t="shared" si="1"/>
        <v>0</v>
      </c>
      <c r="Q90" s="193">
        <v>0</v>
      </c>
      <c r="R90" s="193">
        <f t="shared" si="2"/>
        <v>0</v>
      </c>
      <c r="S90" s="193">
        <v>0</v>
      </c>
      <c r="T90" s="194">
        <f t="shared" si="3"/>
        <v>0</v>
      </c>
      <c r="AR90" s="19" t="s">
        <v>168</v>
      </c>
      <c r="AT90" s="19" t="s">
        <v>164</v>
      </c>
      <c r="AU90" s="19" t="s">
        <v>22</v>
      </c>
      <c r="AY90" s="19" t="s">
        <v>162</v>
      </c>
      <c r="BE90" s="195">
        <f t="shared" si="4"/>
        <v>0</v>
      </c>
      <c r="BF90" s="195">
        <f t="shared" si="5"/>
        <v>0</v>
      </c>
      <c r="BG90" s="195">
        <f t="shared" si="6"/>
        <v>0</v>
      </c>
      <c r="BH90" s="195">
        <f t="shared" si="7"/>
        <v>0</v>
      </c>
      <c r="BI90" s="195">
        <f t="shared" si="8"/>
        <v>0</v>
      </c>
      <c r="BJ90" s="19" t="s">
        <v>22</v>
      </c>
      <c r="BK90" s="195">
        <f t="shared" si="9"/>
        <v>0</v>
      </c>
      <c r="BL90" s="19" t="s">
        <v>168</v>
      </c>
      <c r="BM90" s="19" t="s">
        <v>215</v>
      </c>
    </row>
    <row r="91" spans="2:65" s="1" customFormat="1" ht="22.5" customHeight="1">
      <c r="B91" s="36"/>
      <c r="C91" s="184" t="s">
        <v>221</v>
      </c>
      <c r="D91" s="184" t="s">
        <v>164</v>
      </c>
      <c r="E91" s="185" t="s">
        <v>4457</v>
      </c>
      <c r="F91" s="186" t="s">
        <v>4458</v>
      </c>
      <c r="G91" s="187" t="s">
        <v>2867</v>
      </c>
      <c r="H91" s="188">
        <v>1</v>
      </c>
      <c r="I91" s="189"/>
      <c r="J91" s="190">
        <f t="shared" si="0"/>
        <v>0</v>
      </c>
      <c r="K91" s="186" t="s">
        <v>20</v>
      </c>
      <c r="L91" s="56"/>
      <c r="M91" s="191" t="s">
        <v>20</v>
      </c>
      <c r="N91" s="192" t="s">
        <v>44</v>
      </c>
      <c r="O91" s="37"/>
      <c r="P91" s="193">
        <f t="shared" si="1"/>
        <v>0</v>
      </c>
      <c r="Q91" s="193">
        <v>0</v>
      </c>
      <c r="R91" s="193">
        <f t="shared" si="2"/>
        <v>0</v>
      </c>
      <c r="S91" s="193">
        <v>0</v>
      </c>
      <c r="T91" s="194">
        <f t="shared" si="3"/>
        <v>0</v>
      </c>
      <c r="AR91" s="19" t="s">
        <v>168</v>
      </c>
      <c r="AT91" s="19" t="s">
        <v>164</v>
      </c>
      <c r="AU91" s="19" t="s">
        <v>22</v>
      </c>
      <c r="AY91" s="19" t="s">
        <v>162</v>
      </c>
      <c r="BE91" s="195">
        <f t="shared" si="4"/>
        <v>0</v>
      </c>
      <c r="BF91" s="195">
        <f t="shared" si="5"/>
        <v>0</v>
      </c>
      <c r="BG91" s="195">
        <f t="shared" si="6"/>
        <v>0</v>
      </c>
      <c r="BH91" s="195">
        <f t="shared" si="7"/>
        <v>0</v>
      </c>
      <c r="BI91" s="195">
        <f t="shared" si="8"/>
        <v>0</v>
      </c>
      <c r="BJ91" s="19" t="s">
        <v>22</v>
      </c>
      <c r="BK91" s="195">
        <f t="shared" si="9"/>
        <v>0</v>
      </c>
      <c r="BL91" s="19" t="s">
        <v>168</v>
      </c>
      <c r="BM91" s="19" t="s">
        <v>221</v>
      </c>
    </row>
    <row r="92" spans="2:63" s="10" customFormat="1" ht="37.35" customHeight="1">
      <c r="B92" s="167"/>
      <c r="C92" s="168"/>
      <c r="D92" s="181" t="s">
        <v>72</v>
      </c>
      <c r="E92" s="287" t="s">
        <v>215</v>
      </c>
      <c r="F92" s="287" t="s">
        <v>4459</v>
      </c>
      <c r="G92" s="168"/>
      <c r="H92" s="168"/>
      <c r="I92" s="171"/>
      <c r="J92" s="288">
        <f>BK92</f>
        <v>0</v>
      </c>
      <c r="K92" s="168"/>
      <c r="L92" s="173"/>
      <c r="M92" s="174"/>
      <c r="N92" s="175"/>
      <c r="O92" s="175"/>
      <c r="P92" s="176">
        <f>SUM(P93:P99)</f>
        <v>0</v>
      </c>
      <c r="Q92" s="175"/>
      <c r="R92" s="176">
        <f>SUM(R93:R99)</f>
        <v>0</v>
      </c>
      <c r="S92" s="175"/>
      <c r="T92" s="177">
        <f>SUM(T93:T99)</f>
        <v>0</v>
      </c>
      <c r="AR92" s="178" t="s">
        <v>22</v>
      </c>
      <c r="AT92" s="179" t="s">
        <v>72</v>
      </c>
      <c r="AU92" s="179" t="s">
        <v>73</v>
      </c>
      <c r="AY92" s="178" t="s">
        <v>162</v>
      </c>
      <c r="BK92" s="180">
        <f>SUM(BK93:BK99)</f>
        <v>0</v>
      </c>
    </row>
    <row r="93" spans="2:65" s="1" customFormat="1" ht="22.5" customHeight="1">
      <c r="B93" s="36"/>
      <c r="C93" s="184" t="s">
        <v>224</v>
      </c>
      <c r="D93" s="184" t="s">
        <v>164</v>
      </c>
      <c r="E93" s="185" t="s">
        <v>4460</v>
      </c>
      <c r="F93" s="186" t="s">
        <v>4461</v>
      </c>
      <c r="G93" s="187" t="s">
        <v>2867</v>
      </c>
      <c r="H93" s="188">
        <v>1</v>
      </c>
      <c r="I93" s="189"/>
      <c r="J93" s="190">
        <f aca="true" t="shared" si="10" ref="J93:J99">ROUND(I93*H93,2)</f>
        <v>0</v>
      </c>
      <c r="K93" s="186" t="s">
        <v>20</v>
      </c>
      <c r="L93" s="56"/>
      <c r="M93" s="191" t="s">
        <v>20</v>
      </c>
      <c r="N93" s="192" t="s">
        <v>44</v>
      </c>
      <c r="O93" s="37"/>
      <c r="P93" s="193">
        <f aca="true" t="shared" si="11" ref="P93:P99">O93*H93</f>
        <v>0</v>
      </c>
      <c r="Q93" s="193">
        <v>0</v>
      </c>
      <c r="R93" s="193">
        <f aca="true" t="shared" si="12" ref="R93:R99">Q93*H93</f>
        <v>0</v>
      </c>
      <c r="S93" s="193">
        <v>0</v>
      </c>
      <c r="T93" s="194">
        <f aca="true" t="shared" si="13" ref="T93:T99">S93*H93</f>
        <v>0</v>
      </c>
      <c r="AR93" s="19" t="s">
        <v>168</v>
      </c>
      <c r="AT93" s="19" t="s">
        <v>164</v>
      </c>
      <c r="AU93" s="19" t="s">
        <v>22</v>
      </c>
      <c r="AY93" s="19" t="s">
        <v>162</v>
      </c>
      <c r="BE93" s="195">
        <f aca="true" t="shared" si="14" ref="BE93:BE99">IF(N93="základní",J93,0)</f>
        <v>0</v>
      </c>
      <c r="BF93" s="195">
        <f aca="true" t="shared" si="15" ref="BF93:BF99">IF(N93="snížená",J93,0)</f>
        <v>0</v>
      </c>
      <c r="BG93" s="195">
        <f aca="true" t="shared" si="16" ref="BG93:BG99">IF(N93="zákl. přenesená",J93,0)</f>
        <v>0</v>
      </c>
      <c r="BH93" s="195">
        <f aca="true" t="shared" si="17" ref="BH93:BH99">IF(N93="sníž. přenesená",J93,0)</f>
        <v>0</v>
      </c>
      <c r="BI93" s="195">
        <f aca="true" t="shared" si="18" ref="BI93:BI99">IF(N93="nulová",J93,0)</f>
        <v>0</v>
      </c>
      <c r="BJ93" s="19" t="s">
        <v>22</v>
      </c>
      <c r="BK93" s="195">
        <f aca="true" t="shared" si="19" ref="BK93:BK99">ROUND(I93*H93,2)</f>
        <v>0</v>
      </c>
      <c r="BL93" s="19" t="s">
        <v>168</v>
      </c>
      <c r="BM93" s="19" t="s">
        <v>224</v>
      </c>
    </row>
    <row r="94" spans="2:65" s="1" customFormat="1" ht="22.5" customHeight="1">
      <c r="B94" s="36"/>
      <c r="C94" s="184" t="s">
        <v>227</v>
      </c>
      <c r="D94" s="184" t="s">
        <v>164</v>
      </c>
      <c r="E94" s="185" t="s">
        <v>4462</v>
      </c>
      <c r="F94" s="186" t="s">
        <v>4463</v>
      </c>
      <c r="G94" s="187" t="s">
        <v>2867</v>
      </c>
      <c r="H94" s="188">
        <v>1</v>
      </c>
      <c r="I94" s="189"/>
      <c r="J94" s="190">
        <f t="shared" si="10"/>
        <v>0</v>
      </c>
      <c r="K94" s="186" t="s">
        <v>20</v>
      </c>
      <c r="L94" s="56"/>
      <c r="M94" s="191" t="s">
        <v>20</v>
      </c>
      <c r="N94" s="192" t="s">
        <v>44</v>
      </c>
      <c r="O94" s="37"/>
      <c r="P94" s="193">
        <f t="shared" si="11"/>
        <v>0</v>
      </c>
      <c r="Q94" s="193">
        <v>0</v>
      </c>
      <c r="R94" s="193">
        <f t="shared" si="12"/>
        <v>0</v>
      </c>
      <c r="S94" s="193">
        <v>0</v>
      </c>
      <c r="T94" s="194">
        <f t="shared" si="13"/>
        <v>0</v>
      </c>
      <c r="AR94" s="19" t="s">
        <v>168</v>
      </c>
      <c r="AT94" s="19" t="s">
        <v>164</v>
      </c>
      <c r="AU94" s="19" t="s">
        <v>22</v>
      </c>
      <c r="AY94" s="19" t="s">
        <v>162</v>
      </c>
      <c r="BE94" s="195">
        <f t="shared" si="14"/>
        <v>0</v>
      </c>
      <c r="BF94" s="195">
        <f t="shared" si="15"/>
        <v>0</v>
      </c>
      <c r="BG94" s="195">
        <f t="shared" si="16"/>
        <v>0</v>
      </c>
      <c r="BH94" s="195">
        <f t="shared" si="17"/>
        <v>0</v>
      </c>
      <c r="BI94" s="195">
        <f t="shared" si="18"/>
        <v>0</v>
      </c>
      <c r="BJ94" s="19" t="s">
        <v>22</v>
      </c>
      <c r="BK94" s="195">
        <f t="shared" si="19"/>
        <v>0</v>
      </c>
      <c r="BL94" s="19" t="s">
        <v>168</v>
      </c>
      <c r="BM94" s="19" t="s">
        <v>227</v>
      </c>
    </row>
    <row r="95" spans="2:65" s="1" customFormat="1" ht="22.5" customHeight="1">
      <c r="B95" s="36"/>
      <c r="C95" s="184" t="s">
        <v>8</v>
      </c>
      <c r="D95" s="184" t="s">
        <v>164</v>
      </c>
      <c r="E95" s="185" t="s">
        <v>4464</v>
      </c>
      <c r="F95" s="186" t="s">
        <v>4465</v>
      </c>
      <c r="G95" s="187" t="s">
        <v>2867</v>
      </c>
      <c r="H95" s="188">
        <v>1</v>
      </c>
      <c r="I95" s="189"/>
      <c r="J95" s="190">
        <f t="shared" si="10"/>
        <v>0</v>
      </c>
      <c r="K95" s="186" t="s">
        <v>20</v>
      </c>
      <c r="L95" s="56"/>
      <c r="M95" s="191" t="s">
        <v>20</v>
      </c>
      <c r="N95" s="192" t="s">
        <v>44</v>
      </c>
      <c r="O95" s="37"/>
      <c r="P95" s="193">
        <f t="shared" si="11"/>
        <v>0</v>
      </c>
      <c r="Q95" s="193">
        <v>0</v>
      </c>
      <c r="R95" s="193">
        <f t="shared" si="12"/>
        <v>0</v>
      </c>
      <c r="S95" s="193">
        <v>0</v>
      </c>
      <c r="T95" s="194">
        <f t="shared" si="13"/>
        <v>0</v>
      </c>
      <c r="AR95" s="19" t="s">
        <v>168</v>
      </c>
      <c r="AT95" s="19" t="s">
        <v>164</v>
      </c>
      <c r="AU95" s="19" t="s">
        <v>22</v>
      </c>
      <c r="AY95" s="19" t="s">
        <v>162</v>
      </c>
      <c r="BE95" s="195">
        <f t="shared" si="14"/>
        <v>0</v>
      </c>
      <c r="BF95" s="195">
        <f t="shared" si="15"/>
        <v>0</v>
      </c>
      <c r="BG95" s="195">
        <f t="shared" si="16"/>
        <v>0</v>
      </c>
      <c r="BH95" s="195">
        <f t="shared" si="17"/>
        <v>0</v>
      </c>
      <c r="BI95" s="195">
        <f t="shared" si="18"/>
        <v>0</v>
      </c>
      <c r="BJ95" s="19" t="s">
        <v>22</v>
      </c>
      <c r="BK95" s="195">
        <f t="shared" si="19"/>
        <v>0</v>
      </c>
      <c r="BL95" s="19" t="s">
        <v>168</v>
      </c>
      <c r="BM95" s="19" t="s">
        <v>8</v>
      </c>
    </row>
    <row r="96" spans="2:65" s="1" customFormat="1" ht="22.5" customHeight="1">
      <c r="B96" s="36"/>
      <c r="C96" s="184" t="s">
        <v>236</v>
      </c>
      <c r="D96" s="184" t="s">
        <v>164</v>
      </c>
      <c r="E96" s="185" t="s">
        <v>4466</v>
      </c>
      <c r="F96" s="186" t="s">
        <v>4467</v>
      </c>
      <c r="G96" s="187" t="s">
        <v>2867</v>
      </c>
      <c r="H96" s="188">
        <v>1</v>
      </c>
      <c r="I96" s="189"/>
      <c r="J96" s="190">
        <f t="shared" si="10"/>
        <v>0</v>
      </c>
      <c r="K96" s="186" t="s">
        <v>20</v>
      </c>
      <c r="L96" s="56"/>
      <c r="M96" s="191" t="s">
        <v>20</v>
      </c>
      <c r="N96" s="192" t="s">
        <v>44</v>
      </c>
      <c r="O96" s="37"/>
      <c r="P96" s="193">
        <f t="shared" si="11"/>
        <v>0</v>
      </c>
      <c r="Q96" s="193">
        <v>0</v>
      </c>
      <c r="R96" s="193">
        <f t="shared" si="12"/>
        <v>0</v>
      </c>
      <c r="S96" s="193">
        <v>0</v>
      </c>
      <c r="T96" s="194">
        <f t="shared" si="13"/>
        <v>0</v>
      </c>
      <c r="AR96" s="19" t="s">
        <v>168</v>
      </c>
      <c r="AT96" s="19" t="s">
        <v>164</v>
      </c>
      <c r="AU96" s="19" t="s">
        <v>22</v>
      </c>
      <c r="AY96" s="19" t="s">
        <v>162</v>
      </c>
      <c r="BE96" s="195">
        <f t="shared" si="14"/>
        <v>0</v>
      </c>
      <c r="BF96" s="195">
        <f t="shared" si="15"/>
        <v>0</v>
      </c>
      <c r="BG96" s="195">
        <f t="shared" si="16"/>
        <v>0</v>
      </c>
      <c r="BH96" s="195">
        <f t="shared" si="17"/>
        <v>0</v>
      </c>
      <c r="BI96" s="195">
        <f t="shared" si="18"/>
        <v>0</v>
      </c>
      <c r="BJ96" s="19" t="s">
        <v>22</v>
      </c>
      <c r="BK96" s="195">
        <f t="shared" si="19"/>
        <v>0</v>
      </c>
      <c r="BL96" s="19" t="s">
        <v>168</v>
      </c>
      <c r="BM96" s="19" t="s">
        <v>236</v>
      </c>
    </row>
    <row r="97" spans="2:65" s="1" customFormat="1" ht="22.5" customHeight="1">
      <c r="B97" s="36"/>
      <c r="C97" s="184" t="s">
        <v>240</v>
      </c>
      <c r="D97" s="184" t="s">
        <v>164</v>
      </c>
      <c r="E97" s="185" t="s">
        <v>4468</v>
      </c>
      <c r="F97" s="186" t="s">
        <v>4469</v>
      </c>
      <c r="G97" s="187" t="s">
        <v>2867</v>
      </c>
      <c r="H97" s="188">
        <v>1</v>
      </c>
      <c r="I97" s="189"/>
      <c r="J97" s="190">
        <f t="shared" si="10"/>
        <v>0</v>
      </c>
      <c r="K97" s="186" t="s">
        <v>20</v>
      </c>
      <c r="L97" s="56"/>
      <c r="M97" s="191" t="s">
        <v>20</v>
      </c>
      <c r="N97" s="192" t="s">
        <v>44</v>
      </c>
      <c r="O97" s="37"/>
      <c r="P97" s="193">
        <f t="shared" si="11"/>
        <v>0</v>
      </c>
      <c r="Q97" s="193">
        <v>0</v>
      </c>
      <c r="R97" s="193">
        <f t="shared" si="12"/>
        <v>0</v>
      </c>
      <c r="S97" s="193">
        <v>0</v>
      </c>
      <c r="T97" s="194">
        <f t="shared" si="13"/>
        <v>0</v>
      </c>
      <c r="AR97" s="19" t="s">
        <v>168</v>
      </c>
      <c r="AT97" s="19" t="s">
        <v>164</v>
      </c>
      <c r="AU97" s="19" t="s">
        <v>22</v>
      </c>
      <c r="AY97" s="19" t="s">
        <v>162</v>
      </c>
      <c r="BE97" s="195">
        <f t="shared" si="14"/>
        <v>0</v>
      </c>
      <c r="BF97" s="195">
        <f t="shared" si="15"/>
        <v>0</v>
      </c>
      <c r="BG97" s="195">
        <f t="shared" si="16"/>
        <v>0</v>
      </c>
      <c r="BH97" s="195">
        <f t="shared" si="17"/>
        <v>0</v>
      </c>
      <c r="BI97" s="195">
        <f t="shared" si="18"/>
        <v>0</v>
      </c>
      <c r="BJ97" s="19" t="s">
        <v>22</v>
      </c>
      <c r="BK97" s="195">
        <f t="shared" si="19"/>
        <v>0</v>
      </c>
      <c r="BL97" s="19" t="s">
        <v>168</v>
      </c>
      <c r="BM97" s="19" t="s">
        <v>240</v>
      </c>
    </row>
    <row r="98" spans="2:65" s="1" customFormat="1" ht="22.5" customHeight="1">
      <c r="B98" s="36"/>
      <c r="C98" s="184" t="s">
        <v>245</v>
      </c>
      <c r="D98" s="184" t="s">
        <v>164</v>
      </c>
      <c r="E98" s="185" t="s">
        <v>4470</v>
      </c>
      <c r="F98" s="186" t="s">
        <v>4471</v>
      </c>
      <c r="G98" s="187" t="s">
        <v>2867</v>
      </c>
      <c r="H98" s="188">
        <v>1</v>
      </c>
      <c r="I98" s="189"/>
      <c r="J98" s="190">
        <f t="shared" si="10"/>
        <v>0</v>
      </c>
      <c r="K98" s="186" t="s">
        <v>20</v>
      </c>
      <c r="L98" s="56"/>
      <c r="M98" s="191" t="s">
        <v>20</v>
      </c>
      <c r="N98" s="192" t="s">
        <v>44</v>
      </c>
      <c r="O98" s="37"/>
      <c r="P98" s="193">
        <f t="shared" si="11"/>
        <v>0</v>
      </c>
      <c r="Q98" s="193">
        <v>0</v>
      </c>
      <c r="R98" s="193">
        <f t="shared" si="12"/>
        <v>0</v>
      </c>
      <c r="S98" s="193">
        <v>0</v>
      </c>
      <c r="T98" s="194">
        <f t="shared" si="13"/>
        <v>0</v>
      </c>
      <c r="AR98" s="19" t="s">
        <v>168</v>
      </c>
      <c r="AT98" s="19" t="s">
        <v>164</v>
      </c>
      <c r="AU98" s="19" t="s">
        <v>22</v>
      </c>
      <c r="AY98" s="19" t="s">
        <v>162</v>
      </c>
      <c r="BE98" s="195">
        <f t="shared" si="14"/>
        <v>0</v>
      </c>
      <c r="BF98" s="195">
        <f t="shared" si="15"/>
        <v>0</v>
      </c>
      <c r="BG98" s="195">
        <f t="shared" si="16"/>
        <v>0</v>
      </c>
      <c r="BH98" s="195">
        <f t="shared" si="17"/>
        <v>0</v>
      </c>
      <c r="BI98" s="195">
        <f t="shared" si="18"/>
        <v>0</v>
      </c>
      <c r="BJ98" s="19" t="s">
        <v>22</v>
      </c>
      <c r="BK98" s="195">
        <f t="shared" si="19"/>
        <v>0</v>
      </c>
      <c r="BL98" s="19" t="s">
        <v>168</v>
      </c>
      <c r="BM98" s="19" t="s">
        <v>245</v>
      </c>
    </row>
    <row r="99" spans="2:65" s="1" customFormat="1" ht="22.5" customHeight="1">
      <c r="B99" s="36"/>
      <c r="C99" s="184" t="s">
        <v>249</v>
      </c>
      <c r="D99" s="184" t="s">
        <v>164</v>
      </c>
      <c r="E99" s="185" t="s">
        <v>4472</v>
      </c>
      <c r="F99" s="186" t="s">
        <v>4473</v>
      </c>
      <c r="G99" s="187" t="s">
        <v>2867</v>
      </c>
      <c r="H99" s="188">
        <v>1</v>
      </c>
      <c r="I99" s="189"/>
      <c r="J99" s="190">
        <f t="shared" si="10"/>
        <v>0</v>
      </c>
      <c r="K99" s="186" t="s">
        <v>20</v>
      </c>
      <c r="L99" s="56"/>
      <c r="M99" s="191" t="s">
        <v>20</v>
      </c>
      <c r="N99" s="262" t="s">
        <v>44</v>
      </c>
      <c r="O99" s="263"/>
      <c r="P99" s="264">
        <f t="shared" si="11"/>
        <v>0</v>
      </c>
      <c r="Q99" s="264">
        <v>0</v>
      </c>
      <c r="R99" s="264">
        <f t="shared" si="12"/>
        <v>0</v>
      </c>
      <c r="S99" s="264">
        <v>0</v>
      </c>
      <c r="T99" s="265">
        <f t="shared" si="13"/>
        <v>0</v>
      </c>
      <c r="AR99" s="19" t="s">
        <v>168</v>
      </c>
      <c r="AT99" s="19" t="s">
        <v>164</v>
      </c>
      <c r="AU99" s="19" t="s">
        <v>22</v>
      </c>
      <c r="AY99" s="19" t="s">
        <v>162</v>
      </c>
      <c r="BE99" s="195">
        <f t="shared" si="14"/>
        <v>0</v>
      </c>
      <c r="BF99" s="195">
        <f t="shared" si="15"/>
        <v>0</v>
      </c>
      <c r="BG99" s="195">
        <f t="shared" si="16"/>
        <v>0</v>
      </c>
      <c r="BH99" s="195">
        <f t="shared" si="17"/>
        <v>0</v>
      </c>
      <c r="BI99" s="195">
        <f t="shared" si="18"/>
        <v>0</v>
      </c>
      <c r="BJ99" s="19" t="s">
        <v>22</v>
      </c>
      <c r="BK99" s="195">
        <f t="shared" si="19"/>
        <v>0</v>
      </c>
      <c r="BL99" s="19" t="s">
        <v>168</v>
      </c>
      <c r="BM99" s="19" t="s">
        <v>249</v>
      </c>
    </row>
    <row r="100" spans="2:12" s="1" customFormat="1" ht="6.95" customHeight="1">
      <c r="B100" s="51"/>
      <c r="C100" s="52"/>
      <c r="D100" s="52"/>
      <c r="E100" s="52"/>
      <c r="F100" s="52"/>
      <c r="G100" s="52"/>
      <c r="H100" s="52"/>
      <c r="I100" s="130"/>
      <c r="J100" s="52"/>
      <c r="K100" s="52"/>
      <c r="L100" s="56"/>
    </row>
  </sheetData>
  <sheetProtection password="CC35" sheet="1" objects="1" scenarios="1" formatColumns="0" formatRows="0" sort="0" autoFilter="0"/>
  <autoFilter ref="C77:K77"/>
  <mergeCells count="9">
    <mergeCell ref="E68:H68"/>
    <mergeCell ref="E70:H70"/>
    <mergeCell ref="G1:H1"/>
    <mergeCell ref="L2:V2"/>
    <mergeCell ref="E7:H7"/>
    <mergeCell ref="E9:H9"/>
    <mergeCell ref="E24:H24"/>
    <mergeCell ref="E45:H45"/>
    <mergeCell ref="E47:H47"/>
  </mergeCells>
  <hyperlinks>
    <hyperlink ref="F1:G1" location="C2" tooltip="Krycí list soupisu" display="1) Krycí list soupisu"/>
    <hyperlink ref="G1:H1" location="C54" tooltip="Rekapitulace" display="2) Rekapitulace"/>
    <hyperlink ref="J1" location="C77" tooltip="Soupis prací" display="3) Soupis prací"/>
    <hyperlink ref="L1:V1" location="'Rekapitulace stavby'!C2" tooltip="Rekapitulace stavby"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Věženský Karel, ing.</dc:creator>
  <cp:keywords/>
  <dc:description/>
  <cp:lastModifiedBy>Karel Věženský, Bc.</cp:lastModifiedBy>
  <dcterms:created xsi:type="dcterms:W3CDTF">2016-09-28T11:41:25Z</dcterms:created>
  <dcterms:modified xsi:type="dcterms:W3CDTF">2016-09-28T11:42:25Z</dcterms:modified>
  <cp:category/>
  <cp:version/>
  <cp:contentType/>
  <cp:contentStatus/>
</cp:coreProperties>
</file>