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INP - Investiční prostředky" sheetId="2" r:id="rId2"/>
    <sheet name="INP-EI - Investiční prost..." sheetId="3" r:id="rId3"/>
  </sheets>
  <definedNames>
    <definedName name="_xlnm._FilterDatabase" localSheetId="1" hidden="1">'INP - Investiční prostředky'!$C$77:$K$77</definedName>
    <definedName name="_xlnm._FilterDatabase" localSheetId="2" hidden="1">'INP-EI - Investiční prost...'!$C$77:$K$77</definedName>
    <definedName name="_xlnm.Print_Titles" localSheetId="1">'INP - Investiční prostředky'!$77:$77</definedName>
    <definedName name="_xlnm.Print_Titles" localSheetId="2">'INP-EI - Investiční prost...'!$77:$77</definedName>
    <definedName name="_xlnm.Print_Titles" localSheetId="0">'Rekapitulace stavby'!$49:$49</definedName>
    <definedName name="_xlnm.Print_Area" localSheetId="1">'INP - Investiční prostředky'!$C$4:$J$36,'INP - Investiční prostředky'!$C$42:$J$59,'INP - Investiční prostředky'!$C$65:$K$82</definedName>
    <definedName name="_xlnm.Print_Area" localSheetId="2">'INP-EI - Investiční prost...'!$C$4:$J$36,'INP-EI - Investiční prost...'!$C$42:$J$59,'INP-EI - Investiční prost...'!$C$65:$K$111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<sst xmlns="http://schemas.openxmlformats.org/spreadsheetml/2006/main" count="611" uniqueCount="194">
  <si>
    <t>Export VZ</t>
  </si>
  <si>
    <t>List obsahuje:</t>
  </si>
  <si>
    <t>3.0</t>
  </si>
  <si>
    <t>ZAMOK</t>
  </si>
  <si>
    <t>False</t>
  </si>
  <si>
    <t>{129428FB-BD9E-463B-A369-1288FD121457}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</si>
  <si>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</si>
  <si>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</si>
  <si>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</si>
  <si>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</si>
  <si>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</si>
  <si>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</si>
  <si>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</si>
  <si>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</si>
  <si>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08/2015-E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</si>
  <si>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</si>
  <si>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</si>
  <si>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AULY OBJ. A. - interier-E</t>
  </si>
  <si>
    <t>KSO:</t>
  </si>
  <si>
    <t>CC-CZ:</t>
  </si>
  <si>
    <t>Místo:</t>
  </si>
  <si>
    <t>Brno</t>
  </si>
  <si>
    <t>Datum:</t>
  </si>
  <si>
    <t>21.08.2015</t>
  </si>
  <si>
    <t>Zadavatel:</t>
  </si>
  <si>
    <t>IČ:</t>
  </si>
  <si>
    <t>0,1</t>
  </si>
  <si>
    <t>Mendelova univerzita v Brně, Zemědělská 1665/1Brno</t>
  </si>
  <si>
    <t>DIČ:</t>
  </si>
  <si>
    <t>Uchazeč:</t>
  </si>
  <si>
    <t>Vyplň údaj</t>
  </si>
  <si>
    <t>Projektant:</t>
  </si>
  <si>
    <t>RUDIŠ-RUDIŠ ARCHITEKTI, s.r.o.</t>
  </si>
  <si>
    <t>True</t>
  </si>
  <si>
    <t>Poznámka:</t>
  </si>
  <si>
    <t>Doprava, montáž, dílenská dokumentace, obalový materiál a jeho likvidace, včetně úklidu po instalaci nábytku je zahrnuta v ceně položky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</si>
  <si>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</si>
  <si>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</si>
  <si>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</si>
  <si>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</si>
  <si>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</si>
  <si>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</si>
  <si>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</si>
  <si>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</si>
  <si>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</si>
  <si>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</si>
  <si>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</si>
  <si>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</si>
  <si>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</si>
  <si>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</si>
  <si>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</si>
  <si>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</si>
  <si>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</si>
  <si>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</si>
  <si>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</si>
  <si>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</si>
  <si>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</si>
  <si>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</si>
  <si>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</si>
  <si>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</si>
  <si>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</si>
  <si>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</si>
  <si>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</si>
  <si>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</si>
  <si>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</si>
  <si>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</si>
  <si>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</si>
  <si>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</si>
  <si>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</si>
  <si>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</si>
  <si>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</si>
  <si>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</si>
  <si>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</si>
  <si>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</si>
  <si>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INP</t>
  </si>
  <si>
    <t>Investiční prostředky</t>
  </si>
  <si>
    <t>STA</t>
  </si>
  <si>
    <t>1</t>
  </si>
  <si>
    <t>{4394EBA0-3136-446A-988D-A9E1BE8B75BF}</t>
  </si>
  <si>
    <t>2</t>
  </si>
  <si>
    <t>INP-EI</t>
  </si>
  <si>
    <t>Investiční prostředky - evidované investice</t>
  </si>
  <si>
    <t>{A2C37DB1-6849-4DAA-B4C7-BD6052C3D8A8}</t>
  </si>
  <si>
    <t>Zpět na list:</t>
  </si>
  <si>
    <t>KRYCÍ LIST SOUPISU</t>
  </si>
  <si>
    <t>Objekt:</t>
  </si>
  <si>
    <t>INP - Investiční prostředky</t>
  </si>
  <si>
    <t>REKAPITULACE ČLENĚNÍ SOUPISU PRACÍ</t>
  </si>
  <si>
    <t>Kód dílu - Popis</t>
  </si>
  <si>
    <t>Cena celkem [CZK]</t>
  </si>
  <si>
    <t>Náklady soupisu celkem</t>
  </si>
  <si>
    <t>-1</t>
  </si>
  <si>
    <t>Ostatní - Ostatní - investiční prostředky</t>
  </si>
  <si>
    <t xml:space="preserve">    INT - Dodávka a smontování interiéru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</si>
  <si>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</si>
  <si>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</si>
  <si>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</si>
  <si>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</si>
  <si>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</si>
  <si>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</si>
  <si>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</si>
  <si>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</si>
  <si>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</si>
  <si>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</si>
  <si>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</si>
  <si>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</si>
  <si>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</si>
  <si>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</si>
  <si>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</si>
  <si>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Ostatní</t>
  </si>
  <si>
    <t>Ostatní - investiční prostředky</t>
  </si>
  <si>
    <t>4</t>
  </si>
  <si>
    <t>ROZPOCET</t>
  </si>
  <si>
    <t>INT</t>
  </si>
  <si>
    <t>Dodávka a smontování interiéru</t>
  </si>
  <si>
    <t>K</t>
  </si>
  <si>
    <t>INT-08</t>
  </si>
  <si>
    <t>Vestavěná skříň do niky v předsálí dle ozn. 8</t>
  </si>
  <si>
    <t>kus</t>
  </si>
  <si>
    <t>512</t>
  </si>
  <si>
    <t>94604961</t>
  </si>
  <si>
    <t>P</t>
  </si>
  <si>
    <t>Poznámka k položce:
dle B.8 Výpis mobilního nábytku</t>
  </si>
  <si>
    <t>INP-EI - Investiční prostředky - evidované investice</t>
  </si>
  <si>
    <t>doprava, montáž, dílenská dokumentace, obalový materiál a jeho likvidace, včetně úklidu po instalaci nábytku je zahrnuta v ceně položky</t>
  </si>
  <si>
    <t>Ostatní - Ostatní - evidovaná investice</t>
  </si>
  <si>
    <t>Ostatní - evidovaná investice</t>
  </si>
  <si>
    <t>INT-01</t>
  </si>
  <si>
    <t>Interiérová dřevěná čalouněná židle dle ozn. 1</t>
  </si>
  <si>
    <t>1622575475</t>
  </si>
  <si>
    <t>INT-02</t>
  </si>
  <si>
    <t>Interiérová dřevěná čalouněná židle dle ozn. 2</t>
  </si>
  <si>
    <t>-319846615</t>
  </si>
  <si>
    <t>3</t>
  </si>
  <si>
    <t>INT-03</t>
  </si>
  <si>
    <t>Interiérová dřevěné čalouněné křeslo se zvýšeným opěrátkem dle ozn. 3</t>
  </si>
  <si>
    <t>-1520000312</t>
  </si>
  <si>
    <t>INT-04</t>
  </si>
  <si>
    <t>Univerzální pult (atyp) dle ozn. 4</t>
  </si>
  <si>
    <t>1314077131</t>
  </si>
  <si>
    <t>5</t>
  </si>
  <si>
    <t>INT-05</t>
  </si>
  <si>
    <t>Mobilní kontejner do pultu dle ozn. 5</t>
  </si>
  <si>
    <t>-2073135345</t>
  </si>
  <si>
    <t>6</t>
  </si>
  <si>
    <t>INT-06</t>
  </si>
  <si>
    <t>Stolek do předsálí dle ozn. 6</t>
  </si>
  <si>
    <t>1454899083</t>
  </si>
  <si>
    <t>7</t>
  </si>
  <si>
    <t>INT-07</t>
  </si>
  <si>
    <t>Sedák do předsálí dle ozn. 7</t>
  </si>
  <si>
    <t>-896883496</t>
  </si>
  <si>
    <t>8</t>
  </si>
  <si>
    <t>INT-09</t>
  </si>
  <si>
    <t>Řečnický pult dle ozn. 9</t>
  </si>
  <si>
    <t>1708374243</t>
  </si>
  <si>
    <t>9</t>
  </si>
  <si>
    <t>INT-10</t>
  </si>
  <si>
    <t>Odkládací pult dle ozn. 10</t>
  </si>
  <si>
    <t>125664498</t>
  </si>
  <si>
    <t>10</t>
  </si>
  <si>
    <t>INT-11</t>
  </si>
  <si>
    <t>Paravan na podiu dle ozn. 11</t>
  </si>
  <si>
    <t>952663438</t>
  </si>
  <si>
    <t>11</t>
  </si>
  <si>
    <t>INT-12</t>
  </si>
  <si>
    <t>Nástěnné hodiny dle ozn. 12</t>
  </si>
  <si>
    <t>777509574</t>
  </si>
  <si>
    <t>12</t>
  </si>
  <si>
    <t>INT-13</t>
  </si>
  <si>
    <t>Kancelářský stůl do režie ve tvaru U dle ozn. 13</t>
  </si>
  <si>
    <t>1194133857</t>
  </si>
  <si>
    <t>13</t>
  </si>
  <si>
    <t>INT-14</t>
  </si>
  <si>
    <t>Stůl do překladatelské kabiny dle ozn. 14</t>
  </si>
  <si>
    <t>-2117822617</t>
  </si>
  <si>
    <t>14</t>
  </si>
  <si>
    <t>INT-15</t>
  </si>
  <si>
    <t>Kancelářská židle dle ozn. 15</t>
  </si>
  <si>
    <t>985729095</t>
  </si>
  <si>
    <t>INT-18</t>
  </si>
  <si>
    <t>Spojovací prvek židle do řad dle ozn. 18</t>
  </si>
  <si>
    <t>-1908328437</t>
  </si>
  <si>
    <t>16</t>
  </si>
  <si>
    <t>INT-19</t>
  </si>
  <si>
    <t>Transportní vozík na židle dle ozn. 19</t>
  </si>
  <si>
    <t>-606188419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</si>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</sst>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3" fillId="33" borderId="0" xfId="36" applyFill="1" applyAlignment="1">
      <alignment horizontal="left" vertical="top"/>
    </xf>
    <xf numFmtId="0" fontId="68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69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69" fillId="33" borderId="0" xfId="36" applyFont="1" applyFill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95F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D39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B1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9" t="s">
        <v>0</v>
      </c>
      <c r="B1" s="210"/>
      <c r="C1" s="210"/>
      <c r="D1" s="211" t="s">
        <v>1</v>
      </c>
      <c r="E1" s="210"/>
      <c r="F1" s="210"/>
      <c r="G1" s="210"/>
      <c r="H1" s="210"/>
      <c r="I1" s="210"/>
      <c r="J1" s="210"/>
      <c r="K1" s="212" t="s">
        <v>187</v>
      </c>
      <c r="L1" s="212"/>
      <c r="M1" s="212"/>
      <c r="N1" s="212"/>
      <c r="O1" s="212"/>
      <c r="P1" s="212"/>
      <c r="Q1" s="212"/>
      <c r="R1" s="212"/>
      <c r="S1" s="212"/>
      <c r="T1" s="210"/>
      <c r="U1" s="210"/>
      <c r="V1" s="210"/>
      <c r="W1" s="212" t="s">
        <v>188</v>
      </c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0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01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69" t="s">
        <v>14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1"/>
      <c r="AQ5" s="13"/>
      <c r="BE5" s="165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71" t="s">
        <v>17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1"/>
      <c r="AQ6" s="13"/>
      <c r="BE6" s="166"/>
      <c r="BS6" s="6" t="s">
        <v>6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66"/>
      <c r="BS7" s="6" t="s">
        <v>6</v>
      </c>
    </row>
    <row r="8" spans="2:71" s="2" customFormat="1" ht="15" customHeight="1">
      <c r="B8" s="10"/>
      <c r="C8" s="11"/>
      <c r="D8" s="19" t="s">
        <v>20</v>
      </c>
      <c r="E8" s="11"/>
      <c r="F8" s="11"/>
      <c r="G8" s="11"/>
      <c r="H8" s="11"/>
      <c r="I8" s="11"/>
      <c r="J8" s="11"/>
      <c r="K8" s="17" t="s">
        <v>21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22</v>
      </c>
      <c r="AL8" s="11"/>
      <c r="AM8" s="11"/>
      <c r="AN8" s="20" t="s">
        <v>23</v>
      </c>
      <c r="AO8" s="11"/>
      <c r="AP8" s="11"/>
      <c r="AQ8" s="13"/>
      <c r="BE8" s="166"/>
      <c r="BS8" s="6" t="s">
        <v>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66"/>
      <c r="BS9" s="6" t="s">
        <v>6</v>
      </c>
    </row>
    <row r="10" spans="2:71" s="2" customFormat="1" ht="15" customHeight="1">
      <c r="B10" s="10"/>
      <c r="C10" s="11"/>
      <c r="D10" s="19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25</v>
      </c>
      <c r="AL10" s="11"/>
      <c r="AM10" s="11"/>
      <c r="AN10" s="17"/>
      <c r="AO10" s="11"/>
      <c r="AP10" s="11"/>
      <c r="AQ10" s="13"/>
      <c r="BE10" s="166"/>
      <c r="BS10" s="6" t="s">
        <v>26</v>
      </c>
    </row>
    <row r="11" spans="2:71" s="2" customFormat="1" ht="19.5" customHeight="1">
      <c r="B11" s="10"/>
      <c r="C11" s="11"/>
      <c r="D11" s="11"/>
      <c r="E11" s="17" t="s">
        <v>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28</v>
      </c>
      <c r="AL11" s="11"/>
      <c r="AM11" s="11"/>
      <c r="AN11" s="17"/>
      <c r="AO11" s="11"/>
      <c r="AP11" s="11"/>
      <c r="AQ11" s="13"/>
      <c r="BE11" s="166"/>
      <c r="BS11" s="6" t="s">
        <v>26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66"/>
      <c r="BS12" s="6" t="s">
        <v>26</v>
      </c>
    </row>
    <row r="13" spans="2:71" s="2" customFormat="1" ht="15" customHeight="1">
      <c r="B13" s="10"/>
      <c r="C13" s="11"/>
      <c r="D13" s="19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25</v>
      </c>
      <c r="AL13" s="11"/>
      <c r="AM13" s="11"/>
      <c r="AN13" s="21" t="s">
        <v>30</v>
      </c>
      <c r="AO13" s="11"/>
      <c r="AP13" s="11"/>
      <c r="AQ13" s="13"/>
      <c r="BE13" s="166"/>
      <c r="BS13" s="6" t="s">
        <v>26</v>
      </c>
    </row>
    <row r="14" spans="2:71" s="2" customFormat="1" ht="15.75" customHeight="1">
      <c r="B14" s="10"/>
      <c r="C14" s="11"/>
      <c r="D14" s="11"/>
      <c r="E14" s="172" t="s">
        <v>30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9" t="s">
        <v>28</v>
      </c>
      <c r="AL14" s="11"/>
      <c r="AM14" s="11"/>
      <c r="AN14" s="21" t="s">
        <v>30</v>
      </c>
      <c r="AO14" s="11"/>
      <c r="AP14" s="11"/>
      <c r="AQ14" s="13"/>
      <c r="BE14" s="166"/>
      <c r="BS14" s="6" t="s">
        <v>26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66"/>
      <c r="BS15" s="6" t="s">
        <v>4</v>
      </c>
    </row>
    <row r="16" spans="2:71" s="2" customFormat="1" ht="15" customHeight="1">
      <c r="B16" s="10"/>
      <c r="C16" s="11"/>
      <c r="D16" s="19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25</v>
      </c>
      <c r="AL16" s="11"/>
      <c r="AM16" s="11"/>
      <c r="AN16" s="17"/>
      <c r="AO16" s="11"/>
      <c r="AP16" s="11"/>
      <c r="AQ16" s="13"/>
      <c r="BE16" s="166"/>
      <c r="BS16" s="6" t="s">
        <v>4</v>
      </c>
    </row>
    <row r="17" spans="2:71" s="2" customFormat="1" ht="19.5" customHeight="1">
      <c r="B17" s="10"/>
      <c r="C17" s="11"/>
      <c r="D17" s="11"/>
      <c r="E17" s="17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28</v>
      </c>
      <c r="AL17" s="11"/>
      <c r="AM17" s="11"/>
      <c r="AN17" s="17"/>
      <c r="AO17" s="11"/>
      <c r="AP17" s="11"/>
      <c r="AQ17" s="13"/>
      <c r="BE17" s="166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66"/>
      <c r="BS18" s="6" t="s">
        <v>6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66"/>
      <c r="BS19" s="6" t="s">
        <v>6</v>
      </c>
    </row>
    <row r="20" spans="2:71" s="2" customFormat="1" ht="16.5" customHeight="1">
      <c r="B20" s="10"/>
      <c r="C20" s="11"/>
      <c r="D20" s="11"/>
      <c r="E20" s="173" t="s">
        <v>35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1"/>
      <c r="AP20" s="11"/>
      <c r="AQ20" s="13"/>
      <c r="BE20" s="166"/>
      <c r="BS20" s="6" t="s">
        <v>33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66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66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74">
        <f>ROUND($AG$51,2)</f>
        <v>0</v>
      </c>
      <c r="AL23" s="175"/>
      <c r="AM23" s="175"/>
      <c r="AN23" s="175"/>
      <c r="AO23" s="175"/>
      <c r="AP23" s="24"/>
      <c r="AQ23" s="27"/>
      <c r="BE23" s="16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6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76" t="s">
        <v>37</v>
      </c>
      <c r="M25" s="177"/>
      <c r="N25" s="177"/>
      <c r="O25" s="177"/>
      <c r="P25" s="24"/>
      <c r="Q25" s="24"/>
      <c r="R25" s="24"/>
      <c r="S25" s="24"/>
      <c r="T25" s="24"/>
      <c r="U25" s="24"/>
      <c r="V25" s="24"/>
      <c r="W25" s="176" t="s">
        <v>38</v>
      </c>
      <c r="X25" s="177"/>
      <c r="Y25" s="177"/>
      <c r="Z25" s="177"/>
      <c r="AA25" s="177"/>
      <c r="AB25" s="177"/>
      <c r="AC25" s="177"/>
      <c r="AD25" s="177"/>
      <c r="AE25" s="177"/>
      <c r="AF25" s="24"/>
      <c r="AG25" s="24"/>
      <c r="AH25" s="24"/>
      <c r="AI25" s="24"/>
      <c r="AJ25" s="24"/>
      <c r="AK25" s="176" t="s">
        <v>39</v>
      </c>
      <c r="AL25" s="177"/>
      <c r="AM25" s="177"/>
      <c r="AN25" s="177"/>
      <c r="AO25" s="177"/>
      <c r="AP25" s="24"/>
      <c r="AQ25" s="27"/>
      <c r="BE25" s="167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178">
        <v>0.21</v>
      </c>
      <c r="M26" s="179"/>
      <c r="N26" s="179"/>
      <c r="O26" s="179"/>
      <c r="P26" s="30"/>
      <c r="Q26" s="30"/>
      <c r="R26" s="30"/>
      <c r="S26" s="30"/>
      <c r="T26" s="30"/>
      <c r="U26" s="30"/>
      <c r="V26" s="30"/>
      <c r="W26" s="180">
        <f>ROUND($AZ$51,2)</f>
        <v>0</v>
      </c>
      <c r="X26" s="179"/>
      <c r="Y26" s="179"/>
      <c r="Z26" s="179"/>
      <c r="AA26" s="179"/>
      <c r="AB26" s="179"/>
      <c r="AC26" s="179"/>
      <c r="AD26" s="179"/>
      <c r="AE26" s="179"/>
      <c r="AF26" s="30"/>
      <c r="AG26" s="30"/>
      <c r="AH26" s="30"/>
      <c r="AI26" s="30"/>
      <c r="AJ26" s="30"/>
      <c r="AK26" s="180">
        <f>ROUND($AV$51,2)</f>
        <v>0</v>
      </c>
      <c r="AL26" s="179"/>
      <c r="AM26" s="179"/>
      <c r="AN26" s="179"/>
      <c r="AO26" s="179"/>
      <c r="AP26" s="30"/>
      <c r="AQ26" s="31"/>
      <c r="BE26" s="168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178">
        <v>0.15</v>
      </c>
      <c r="M27" s="179"/>
      <c r="N27" s="179"/>
      <c r="O27" s="179"/>
      <c r="P27" s="30"/>
      <c r="Q27" s="30"/>
      <c r="R27" s="30"/>
      <c r="S27" s="30"/>
      <c r="T27" s="30"/>
      <c r="U27" s="30"/>
      <c r="V27" s="30"/>
      <c r="W27" s="180">
        <f>ROUND($BA$51,2)</f>
        <v>0</v>
      </c>
      <c r="X27" s="179"/>
      <c r="Y27" s="179"/>
      <c r="Z27" s="179"/>
      <c r="AA27" s="179"/>
      <c r="AB27" s="179"/>
      <c r="AC27" s="179"/>
      <c r="AD27" s="179"/>
      <c r="AE27" s="179"/>
      <c r="AF27" s="30"/>
      <c r="AG27" s="30"/>
      <c r="AH27" s="30"/>
      <c r="AI27" s="30"/>
      <c r="AJ27" s="30"/>
      <c r="AK27" s="180">
        <f>ROUND($AW$51,2)</f>
        <v>0</v>
      </c>
      <c r="AL27" s="179"/>
      <c r="AM27" s="179"/>
      <c r="AN27" s="179"/>
      <c r="AO27" s="179"/>
      <c r="AP27" s="30"/>
      <c r="AQ27" s="31"/>
      <c r="BE27" s="168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178">
        <v>0.21</v>
      </c>
      <c r="M28" s="179"/>
      <c r="N28" s="179"/>
      <c r="O28" s="179"/>
      <c r="P28" s="30"/>
      <c r="Q28" s="30"/>
      <c r="R28" s="30"/>
      <c r="S28" s="30"/>
      <c r="T28" s="30"/>
      <c r="U28" s="30"/>
      <c r="V28" s="30"/>
      <c r="W28" s="180">
        <f>ROUND($BB$51,2)</f>
        <v>0</v>
      </c>
      <c r="X28" s="179"/>
      <c r="Y28" s="179"/>
      <c r="Z28" s="179"/>
      <c r="AA28" s="179"/>
      <c r="AB28" s="179"/>
      <c r="AC28" s="179"/>
      <c r="AD28" s="179"/>
      <c r="AE28" s="179"/>
      <c r="AF28" s="30"/>
      <c r="AG28" s="30"/>
      <c r="AH28" s="30"/>
      <c r="AI28" s="30"/>
      <c r="AJ28" s="30"/>
      <c r="AK28" s="180">
        <v>0</v>
      </c>
      <c r="AL28" s="179"/>
      <c r="AM28" s="179"/>
      <c r="AN28" s="179"/>
      <c r="AO28" s="179"/>
      <c r="AP28" s="30"/>
      <c r="AQ28" s="31"/>
      <c r="BE28" s="168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178">
        <v>0.15</v>
      </c>
      <c r="M29" s="179"/>
      <c r="N29" s="179"/>
      <c r="O29" s="179"/>
      <c r="P29" s="30"/>
      <c r="Q29" s="30"/>
      <c r="R29" s="30"/>
      <c r="S29" s="30"/>
      <c r="T29" s="30"/>
      <c r="U29" s="30"/>
      <c r="V29" s="30"/>
      <c r="W29" s="180">
        <f>ROUND($BC$51,2)</f>
        <v>0</v>
      </c>
      <c r="X29" s="179"/>
      <c r="Y29" s="179"/>
      <c r="Z29" s="179"/>
      <c r="AA29" s="179"/>
      <c r="AB29" s="179"/>
      <c r="AC29" s="179"/>
      <c r="AD29" s="179"/>
      <c r="AE29" s="179"/>
      <c r="AF29" s="30"/>
      <c r="AG29" s="30"/>
      <c r="AH29" s="30"/>
      <c r="AI29" s="30"/>
      <c r="AJ29" s="30"/>
      <c r="AK29" s="180">
        <v>0</v>
      </c>
      <c r="AL29" s="179"/>
      <c r="AM29" s="179"/>
      <c r="AN29" s="179"/>
      <c r="AO29" s="179"/>
      <c r="AP29" s="30"/>
      <c r="AQ29" s="31"/>
      <c r="BE29" s="168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178">
        <v>0</v>
      </c>
      <c r="M30" s="179"/>
      <c r="N30" s="179"/>
      <c r="O30" s="179"/>
      <c r="P30" s="30"/>
      <c r="Q30" s="30"/>
      <c r="R30" s="30"/>
      <c r="S30" s="30"/>
      <c r="T30" s="30"/>
      <c r="U30" s="30"/>
      <c r="V30" s="30"/>
      <c r="W30" s="180">
        <f>ROUND($BD$51,2)</f>
        <v>0</v>
      </c>
      <c r="X30" s="179"/>
      <c r="Y30" s="179"/>
      <c r="Z30" s="179"/>
      <c r="AA30" s="179"/>
      <c r="AB30" s="179"/>
      <c r="AC30" s="179"/>
      <c r="AD30" s="179"/>
      <c r="AE30" s="179"/>
      <c r="AF30" s="30"/>
      <c r="AG30" s="30"/>
      <c r="AH30" s="30"/>
      <c r="AI30" s="30"/>
      <c r="AJ30" s="30"/>
      <c r="AK30" s="180">
        <v>0</v>
      </c>
      <c r="AL30" s="179"/>
      <c r="AM30" s="179"/>
      <c r="AN30" s="179"/>
      <c r="AO30" s="179"/>
      <c r="AP30" s="30"/>
      <c r="AQ30" s="31"/>
      <c r="BE30" s="168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67"/>
    </row>
    <row r="32" spans="2:57" s="6" customFormat="1" ht="27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181" t="s">
        <v>48</v>
      </c>
      <c r="Y32" s="182"/>
      <c r="Z32" s="182"/>
      <c r="AA32" s="182"/>
      <c r="AB32" s="182"/>
      <c r="AC32" s="34"/>
      <c r="AD32" s="34"/>
      <c r="AE32" s="34"/>
      <c r="AF32" s="34"/>
      <c r="AG32" s="34"/>
      <c r="AH32" s="34"/>
      <c r="AI32" s="34"/>
      <c r="AJ32" s="34"/>
      <c r="AK32" s="183">
        <f>SUM($AK$23:$AK$30)</f>
        <v>0</v>
      </c>
      <c r="AL32" s="182"/>
      <c r="AM32" s="182"/>
      <c r="AN32" s="182"/>
      <c r="AO32" s="184"/>
      <c r="AP32" s="32"/>
      <c r="AQ32" s="37"/>
      <c r="BE32" s="16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08/2015-E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185" t="str">
        <f>$K$6</f>
        <v>REKONSTRUKCE AULY OBJ. A. - interier-E</v>
      </c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20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Brno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22</v>
      </c>
      <c r="AJ44" s="24"/>
      <c r="AK44" s="24"/>
      <c r="AL44" s="24"/>
      <c r="AM44" s="187" t="str">
        <f>IF($AN$8="","",$AN$8)</f>
        <v>21.08.2015</v>
      </c>
      <c r="AN44" s="17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24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Mendelova univerzita v Brně, Zemědělská 1665/1Brno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31</v>
      </c>
      <c r="AJ46" s="24"/>
      <c r="AK46" s="24"/>
      <c r="AL46" s="24"/>
      <c r="AM46" s="169" t="str">
        <f>IF($E$17="","",$E$17)</f>
        <v>RUDIŠ-RUDIŠ ARCHITEKTI, s.r.o.</v>
      </c>
      <c r="AN46" s="177"/>
      <c r="AO46" s="177"/>
      <c r="AP46" s="177"/>
      <c r="AQ46" s="24"/>
      <c r="AR46" s="43"/>
      <c r="AS46" s="188" t="s">
        <v>50</v>
      </c>
      <c r="AT46" s="189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29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90"/>
      <c r="AT47" s="16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91"/>
      <c r="AT48" s="177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192" t="s">
        <v>51</v>
      </c>
      <c r="D49" s="182"/>
      <c r="E49" s="182"/>
      <c r="F49" s="182"/>
      <c r="G49" s="182"/>
      <c r="H49" s="34"/>
      <c r="I49" s="193" t="s">
        <v>52</v>
      </c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94" t="s">
        <v>53</v>
      </c>
      <c r="AH49" s="182"/>
      <c r="AI49" s="182"/>
      <c r="AJ49" s="182"/>
      <c r="AK49" s="182"/>
      <c r="AL49" s="182"/>
      <c r="AM49" s="182"/>
      <c r="AN49" s="193" t="s">
        <v>54</v>
      </c>
      <c r="AO49" s="182"/>
      <c r="AP49" s="182"/>
      <c r="AQ49" s="58" t="s">
        <v>55</v>
      </c>
      <c r="AR49" s="43"/>
      <c r="AS49" s="59" t="s">
        <v>56</v>
      </c>
      <c r="AT49" s="60" t="s">
        <v>57</v>
      </c>
      <c r="AU49" s="60" t="s">
        <v>58</v>
      </c>
      <c r="AV49" s="60" t="s">
        <v>59</v>
      </c>
      <c r="AW49" s="60" t="s">
        <v>60</v>
      </c>
      <c r="AX49" s="60" t="s">
        <v>61</v>
      </c>
      <c r="AY49" s="60" t="s">
        <v>62</v>
      </c>
      <c r="AZ49" s="60" t="s">
        <v>63</v>
      </c>
      <c r="BA49" s="60" t="s">
        <v>64</v>
      </c>
      <c r="BB49" s="60" t="s">
        <v>65</v>
      </c>
      <c r="BC49" s="60" t="s">
        <v>66</v>
      </c>
      <c r="BD49" s="61" t="s">
        <v>67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99">
        <f>ROUND(SUM($AG$52:$AG$53),2)</f>
        <v>0</v>
      </c>
      <c r="AH51" s="200"/>
      <c r="AI51" s="200"/>
      <c r="AJ51" s="200"/>
      <c r="AK51" s="200"/>
      <c r="AL51" s="200"/>
      <c r="AM51" s="200"/>
      <c r="AN51" s="199">
        <f>SUM($AG$51,$AT$51)</f>
        <v>0</v>
      </c>
      <c r="AO51" s="200"/>
      <c r="AP51" s="200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69</v>
      </c>
      <c r="BT51" s="47" t="s">
        <v>70</v>
      </c>
      <c r="BU51" s="73" t="s">
        <v>71</v>
      </c>
      <c r="BV51" s="47" t="s">
        <v>72</v>
      </c>
      <c r="BW51" s="47" t="s">
        <v>5</v>
      </c>
      <c r="BX51" s="47" t="s">
        <v>73</v>
      </c>
    </row>
    <row r="52" spans="1:91" s="74" customFormat="1" ht="28.5" customHeight="1">
      <c r="A52" s="205" t="s">
        <v>189</v>
      </c>
      <c r="B52" s="75"/>
      <c r="C52" s="76"/>
      <c r="D52" s="197" t="s">
        <v>74</v>
      </c>
      <c r="E52" s="198"/>
      <c r="F52" s="198"/>
      <c r="G52" s="198"/>
      <c r="H52" s="198"/>
      <c r="I52" s="76"/>
      <c r="J52" s="197" t="s">
        <v>75</v>
      </c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5">
        <f>'INP - Investiční prostředky'!$J$27</f>
        <v>0</v>
      </c>
      <c r="AH52" s="196"/>
      <c r="AI52" s="196"/>
      <c r="AJ52" s="196"/>
      <c r="AK52" s="196"/>
      <c r="AL52" s="196"/>
      <c r="AM52" s="196"/>
      <c r="AN52" s="195">
        <f>SUM($AG$52,$AT$52)</f>
        <v>0</v>
      </c>
      <c r="AO52" s="196"/>
      <c r="AP52" s="196"/>
      <c r="AQ52" s="77" t="s">
        <v>76</v>
      </c>
      <c r="AR52" s="78"/>
      <c r="AS52" s="79">
        <v>0</v>
      </c>
      <c r="AT52" s="80">
        <f>ROUND(SUM($AV$52:$AW$52),2)</f>
        <v>0</v>
      </c>
      <c r="AU52" s="81">
        <f>'INP - Investiční prostředky'!$P$78</f>
        <v>0</v>
      </c>
      <c r="AV52" s="80">
        <f>'INP - Investiční prostředky'!$J$30</f>
        <v>0</v>
      </c>
      <c r="AW52" s="80">
        <f>'INP - Investiční prostředky'!$J$31</f>
        <v>0</v>
      </c>
      <c r="AX52" s="80">
        <f>'INP - Investiční prostředky'!$J$32</f>
        <v>0</v>
      </c>
      <c r="AY52" s="80">
        <f>'INP - Investiční prostředky'!$J$33</f>
        <v>0</v>
      </c>
      <c r="AZ52" s="80">
        <f>'INP - Investiční prostředky'!$F$30</f>
        <v>0</v>
      </c>
      <c r="BA52" s="80">
        <f>'INP - Investiční prostředky'!$F$31</f>
        <v>0</v>
      </c>
      <c r="BB52" s="80">
        <f>'INP - Investiční prostředky'!$F$32</f>
        <v>0</v>
      </c>
      <c r="BC52" s="80">
        <f>'INP - Investiční prostředky'!$F$33</f>
        <v>0</v>
      </c>
      <c r="BD52" s="82">
        <f>'INP - Investiční prostředky'!$F$34</f>
        <v>0</v>
      </c>
      <c r="BT52" s="74" t="s">
        <v>77</v>
      </c>
      <c r="BV52" s="74" t="s">
        <v>72</v>
      </c>
      <c r="BW52" s="74" t="s">
        <v>78</v>
      </c>
      <c r="BX52" s="74" t="s">
        <v>5</v>
      </c>
      <c r="CM52" s="74" t="s">
        <v>79</v>
      </c>
    </row>
    <row r="53" spans="1:91" s="74" customFormat="1" ht="28.5" customHeight="1">
      <c r="A53" s="205" t="s">
        <v>189</v>
      </c>
      <c r="B53" s="75"/>
      <c r="C53" s="76"/>
      <c r="D53" s="197" t="s">
        <v>80</v>
      </c>
      <c r="E53" s="198"/>
      <c r="F53" s="198"/>
      <c r="G53" s="198"/>
      <c r="H53" s="198"/>
      <c r="I53" s="76"/>
      <c r="J53" s="197" t="s">
        <v>81</v>
      </c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5">
        <f>'INP-EI - Investiční prost...'!$J$27</f>
        <v>0</v>
      </c>
      <c r="AH53" s="196"/>
      <c r="AI53" s="196"/>
      <c r="AJ53" s="196"/>
      <c r="AK53" s="196"/>
      <c r="AL53" s="196"/>
      <c r="AM53" s="196"/>
      <c r="AN53" s="195">
        <f>SUM($AG$53,$AT$53)</f>
        <v>0</v>
      </c>
      <c r="AO53" s="196"/>
      <c r="AP53" s="196"/>
      <c r="AQ53" s="77" t="s">
        <v>76</v>
      </c>
      <c r="AR53" s="78"/>
      <c r="AS53" s="83">
        <v>0</v>
      </c>
      <c r="AT53" s="84">
        <f>ROUND(SUM($AV$53:$AW$53),2)</f>
        <v>0</v>
      </c>
      <c r="AU53" s="85">
        <f>'INP-EI - Investiční prost...'!$P$78</f>
        <v>0</v>
      </c>
      <c r="AV53" s="84">
        <f>'INP-EI - Investiční prost...'!$J$30</f>
        <v>0</v>
      </c>
      <c r="AW53" s="84">
        <f>'INP-EI - Investiční prost...'!$J$31</f>
        <v>0</v>
      </c>
      <c r="AX53" s="84">
        <f>'INP-EI - Investiční prost...'!$J$32</f>
        <v>0</v>
      </c>
      <c r="AY53" s="84">
        <f>'INP-EI - Investiční prost...'!$J$33</f>
        <v>0</v>
      </c>
      <c r="AZ53" s="84">
        <f>'INP-EI - Investiční prost...'!$F$30</f>
        <v>0</v>
      </c>
      <c r="BA53" s="84">
        <f>'INP-EI - Investiční prost...'!$F$31</f>
        <v>0</v>
      </c>
      <c r="BB53" s="84">
        <f>'INP-EI - Investiční prost...'!$F$32</f>
        <v>0</v>
      </c>
      <c r="BC53" s="84">
        <f>'INP-EI - Investiční prost...'!$F$33</f>
        <v>0</v>
      </c>
      <c r="BD53" s="86">
        <f>'INP-EI - Investiční prost...'!$F$34</f>
        <v>0</v>
      </c>
      <c r="BT53" s="74" t="s">
        <v>77</v>
      </c>
      <c r="BV53" s="74" t="s">
        <v>72</v>
      </c>
      <c r="BW53" s="74" t="s">
        <v>82</v>
      </c>
      <c r="BX53" s="74" t="s">
        <v>5</v>
      </c>
      <c r="CM53" s="74" t="s">
        <v>79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INP - Investiční prostředky'!C2" tooltip="INP - Investiční prostředky" display="/"/>
    <hyperlink ref="A53" location="'INP-EI - Investiční prost...'!C2" tooltip="INP-EI - Investiční prost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7"/>
      <c r="C1" s="207"/>
      <c r="D1" s="206" t="s">
        <v>1</v>
      </c>
      <c r="E1" s="207"/>
      <c r="F1" s="208" t="s">
        <v>190</v>
      </c>
      <c r="G1" s="213" t="s">
        <v>191</v>
      </c>
      <c r="H1" s="213"/>
      <c r="I1" s="207"/>
      <c r="J1" s="208" t="s">
        <v>192</v>
      </c>
      <c r="K1" s="206" t="s">
        <v>83</v>
      </c>
      <c r="L1" s="208" t="s">
        <v>193</v>
      </c>
      <c r="M1" s="208"/>
      <c r="N1" s="208"/>
      <c r="O1" s="208"/>
      <c r="P1" s="208"/>
      <c r="Q1" s="208"/>
      <c r="R1" s="208"/>
      <c r="S1" s="208"/>
      <c r="T1" s="208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01"/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02" t="str">
        <f>'Rekapitulace stavby'!$K$6</f>
        <v>REKONSTRUKCE AULY OBJ. A. - interier-E</v>
      </c>
      <c r="F7" s="170"/>
      <c r="G7" s="170"/>
      <c r="H7" s="170"/>
      <c r="J7" s="11"/>
      <c r="K7" s="13"/>
    </row>
    <row r="8" spans="2:11" s="6" customFormat="1" ht="15.75" customHeight="1">
      <c r="B8" s="23"/>
      <c r="C8" s="24"/>
      <c r="D8" s="19" t="s">
        <v>85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85" t="s">
        <v>86</v>
      </c>
      <c r="F9" s="177"/>
      <c r="G9" s="177"/>
      <c r="H9" s="17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20</v>
      </c>
      <c r="E12" s="24"/>
      <c r="F12" s="17" t="s">
        <v>21</v>
      </c>
      <c r="G12" s="24"/>
      <c r="H12" s="24"/>
      <c r="I12" s="88" t="s">
        <v>22</v>
      </c>
      <c r="J12" s="52" t="str">
        <f>'Rekapitulace stavby'!$AN$8</f>
        <v>21.08.2015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24</v>
      </c>
      <c r="E14" s="24"/>
      <c r="F14" s="24"/>
      <c r="G14" s="24"/>
      <c r="H14" s="24"/>
      <c r="I14" s="88" t="s">
        <v>25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27</v>
      </c>
      <c r="F15" s="24"/>
      <c r="G15" s="24"/>
      <c r="H15" s="24"/>
      <c r="I15" s="88" t="s">
        <v>28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88" t="s">
        <v>25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28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88" t="s">
        <v>25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32</v>
      </c>
      <c r="F21" s="24"/>
      <c r="G21" s="24"/>
      <c r="H21" s="24"/>
      <c r="I21" s="88" t="s">
        <v>28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24.5" customHeight="1">
      <c r="B24" s="90"/>
      <c r="C24" s="91"/>
      <c r="D24" s="91"/>
      <c r="E24" s="173" t="s">
        <v>35</v>
      </c>
      <c r="F24" s="203"/>
      <c r="G24" s="203"/>
      <c r="H24" s="20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ROUND(SUM($BE$78:$BE$82),2)</f>
        <v>0</v>
      </c>
      <c r="G30" s="24"/>
      <c r="H30" s="24"/>
      <c r="I30" s="97">
        <v>0.21</v>
      </c>
      <c r="J30" s="96">
        <f>ROUND(ROUND((SUM($BE$78:$BE$82)),2)*$I$30,2)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ROUND(SUM($BF$78:$BF$82),2)</f>
        <v>0</v>
      </c>
      <c r="G31" s="24"/>
      <c r="H31" s="24"/>
      <c r="I31" s="97">
        <v>0.15</v>
      </c>
      <c r="J31" s="96">
        <f>ROUND(ROUND((SUM($BF$78:$BF$82)),2)*$I$31,2)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ROUND(SUM($BG$78:$BG$82),2)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ROUND(SUM($BH$78:$BH$82),2)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ROUND(SUM($BI$78:$BI$82),2)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02" t="str">
        <f>$E$7</f>
        <v>REKONSTRUKCE AULY OBJ. A. - interier-E</v>
      </c>
      <c r="F45" s="177"/>
      <c r="G45" s="177"/>
      <c r="H45" s="177"/>
      <c r="J45" s="24"/>
      <c r="K45" s="27"/>
    </row>
    <row r="46" spans="2:11" s="6" customFormat="1" ht="15" customHeight="1">
      <c r="B46" s="23"/>
      <c r="C46" s="19" t="s">
        <v>85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85" t="str">
        <f>$E$9</f>
        <v>INP - Investiční prostředky</v>
      </c>
      <c r="F47" s="177"/>
      <c r="G47" s="177"/>
      <c r="H47" s="17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20</v>
      </c>
      <c r="D49" s="24"/>
      <c r="E49" s="24"/>
      <c r="F49" s="17" t="str">
        <f>$F$12</f>
        <v>Brno</v>
      </c>
      <c r="G49" s="24"/>
      <c r="H49" s="24"/>
      <c r="I49" s="88" t="s">
        <v>22</v>
      </c>
      <c r="J49" s="52" t="str">
        <f>IF($J$12="","",$J$12)</f>
        <v>21.08.2015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24</v>
      </c>
      <c r="D51" s="24"/>
      <c r="E51" s="24"/>
      <c r="F51" s="17" t="str">
        <f>$E$15</f>
        <v>Mendelova univerzita v Brně, Zemědělská 1665/1Brno</v>
      </c>
      <c r="G51" s="24"/>
      <c r="H51" s="24"/>
      <c r="I51" s="88" t="s">
        <v>31</v>
      </c>
      <c r="J51" s="17" t="str">
        <f>$E$21</f>
        <v>RUDIŠ-RUDIŠ ARCHITEKTI, s.r.o.</v>
      </c>
      <c r="K51" s="27"/>
    </row>
    <row r="52" spans="2:11" s="6" customFormat="1" ht="15" customHeight="1">
      <c r="B52" s="23"/>
      <c r="C52" s="19" t="s">
        <v>29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88</v>
      </c>
      <c r="D54" s="32"/>
      <c r="E54" s="32"/>
      <c r="F54" s="32"/>
      <c r="G54" s="32"/>
      <c r="H54" s="32"/>
      <c r="I54" s="106"/>
      <c r="J54" s="107" t="s">
        <v>89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90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91</v>
      </c>
    </row>
    <row r="57" spans="2:11" s="73" customFormat="1" ht="25.5" customHeight="1">
      <c r="B57" s="108"/>
      <c r="C57" s="109"/>
      <c r="D57" s="110" t="s">
        <v>92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93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94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02" t="str">
        <f>$E$7</f>
        <v>REKONSTRUKCE AULY OBJ. A. - interier-E</v>
      </c>
      <c r="F68" s="177"/>
      <c r="G68" s="177"/>
      <c r="H68" s="177"/>
      <c r="J68" s="24"/>
      <c r="K68" s="24"/>
      <c r="L68" s="43"/>
    </row>
    <row r="69" spans="2:12" s="6" customFormat="1" ht="15" customHeight="1">
      <c r="B69" s="23"/>
      <c r="C69" s="19" t="s">
        <v>85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185" t="str">
        <f>$E$9</f>
        <v>INP - Investiční prostředky</v>
      </c>
      <c r="F70" s="177"/>
      <c r="G70" s="177"/>
      <c r="H70" s="177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20</v>
      </c>
      <c r="D72" s="24"/>
      <c r="E72" s="24"/>
      <c r="F72" s="17" t="str">
        <f>$F$12</f>
        <v>Brno</v>
      </c>
      <c r="G72" s="24"/>
      <c r="H72" s="24"/>
      <c r="I72" s="88" t="s">
        <v>22</v>
      </c>
      <c r="J72" s="52" t="str">
        <f>IF($J$12="","",$J$12)</f>
        <v>21.08.2015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24</v>
      </c>
      <c r="D74" s="24"/>
      <c r="E74" s="24"/>
      <c r="F74" s="17" t="str">
        <f>$E$15</f>
        <v>Mendelova univerzita v Brně, Zemědělská 1665/1Brno</v>
      </c>
      <c r="G74" s="24"/>
      <c r="H74" s="24"/>
      <c r="I74" s="88" t="s">
        <v>31</v>
      </c>
      <c r="J74" s="17" t="str">
        <f>$E$21</f>
        <v>RUDIŠ-RUDIŠ ARCHITEKTI, s.r.o.</v>
      </c>
      <c r="K74" s="24"/>
      <c r="L74" s="43"/>
    </row>
    <row r="75" spans="2:12" s="6" customFormat="1" ht="15" customHeight="1">
      <c r="B75" s="23"/>
      <c r="C75" s="19" t="s">
        <v>29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95</v>
      </c>
      <c r="D77" s="124" t="s">
        <v>55</v>
      </c>
      <c r="E77" s="124" t="s">
        <v>51</v>
      </c>
      <c r="F77" s="124" t="s">
        <v>96</v>
      </c>
      <c r="G77" s="124" t="s">
        <v>97</v>
      </c>
      <c r="H77" s="124" t="s">
        <v>98</v>
      </c>
      <c r="I77" s="125" t="s">
        <v>99</v>
      </c>
      <c r="J77" s="124" t="s">
        <v>100</v>
      </c>
      <c r="K77" s="126" t="s">
        <v>101</v>
      </c>
      <c r="L77" s="127"/>
      <c r="M77" s="59" t="s">
        <v>102</v>
      </c>
      <c r="N77" s="60" t="s">
        <v>40</v>
      </c>
      <c r="O77" s="60" t="s">
        <v>103</v>
      </c>
      <c r="P77" s="60" t="s">
        <v>104</v>
      </c>
      <c r="Q77" s="60" t="s">
        <v>105</v>
      </c>
      <c r="R77" s="60" t="s">
        <v>106</v>
      </c>
      <c r="S77" s="60" t="s">
        <v>107</v>
      </c>
      <c r="T77" s="61" t="s">
        <v>108</v>
      </c>
    </row>
    <row r="78" spans="2:63" s="6" customFormat="1" ht="30" customHeight="1">
      <c r="B78" s="23"/>
      <c r="C78" s="66" t="s">
        <v>90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69</v>
      </c>
      <c r="AU78" s="6" t="s">
        <v>91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69</v>
      </c>
      <c r="E79" s="135" t="s">
        <v>109</v>
      </c>
      <c r="F79" s="135" t="s">
        <v>110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111</v>
      </c>
      <c r="AT79" s="141" t="s">
        <v>69</v>
      </c>
      <c r="AU79" s="141" t="s">
        <v>70</v>
      </c>
      <c r="AY79" s="141" t="s">
        <v>112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69</v>
      </c>
      <c r="E80" s="143" t="s">
        <v>113</v>
      </c>
      <c r="F80" s="143" t="s">
        <v>114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SUM($P$81:$P$82)</f>
        <v>0</v>
      </c>
      <c r="Q80" s="134"/>
      <c r="R80" s="139">
        <f>SUM($R$81:$R$82)</f>
        <v>0</v>
      </c>
      <c r="S80" s="134"/>
      <c r="T80" s="140">
        <f>SUM($T$81:$T$82)</f>
        <v>0</v>
      </c>
      <c r="AR80" s="141" t="s">
        <v>111</v>
      </c>
      <c r="AT80" s="141" t="s">
        <v>69</v>
      </c>
      <c r="AU80" s="141" t="s">
        <v>77</v>
      </c>
      <c r="AY80" s="141" t="s">
        <v>112</v>
      </c>
      <c r="BK80" s="142">
        <f>SUM($BK$81:$BK$82)</f>
        <v>0</v>
      </c>
    </row>
    <row r="81" spans="2:65" s="6" customFormat="1" ht="15.75" customHeight="1">
      <c r="B81" s="23"/>
      <c r="C81" s="145" t="s">
        <v>77</v>
      </c>
      <c r="D81" s="145" t="s">
        <v>115</v>
      </c>
      <c r="E81" s="146" t="s">
        <v>116</v>
      </c>
      <c r="F81" s="147" t="s">
        <v>117</v>
      </c>
      <c r="G81" s="148" t="s">
        <v>118</v>
      </c>
      <c r="H81" s="149">
        <v>2</v>
      </c>
      <c r="I81" s="150"/>
      <c r="J81" s="151">
        <f>ROUND($I$81*$H$81,2)</f>
        <v>0</v>
      </c>
      <c r="K81" s="147"/>
      <c r="L81" s="43"/>
      <c r="M81" s="152"/>
      <c r="N81" s="153" t="s">
        <v>41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119</v>
      </c>
      <c r="AT81" s="89" t="s">
        <v>115</v>
      </c>
      <c r="AU81" s="89" t="s">
        <v>79</v>
      </c>
      <c r="AY81" s="6" t="s">
        <v>112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77</v>
      </c>
      <c r="BK81" s="156">
        <f>ROUND($I$81*$H$81,2)</f>
        <v>0</v>
      </c>
      <c r="BL81" s="89" t="s">
        <v>119</v>
      </c>
      <c r="BM81" s="89" t="s">
        <v>120</v>
      </c>
    </row>
    <row r="82" spans="2:47" s="6" customFormat="1" ht="30.75" customHeight="1">
      <c r="B82" s="23"/>
      <c r="C82" s="24"/>
      <c r="D82" s="157" t="s">
        <v>121</v>
      </c>
      <c r="E82" s="24"/>
      <c r="F82" s="158" t="s">
        <v>122</v>
      </c>
      <c r="G82" s="24"/>
      <c r="H82" s="24"/>
      <c r="J82" s="24"/>
      <c r="K82" s="24"/>
      <c r="L82" s="43"/>
      <c r="M82" s="159"/>
      <c r="N82" s="160"/>
      <c r="O82" s="160"/>
      <c r="P82" s="160"/>
      <c r="Q82" s="160"/>
      <c r="R82" s="160"/>
      <c r="S82" s="160"/>
      <c r="T82" s="161"/>
      <c r="AT82" s="6" t="s">
        <v>121</v>
      </c>
      <c r="AU82" s="6" t="s">
        <v>79</v>
      </c>
    </row>
    <row r="83" spans="2:12" s="6" customFormat="1" ht="7.5" customHeight="1">
      <c r="B83" s="38"/>
      <c r="C83" s="39"/>
      <c r="D83" s="39"/>
      <c r="E83" s="39"/>
      <c r="F83" s="39"/>
      <c r="G83" s="39"/>
      <c r="H83" s="39"/>
      <c r="I83" s="101"/>
      <c r="J83" s="39"/>
      <c r="K83" s="39"/>
      <c r="L83" s="43"/>
    </row>
    <row r="84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7"/>
      <c r="C1" s="207"/>
      <c r="D1" s="206" t="s">
        <v>1</v>
      </c>
      <c r="E1" s="207"/>
      <c r="F1" s="208" t="s">
        <v>190</v>
      </c>
      <c r="G1" s="213" t="s">
        <v>191</v>
      </c>
      <c r="H1" s="213"/>
      <c r="I1" s="207"/>
      <c r="J1" s="208" t="s">
        <v>192</v>
      </c>
      <c r="K1" s="206" t="s">
        <v>83</v>
      </c>
      <c r="L1" s="208" t="s">
        <v>193</v>
      </c>
      <c r="M1" s="208"/>
      <c r="N1" s="208"/>
      <c r="O1" s="208"/>
      <c r="P1" s="208"/>
      <c r="Q1" s="208"/>
      <c r="R1" s="208"/>
      <c r="S1" s="208"/>
      <c r="T1" s="208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01"/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84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02" t="str">
        <f>'Rekapitulace stavby'!$K$6</f>
        <v>REKONSTRUKCE AULY OBJ. A. - interier-E</v>
      </c>
      <c r="F7" s="170"/>
      <c r="G7" s="170"/>
      <c r="H7" s="170"/>
      <c r="J7" s="11"/>
      <c r="K7" s="13"/>
    </row>
    <row r="8" spans="2:11" s="6" customFormat="1" ht="15.75" customHeight="1">
      <c r="B8" s="23"/>
      <c r="C8" s="24"/>
      <c r="D8" s="19" t="s">
        <v>85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85" t="s">
        <v>123</v>
      </c>
      <c r="F9" s="177"/>
      <c r="G9" s="177"/>
      <c r="H9" s="17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20</v>
      </c>
      <c r="E12" s="24"/>
      <c r="F12" s="17" t="s">
        <v>21</v>
      </c>
      <c r="G12" s="24"/>
      <c r="H12" s="24"/>
      <c r="I12" s="88" t="s">
        <v>22</v>
      </c>
      <c r="J12" s="52" t="str">
        <f>'Rekapitulace stavby'!$AN$8</f>
        <v>21.08.2015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24</v>
      </c>
      <c r="E14" s="24"/>
      <c r="F14" s="24"/>
      <c r="G14" s="24"/>
      <c r="H14" s="24"/>
      <c r="I14" s="88" t="s">
        <v>25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27</v>
      </c>
      <c r="F15" s="24"/>
      <c r="G15" s="24"/>
      <c r="H15" s="24"/>
      <c r="I15" s="88" t="s">
        <v>28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88" t="s">
        <v>25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28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88" t="s">
        <v>25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32</v>
      </c>
      <c r="F21" s="24"/>
      <c r="G21" s="24"/>
      <c r="H21" s="24"/>
      <c r="I21" s="88" t="s">
        <v>28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9" customFormat="1" ht="124.5" customHeight="1">
      <c r="B24" s="90"/>
      <c r="C24" s="91"/>
      <c r="D24" s="91"/>
      <c r="E24" s="173" t="s">
        <v>124</v>
      </c>
      <c r="F24" s="203"/>
      <c r="G24" s="203"/>
      <c r="H24" s="20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ROUND(SUM($BE$78:$BE$111),2)</f>
        <v>0</v>
      </c>
      <c r="G30" s="24"/>
      <c r="H30" s="24"/>
      <c r="I30" s="97">
        <v>0.21</v>
      </c>
      <c r="J30" s="96">
        <f>ROUND(ROUND((SUM($BE$78:$BE$111)),2)*$I$30,2)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ROUND(SUM($BF$78:$BF$111),2)</f>
        <v>0</v>
      </c>
      <c r="G31" s="24"/>
      <c r="H31" s="24"/>
      <c r="I31" s="97">
        <v>0.15</v>
      </c>
      <c r="J31" s="96">
        <f>ROUND(ROUND((SUM($BF$78:$BF$111)),2)*$I$31,2)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ROUND(SUM($BG$78:$BG$111),2)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ROUND(SUM($BH$78:$BH$111),2)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ROUND(SUM($BI$78:$BI$111),2)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87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02" t="str">
        <f>$E$7</f>
        <v>REKONSTRUKCE AULY OBJ. A. - interier-E</v>
      </c>
      <c r="F45" s="177"/>
      <c r="G45" s="177"/>
      <c r="H45" s="177"/>
      <c r="J45" s="24"/>
      <c r="K45" s="27"/>
    </row>
    <row r="46" spans="2:11" s="6" customFormat="1" ht="15" customHeight="1">
      <c r="B46" s="23"/>
      <c r="C46" s="19" t="s">
        <v>85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85" t="str">
        <f>$E$9</f>
        <v>INP-EI - Investiční prostředky - evidované investice</v>
      </c>
      <c r="F47" s="177"/>
      <c r="G47" s="177"/>
      <c r="H47" s="17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20</v>
      </c>
      <c r="D49" s="24"/>
      <c r="E49" s="24"/>
      <c r="F49" s="17" t="str">
        <f>$F$12</f>
        <v>Brno</v>
      </c>
      <c r="G49" s="24"/>
      <c r="H49" s="24"/>
      <c r="I49" s="88" t="s">
        <v>22</v>
      </c>
      <c r="J49" s="52" t="str">
        <f>IF($J$12="","",$J$12)</f>
        <v>21.08.2015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24</v>
      </c>
      <c r="D51" s="24"/>
      <c r="E51" s="24"/>
      <c r="F51" s="17" t="str">
        <f>$E$15</f>
        <v>Mendelova univerzita v Brně, Zemědělská 1665/1Brno</v>
      </c>
      <c r="G51" s="24"/>
      <c r="H51" s="24"/>
      <c r="I51" s="88" t="s">
        <v>31</v>
      </c>
      <c r="J51" s="17" t="str">
        <f>$E$21</f>
        <v>RUDIŠ-RUDIŠ ARCHITEKTI, s.r.o.</v>
      </c>
      <c r="K51" s="27"/>
    </row>
    <row r="52" spans="2:11" s="6" customFormat="1" ht="15" customHeight="1">
      <c r="B52" s="23"/>
      <c r="C52" s="19" t="s">
        <v>29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88</v>
      </c>
      <c r="D54" s="32"/>
      <c r="E54" s="32"/>
      <c r="F54" s="32"/>
      <c r="G54" s="32"/>
      <c r="H54" s="32"/>
      <c r="I54" s="106"/>
      <c r="J54" s="107" t="s">
        <v>89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90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91</v>
      </c>
    </row>
    <row r="57" spans="2:11" s="73" customFormat="1" ht="25.5" customHeight="1">
      <c r="B57" s="108"/>
      <c r="C57" s="109"/>
      <c r="D57" s="110" t="s">
        <v>125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93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94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02" t="str">
        <f>$E$7</f>
        <v>REKONSTRUKCE AULY OBJ. A. - interier-E</v>
      </c>
      <c r="F68" s="177"/>
      <c r="G68" s="177"/>
      <c r="H68" s="177"/>
      <c r="J68" s="24"/>
      <c r="K68" s="24"/>
      <c r="L68" s="43"/>
    </row>
    <row r="69" spans="2:12" s="6" customFormat="1" ht="15" customHeight="1">
      <c r="B69" s="23"/>
      <c r="C69" s="19" t="s">
        <v>85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185" t="str">
        <f>$E$9</f>
        <v>INP-EI - Investiční prostředky - evidované investice</v>
      </c>
      <c r="F70" s="177"/>
      <c r="G70" s="177"/>
      <c r="H70" s="177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20</v>
      </c>
      <c r="D72" s="24"/>
      <c r="E72" s="24"/>
      <c r="F72" s="17" t="str">
        <f>$F$12</f>
        <v>Brno</v>
      </c>
      <c r="G72" s="24"/>
      <c r="H72" s="24"/>
      <c r="I72" s="88" t="s">
        <v>22</v>
      </c>
      <c r="J72" s="52" t="str">
        <f>IF($J$12="","",$J$12)</f>
        <v>21.08.2015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24</v>
      </c>
      <c r="D74" s="24"/>
      <c r="E74" s="24"/>
      <c r="F74" s="17" t="str">
        <f>$E$15</f>
        <v>Mendelova univerzita v Brně, Zemědělská 1665/1Brno</v>
      </c>
      <c r="G74" s="24"/>
      <c r="H74" s="24"/>
      <c r="I74" s="88" t="s">
        <v>31</v>
      </c>
      <c r="J74" s="17" t="str">
        <f>$E$21</f>
        <v>RUDIŠ-RUDIŠ ARCHITEKTI, s.r.o.</v>
      </c>
      <c r="K74" s="24"/>
      <c r="L74" s="43"/>
    </row>
    <row r="75" spans="2:12" s="6" customFormat="1" ht="15" customHeight="1">
      <c r="B75" s="23"/>
      <c r="C75" s="19" t="s">
        <v>29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95</v>
      </c>
      <c r="D77" s="124" t="s">
        <v>55</v>
      </c>
      <c r="E77" s="124" t="s">
        <v>51</v>
      </c>
      <c r="F77" s="124" t="s">
        <v>96</v>
      </c>
      <c r="G77" s="124" t="s">
        <v>97</v>
      </c>
      <c r="H77" s="124" t="s">
        <v>98</v>
      </c>
      <c r="I77" s="125" t="s">
        <v>99</v>
      </c>
      <c r="J77" s="124" t="s">
        <v>100</v>
      </c>
      <c r="K77" s="126" t="s">
        <v>101</v>
      </c>
      <c r="L77" s="127"/>
      <c r="M77" s="59" t="s">
        <v>102</v>
      </c>
      <c r="N77" s="60" t="s">
        <v>40</v>
      </c>
      <c r="O77" s="60" t="s">
        <v>103</v>
      </c>
      <c r="P77" s="60" t="s">
        <v>104</v>
      </c>
      <c r="Q77" s="60" t="s">
        <v>105</v>
      </c>
      <c r="R77" s="60" t="s">
        <v>106</v>
      </c>
      <c r="S77" s="60" t="s">
        <v>107</v>
      </c>
      <c r="T77" s="61" t="s">
        <v>108</v>
      </c>
    </row>
    <row r="78" spans="2:63" s="6" customFormat="1" ht="30" customHeight="1">
      <c r="B78" s="23"/>
      <c r="C78" s="66" t="s">
        <v>90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69</v>
      </c>
      <c r="AU78" s="6" t="s">
        <v>91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69</v>
      </c>
      <c r="E79" s="135" t="s">
        <v>109</v>
      </c>
      <c r="F79" s="135" t="s">
        <v>126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111</v>
      </c>
      <c r="AT79" s="141" t="s">
        <v>69</v>
      </c>
      <c r="AU79" s="141" t="s">
        <v>70</v>
      </c>
      <c r="AY79" s="141" t="s">
        <v>112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69</v>
      </c>
      <c r="E80" s="143" t="s">
        <v>113</v>
      </c>
      <c r="F80" s="143" t="s">
        <v>114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SUM($P$81:$P$111)</f>
        <v>0</v>
      </c>
      <c r="Q80" s="134"/>
      <c r="R80" s="139">
        <f>SUM($R$81:$R$111)</f>
        <v>0</v>
      </c>
      <c r="S80" s="134"/>
      <c r="T80" s="140">
        <f>SUM($T$81:$T$111)</f>
        <v>0</v>
      </c>
      <c r="AR80" s="141" t="s">
        <v>111</v>
      </c>
      <c r="AT80" s="141" t="s">
        <v>69</v>
      </c>
      <c r="AU80" s="141" t="s">
        <v>77</v>
      </c>
      <c r="AY80" s="141" t="s">
        <v>112</v>
      </c>
      <c r="BK80" s="142">
        <f>SUM($BK$81:$BK$111)</f>
        <v>0</v>
      </c>
    </row>
    <row r="81" spans="2:65" s="6" customFormat="1" ht="15.75" customHeight="1">
      <c r="B81" s="23"/>
      <c r="C81" s="145" t="s">
        <v>77</v>
      </c>
      <c r="D81" s="145" t="s">
        <v>115</v>
      </c>
      <c r="E81" s="146" t="s">
        <v>127</v>
      </c>
      <c r="F81" s="147" t="s">
        <v>128</v>
      </c>
      <c r="G81" s="148" t="s">
        <v>118</v>
      </c>
      <c r="H81" s="149">
        <v>305</v>
      </c>
      <c r="I81" s="150"/>
      <c r="J81" s="151">
        <f>ROUND($I$81*$H$81,2)</f>
        <v>0</v>
      </c>
      <c r="K81" s="147"/>
      <c r="L81" s="43"/>
      <c r="M81" s="152"/>
      <c r="N81" s="153" t="s">
        <v>41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119</v>
      </c>
      <c r="AT81" s="89" t="s">
        <v>115</v>
      </c>
      <c r="AU81" s="89" t="s">
        <v>79</v>
      </c>
      <c r="AY81" s="6" t="s">
        <v>112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77</v>
      </c>
      <c r="BK81" s="156">
        <f>ROUND($I$81*$H$81,2)</f>
        <v>0</v>
      </c>
      <c r="BL81" s="89" t="s">
        <v>119</v>
      </c>
      <c r="BM81" s="89" t="s">
        <v>129</v>
      </c>
    </row>
    <row r="82" spans="2:47" s="6" customFormat="1" ht="30.75" customHeight="1">
      <c r="B82" s="23"/>
      <c r="C82" s="24"/>
      <c r="D82" s="157" t="s">
        <v>121</v>
      </c>
      <c r="E82" s="24"/>
      <c r="F82" s="158" t="s">
        <v>122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121</v>
      </c>
      <c r="AU82" s="6" t="s">
        <v>79</v>
      </c>
    </row>
    <row r="83" spans="2:65" s="6" customFormat="1" ht="15.75" customHeight="1">
      <c r="B83" s="23"/>
      <c r="C83" s="145" t="s">
        <v>79</v>
      </c>
      <c r="D83" s="145" t="s">
        <v>115</v>
      </c>
      <c r="E83" s="146" t="s">
        <v>130</v>
      </c>
      <c r="F83" s="147" t="s">
        <v>131</v>
      </c>
      <c r="G83" s="148" t="s">
        <v>118</v>
      </c>
      <c r="H83" s="149">
        <v>14</v>
      </c>
      <c r="I83" s="150"/>
      <c r="J83" s="151">
        <f>ROUND($I$83*$H$83,2)</f>
        <v>0</v>
      </c>
      <c r="K83" s="147"/>
      <c r="L83" s="43"/>
      <c r="M83" s="152"/>
      <c r="N83" s="153" t="s">
        <v>41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119</v>
      </c>
      <c r="AT83" s="89" t="s">
        <v>115</v>
      </c>
      <c r="AU83" s="89" t="s">
        <v>79</v>
      </c>
      <c r="AY83" s="6" t="s">
        <v>112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77</v>
      </c>
      <c r="BK83" s="156">
        <f>ROUND($I$83*$H$83,2)</f>
        <v>0</v>
      </c>
      <c r="BL83" s="89" t="s">
        <v>119</v>
      </c>
      <c r="BM83" s="89" t="s">
        <v>132</v>
      </c>
    </row>
    <row r="84" spans="2:47" s="6" customFormat="1" ht="30.75" customHeight="1">
      <c r="B84" s="23"/>
      <c r="C84" s="24"/>
      <c r="D84" s="157" t="s">
        <v>121</v>
      </c>
      <c r="E84" s="24"/>
      <c r="F84" s="158" t="s">
        <v>122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121</v>
      </c>
      <c r="AU84" s="6" t="s">
        <v>79</v>
      </c>
    </row>
    <row r="85" spans="2:65" s="6" customFormat="1" ht="15.75" customHeight="1">
      <c r="B85" s="23"/>
      <c r="C85" s="145" t="s">
        <v>133</v>
      </c>
      <c r="D85" s="145" t="s">
        <v>115</v>
      </c>
      <c r="E85" s="146" t="s">
        <v>134</v>
      </c>
      <c r="F85" s="147" t="s">
        <v>135</v>
      </c>
      <c r="G85" s="148" t="s">
        <v>118</v>
      </c>
      <c r="H85" s="149">
        <v>1</v>
      </c>
      <c r="I85" s="150"/>
      <c r="J85" s="151">
        <f>ROUND($I$85*$H$85,2)</f>
        <v>0</v>
      </c>
      <c r="K85" s="147"/>
      <c r="L85" s="43"/>
      <c r="M85" s="152"/>
      <c r="N85" s="153" t="s">
        <v>41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119</v>
      </c>
      <c r="AT85" s="89" t="s">
        <v>115</v>
      </c>
      <c r="AU85" s="89" t="s">
        <v>79</v>
      </c>
      <c r="AY85" s="6" t="s">
        <v>112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77</v>
      </c>
      <c r="BK85" s="156">
        <f>ROUND($I$85*$H$85,2)</f>
        <v>0</v>
      </c>
      <c r="BL85" s="89" t="s">
        <v>119</v>
      </c>
      <c r="BM85" s="89" t="s">
        <v>136</v>
      </c>
    </row>
    <row r="86" spans="2:47" s="6" customFormat="1" ht="30.75" customHeight="1">
      <c r="B86" s="23"/>
      <c r="C86" s="24"/>
      <c r="D86" s="157" t="s">
        <v>121</v>
      </c>
      <c r="E86" s="24"/>
      <c r="F86" s="158" t="s">
        <v>122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121</v>
      </c>
      <c r="AU86" s="6" t="s">
        <v>79</v>
      </c>
    </row>
    <row r="87" spans="2:65" s="6" customFormat="1" ht="15.75" customHeight="1">
      <c r="B87" s="23"/>
      <c r="C87" s="145" t="s">
        <v>111</v>
      </c>
      <c r="D87" s="145" t="s">
        <v>115</v>
      </c>
      <c r="E87" s="146" t="s">
        <v>137</v>
      </c>
      <c r="F87" s="147" t="s">
        <v>138</v>
      </c>
      <c r="G87" s="148" t="s">
        <v>118</v>
      </c>
      <c r="H87" s="149">
        <v>13</v>
      </c>
      <c r="I87" s="150"/>
      <c r="J87" s="151">
        <f>ROUND($I$87*$H$87,2)</f>
        <v>0</v>
      </c>
      <c r="K87" s="147"/>
      <c r="L87" s="43"/>
      <c r="M87" s="152"/>
      <c r="N87" s="153" t="s">
        <v>41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119</v>
      </c>
      <c r="AT87" s="89" t="s">
        <v>115</v>
      </c>
      <c r="AU87" s="89" t="s">
        <v>79</v>
      </c>
      <c r="AY87" s="6" t="s">
        <v>112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77</v>
      </c>
      <c r="BK87" s="156">
        <f>ROUND($I$87*$H$87,2)</f>
        <v>0</v>
      </c>
      <c r="BL87" s="89" t="s">
        <v>119</v>
      </c>
      <c r="BM87" s="89" t="s">
        <v>139</v>
      </c>
    </row>
    <row r="88" spans="2:47" s="6" customFormat="1" ht="30.75" customHeight="1">
      <c r="B88" s="23"/>
      <c r="C88" s="24"/>
      <c r="D88" s="157" t="s">
        <v>121</v>
      </c>
      <c r="E88" s="24"/>
      <c r="F88" s="158" t="s">
        <v>122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121</v>
      </c>
      <c r="AU88" s="6" t="s">
        <v>79</v>
      </c>
    </row>
    <row r="89" spans="2:65" s="6" customFormat="1" ht="15.75" customHeight="1">
      <c r="B89" s="23"/>
      <c r="C89" s="145" t="s">
        <v>140</v>
      </c>
      <c r="D89" s="145" t="s">
        <v>115</v>
      </c>
      <c r="E89" s="146" t="s">
        <v>141</v>
      </c>
      <c r="F89" s="147" t="s">
        <v>142</v>
      </c>
      <c r="G89" s="148" t="s">
        <v>118</v>
      </c>
      <c r="H89" s="149">
        <v>4</v>
      </c>
      <c r="I89" s="150"/>
      <c r="J89" s="151">
        <f>ROUND($I$89*$H$89,2)</f>
        <v>0</v>
      </c>
      <c r="K89" s="147"/>
      <c r="L89" s="43"/>
      <c r="M89" s="152"/>
      <c r="N89" s="153" t="s">
        <v>41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119</v>
      </c>
      <c r="AT89" s="89" t="s">
        <v>115</v>
      </c>
      <c r="AU89" s="89" t="s">
        <v>79</v>
      </c>
      <c r="AY89" s="6" t="s">
        <v>112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77</v>
      </c>
      <c r="BK89" s="156">
        <f>ROUND($I$89*$H$89,2)</f>
        <v>0</v>
      </c>
      <c r="BL89" s="89" t="s">
        <v>119</v>
      </c>
      <c r="BM89" s="89" t="s">
        <v>143</v>
      </c>
    </row>
    <row r="90" spans="2:47" s="6" customFormat="1" ht="30.75" customHeight="1">
      <c r="B90" s="23"/>
      <c r="C90" s="24"/>
      <c r="D90" s="157" t="s">
        <v>121</v>
      </c>
      <c r="E90" s="24"/>
      <c r="F90" s="158" t="s">
        <v>122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121</v>
      </c>
      <c r="AU90" s="6" t="s">
        <v>79</v>
      </c>
    </row>
    <row r="91" spans="2:65" s="6" customFormat="1" ht="15.75" customHeight="1">
      <c r="B91" s="23"/>
      <c r="C91" s="145" t="s">
        <v>144</v>
      </c>
      <c r="D91" s="145" t="s">
        <v>115</v>
      </c>
      <c r="E91" s="146" t="s">
        <v>145</v>
      </c>
      <c r="F91" s="147" t="s">
        <v>146</v>
      </c>
      <c r="G91" s="148" t="s">
        <v>118</v>
      </c>
      <c r="H91" s="149">
        <v>4</v>
      </c>
      <c r="I91" s="150"/>
      <c r="J91" s="151">
        <f>ROUND($I$91*$H$91,2)</f>
        <v>0</v>
      </c>
      <c r="K91" s="147"/>
      <c r="L91" s="43"/>
      <c r="M91" s="152"/>
      <c r="N91" s="153" t="s">
        <v>41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119</v>
      </c>
      <c r="AT91" s="89" t="s">
        <v>115</v>
      </c>
      <c r="AU91" s="89" t="s">
        <v>79</v>
      </c>
      <c r="AY91" s="6" t="s">
        <v>112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77</v>
      </c>
      <c r="BK91" s="156">
        <f>ROUND($I$91*$H$91,2)</f>
        <v>0</v>
      </c>
      <c r="BL91" s="89" t="s">
        <v>119</v>
      </c>
      <c r="BM91" s="89" t="s">
        <v>147</v>
      </c>
    </row>
    <row r="92" spans="2:47" s="6" customFormat="1" ht="30.75" customHeight="1">
      <c r="B92" s="23"/>
      <c r="C92" s="24"/>
      <c r="D92" s="157" t="s">
        <v>121</v>
      </c>
      <c r="E92" s="24"/>
      <c r="F92" s="158" t="s">
        <v>122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121</v>
      </c>
      <c r="AU92" s="6" t="s">
        <v>79</v>
      </c>
    </row>
    <row r="93" spans="2:65" s="6" customFormat="1" ht="15.75" customHeight="1">
      <c r="B93" s="23"/>
      <c r="C93" s="145" t="s">
        <v>148</v>
      </c>
      <c r="D93" s="145" t="s">
        <v>115</v>
      </c>
      <c r="E93" s="146" t="s">
        <v>149</v>
      </c>
      <c r="F93" s="147" t="s">
        <v>150</v>
      </c>
      <c r="G93" s="148" t="s">
        <v>118</v>
      </c>
      <c r="H93" s="149">
        <v>16</v>
      </c>
      <c r="I93" s="150"/>
      <c r="J93" s="151">
        <f>ROUND($I$93*$H$93,2)</f>
        <v>0</v>
      </c>
      <c r="K93" s="147"/>
      <c r="L93" s="43"/>
      <c r="M93" s="152"/>
      <c r="N93" s="153" t="s">
        <v>41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119</v>
      </c>
      <c r="AT93" s="89" t="s">
        <v>115</v>
      </c>
      <c r="AU93" s="89" t="s">
        <v>79</v>
      </c>
      <c r="AY93" s="6" t="s">
        <v>112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77</v>
      </c>
      <c r="BK93" s="156">
        <f>ROUND($I$93*$H$93,2)</f>
        <v>0</v>
      </c>
      <c r="BL93" s="89" t="s">
        <v>119</v>
      </c>
      <c r="BM93" s="89" t="s">
        <v>151</v>
      </c>
    </row>
    <row r="94" spans="2:47" s="6" customFormat="1" ht="30.75" customHeight="1">
      <c r="B94" s="23"/>
      <c r="C94" s="24"/>
      <c r="D94" s="157" t="s">
        <v>121</v>
      </c>
      <c r="E94" s="24"/>
      <c r="F94" s="158" t="s">
        <v>122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121</v>
      </c>
      <c r="AU94" s="6" t="s">
        <v>79</v>
      </c>
    </row>
    <row r="95" spans="2:65" s="6" customFormat="1" ht="15.75" customHeight="1">
      <c r="B95" s="23"/>
      <c r="C95" s="145" t="s">
        <v>152</v>
      </c>
      <c r="D95" s="145" t="s">
        <v>115</v>
      </c>
      <c r="E95" s="146" t="s">
        <v>153</v>
      </c>
      <c r="F95" s="147" t="s">
        <v>154</v>
      </c>
      <c r="G95" s="148" t="s">
        <v>118</v>
      </c>
      <c r="H95" s="149">
        <v>1</v>
      </c>
      <c r="I95" s="150"/>
      <c r="J95" s="151">
        <f>ROUND($I$95*$H$95,2)</f>
        <v>0</v>
      </c>
      <c r="K95" s="147"/>
      <c r="L95" s="43"/>
      <c r="M95" s="152"/>
      <c r="N95" s="153" t="s">
        <v>41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119</v>
      </c>
      <c r="AT95" s="89" t="s">
        <v>115</v>
      </c>
      <c r="AU95" s="89" t="s">
        <v>79</v>
      </c>
      <c r="AY95" s="6" t="s">
        <v>112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77</v>
      </c>
      <c r="BK95" s="156">
        <f>ROUND($I$95*$H$95,2)</f>
        <v>0</v>
      </c>
      <c r="BL95" s="89" t="s">
        <v>119</v>
      </c>
      <c r="BM95" s="89" t="s">
        <v>155</v>
      </c>
    </row>
    <row r="96" spans="2:47" s="6" customFormat="1" ht="30.75" customHeight="1">
      <c r="B96" s="23"/>
      <c r="C96" s="24"/>
      <c r="D96" s="157" t="s">
        <v>121</v>
      </c>
      <c r="E96" s="24"/>
      <c r="F96" s="158" t="s">
        <v>122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121</v>
      </c>
      <c r="AU96" s="6" t="s">
        <v>79</v>
      </c>
    </row>
    <row r="97" spans="2:65" s="6" customFormat="1" ht="15.75" customHeight="1">
      <c r="B97" s="23"/>
      <c r="C97" s="145" t="s">
        <v>156</v>
      </c>
      <c r="D97" s="145" t="s">
        <v>115</v>
      </c>
      <c r="E97" s="146" t="s">
        <v>157</v>
      </c>
      <c r="F97" s="147" t="s">
        <v>158</v>
      </c>
      <c r="G97" s="148" t="s">
        <v>118</v>
      </c>
      <c r="H97" s="149">
        <v>1</v>
      </c>
      <c r="I97" s="150"/>
      <c r="J97" s="151">
        <f>ROUND($I$97*$H$97,2)</f>
        <v>0</v>
      </c>
      <c r="K97" s="147"/>
      <c r="L97" s="43"/>
      <c r="M97" s="152"/>
      <c r="N97" s="153" t="s">
        <v>41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119</v>
      </c>
      <c r="AT97" s="89" t="s">
        <v>115</v>
      </c>
      <c r="AU97" s="89" t="s">
        <v>79</v>
      </c>
      <c r="AY97" s="6" t="s">
        <v>112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77</v>
      </c>
      <c r="BK97" s="156">
        <f>ROUND($I$97*$H$97,2)</f>
        <v>0</v>
      </c>
      <c r="BL97" s="89" t="s">
        <v>119</v>
      </c>
      <c r="BM97" s="89" t="s">
        <v>159</v>
      </c>
    </row>
    <row r="98" spans="2:47" s="6" customFormat="1" ht="30.75" customHeight="1">
      <c r="B98" s="23"/>
      <c r="C98" s="24"/>
      <c r="D98" s="157" t="s">
        <v>121</v>
      </c>
      <c r="E98" s="24"/>
      <c r="F98" s="158" t="s">
        <v>122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121</v>
      </c>
      <c r="AU98" s="6" t="s">
        <v>79</v>
      </c>
    </row>
    <row r="99" spans="2:65" s="6" customFormat="1" ht="15.75" customHeight="1">
      <c r="B99" s="23"/>
      <c r="C99" s="145" t="s">
        <v>160</v>
      </c>
      <c r="D99" s="145" t="s">
        <v>115</v>
      </c>
      <c r="E99" s="146" t="s">
        <v>161</v>
      </c>
      <c r="F99" s="147" t="s">
        <v>162</v>
      </c>
      <c r="G99" s="148" t="s">
        <v>118</v>
      </c>
      <c r="H99" s="149">
        <v>10</v>
      </c>
      <c r="I99" s="150"/>
      <c r="J99" s="151">
        <f>ROUND($I$99*$H$99,2)</f>
        <v>0</v>
      </c>
      <c r="K99" s="147"/>
      <c r="L99" s="43"/>
      <c r="M99" s="152"/>
      <c r="N99" s="153" t="s">
        <v>41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119</v>
      </c>
      <c r="AT99" s="89" t="s">
        <v>115</v>
      </c>
      <c r="AU99" s="89" t="s">
        <v>79</v>
      </c>
      <c r="AY99" s="6" t="s">
        <v>112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77</v>
      </c>
      <c r="BK99" s="156">
        <f>ROUND($I$99*$H$99,2)</f>
        <v>0</v>
      </c>
      <c r="BL99" s="89" t="s">
        <v>119</v>
      </c>
      <c r="BM99" s="89" t="s">
        <v>163</v>
      </c>
    </row>
    <row r="100" spans="2:47" s="6" customFormat="1" ht="30.75" customHeight="1">
      <c r="B100" s="23"/>
      <c r="C100" s="24"/>
      <c r="D100" s="157" t="s">
        <v>121</v>
      </c>
      <c r="E100" s="24"/>
      <c r="F100" s="158" t="s">
        <v>122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121</v>
      </c>
      <c r="AU100" s="6" t="s">
        <v>79</v>
      </c>
    </row>
    <row r="101" spans="2:65" s="6" customFormat="1" ht="15.75" customHeight="1">
      <c r="B101" s="23"/>
      <c r="C101" s="145" t="s">
        <v>164</v>
      </c>
      <c r="D101" s="145" t="s">
        <v>115</v>
      </c>
      <c r="E101" s="146" t="s">
        <v>165</v>
      </c>
      <c r="F101" s="147" t="s">
        <v>166</v>
      </c>
      <c r="G101" s="148" t="s">
        <v>118</v>
      </c>
      <c r="H101" s="149">
        <v>1</v>
      </c>
      <c r="I101" s="150"/>
      <c r="J101" s="151">
        <f>ROUND($I$101*$H$101,2)</f>
        <v>0</v>
      </c>
      <c r="K101" s="147"/>
      <c r="L101" s="43"/>
      <c r="M101" s="152"/>
      <c r="N101" s="153" t="s">
        <v>41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119</v>
      </c>
      <c r="AT101" s="89" t="s">
        <v>115</v>
      </c>
      <c r="AU101" s="89" t="s">
        <v>79</v>
      </c>
      <c r="AY101" s="6" t="s">
        <v>112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77</v>
      </c>
      <c r="BK101" s="156">
        <f>ROUND($I$101*$H$101,2)</f>
        <v>0</v>
      </c>
      <c r="BL101" s="89" t="s">
        <v>119</v>
      </c>
      <c r="BM101" s="89" t="s">
        <v>167</v>
      </c>
    </row>
    <row r="102" spans="2:47" s="6" customFormat="1" ht="30.75" customHeight="1">
      <c r="B102" s="23"/>
      <c r="C102" s="24"/>
      <c r="D102" s="157" t="s">
        <v>121</v>
      </c>
      <c r="E102" s="24"/>
      <c r="F102" s="158" t="s">
        <v>122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121</v>
      </c>
      <c r="AU102" s="6" t="s">
        <v>79</v>
      </c>
    </row>
    <row r="103" spans="2:65" s="6" customFormat="1" ht="15.75" customHeight="1">
      <c r="B103" s="23"/>
      <c r="C103" s="145" t="s">
        <v>168</v>
      </c>
      <c r="D103" s="145" t="s">
        <v>115</v>
      </c>
      <c r="E103" s="146" t="s">
        <v>169</v>
      </c>
      <c r="F103" s="147" t="s">
        <v>170</v>
      </c>
      <c r="G103" s="148" t="s">
        <v>118</v>
      </c>
      <c r="H103" s="149">
        <v>1</v>
      </c>
      <c r="I103" s="150"/>
      <c r="J103" s="151">
        <f>ROUND($I$103*$H$103,2)</f>
        <v>0</v>
      </c>
      <c r="K103" s="147"/>
      <c r="L103" s="43"/>
      <c r="M103" s="152"/>
      <c r="N103" s="153" t="s">
        <v>41</v>
      </c>
      <c r="O103" s="24"/>
      <c r="P103" s="154">
        <f>$O$103*$H$103</f>
        <v>0</v>
      </c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119</v>
      </c>
      <c r="AT103" s="89" t="s">
        <v>115</v>
      </c>
      <c r="AU103" s="89" t="s">
        <v>79</v>
      </c>
      <c r="AY103" s="6" t="s">
        <v>112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77</v>
      </c>
      <c r="BK103" s="156">
        <f>ROUND($I$103*$H$103,2)</f>
        <v>0</v>
      </c>
      <c r="BL103" s="89" t="s">
        <v>119</v>
      </c>
      <c r="BM103" s="89" t="s">
        <v>171</v>
      </c>
    </row>
    <row r="104" spans="2:47" s="6" customFormat="1" ht="30.75" customHeight="1">
      <c r="B104" s="23"/>
      <c r="C104" s="24"/>
      <c r="D104" s="157" t="s">
        <v>121</v>
      </c>
      <c r="E104" s="24"/>
      <c r="F104" s="158" t="s">
        <v>122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121</v>
      </c>
      <c r="AU104" s="6" t="s">
        <v>79</v>
      </c>
    </row>
    <row r="105" spans="2:65" s="6" customFormat="1" ht="15.75" customHeight="1">
      <c r="B105" s="23"/>
      <c r="C105" s="145" t="s">
        <v>172</v>
      </c>
      <c r="D105" s="145" t="s">
        <v>115</v>
      </c>
      <c r="E105" s="146" t="s">
        <v>173</v>
      </c>
      <c r="F105" s="147" t="s">
        <v>174</v>
      </c>
      <c r="G105" s="148" t="s">
        <v>118</v>
      </c>
      <c r="H105" s="149">
        <v>1</v>
      </c>
      <c r="I105" s="150"/>
      <c r="J105" s="151">
        <f>ROUND($I$105*$H$105,2)</f>
        <v>0</v>
      </c>
      <c r="K105" s="147"/>
      <c r="L105" s="43"/>
      <c r="M105" s="152"/>
      <c r="N105" s="153" t="s">
        <v>41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119</v>
      </c>
      <c r="AT105" s="89" t="s">
        <v>115</v>
      </c>
      <c r="AU105" s="89" t="s">
        <v>79</v>
      </c>
      <c r="AY105" s="6" t="s">
        <v>112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77</v>
      </c>
      <c r="BK105" s="156">
        <f>ROUND($I$105*$H$105,2)</f>
        <v>0</v>
      </c>
      <c r="BL105" s="89" t="s">
        <v>119</v>
      </c>
      <c r="BM105" s="89" t="s">
        <v>175</v>
      </c>
    </row>
    <row r="106" spans="2:47" s="6" customFormat="1" ht="30.75" customHeight="1">
      <c r="B106" s="23"/>
      <c r="C106" s="24"/>
      <c r="D106" s="157" t="s">
        <v>121</v>
      </c>
      <c r="E106" s="24"/>
      <c r="F106" s="158" t="s">
        <v>122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121</v>
      </c>
      <c r="AU106" s="6" t="s">
        <v>79</v>
      </c>
    </row>
    <row r="107" spans="2:65" s="6" customFormat="1" ht="15.75" customHeight="1">
      <c r="B107" s="23"/>
      <c r="C107" s="145" t="s">
        <v>176</v>
      </c>
      <c r="D107" s="145" t="s">
        <v>115</v>
      </c>
      <c r="E107" s="146" t="s">
        <v>177</v>
      </c>
      <c r="F107" s="147" t="s">
        <v>178</v>
      </c>
      <c r="G107" s="148" t="s">
        <v>118</v>
      </c>
      <c r="H107" s="149">
        <v>4</v>
      </c>
      <c r="I107" s="150"/>
      <c r="J107" s="151">
        <f>ROUND($I$107*$H$107,2)</f>
        <v>0</v>
      </c>
      <c r="K107" s="147"/>
      <c r="L107" s="43"/>
      <c r="M107" s="152"/>
      <c r="N107" s="153" t="s">
        <v>41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119</v>
      </c>
      <c r="AT107" s="89" t="s">
        <v>115</v>
      </c>
      <c r="AU107" s="89" t="s">
        <v>79</v>
      </c>
      <c r="AY107" s="6" t="s">
        <v>112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77</v>
      </c>
      <c r="BK107" s="156">
        <f>ROUND($I$107*$H$107,2)</f>
        <v>0</v>
      </c>
      <c r="BL107" s="89" t="s">
        <v>119</v>
      </c>
      <c r="BM107" s="89" t="s">
        <v>179</v>
      </c>
    </row>
    <row r="108" spans="2:47" s="6" customFormat="1" ht="30.75" customHeight="1">
      <c r="B108" s="23"/>
      <c r="C108" s="24"/>
      <c r="D108" s="157" t="s">
        <v>121</v>
      </c>
      <c r="E108" s="24"/>
      <c r="F108" s="158" t="s">
        <v>122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121</v>
      </c>
      <c r="AU108" s="6" t="s">
        <v>79</v>
      </c>
    </row>
    <row r="109" spans="2:65" s="6" customFormat="1" ht="15.75" customHeight="1">
      <c r="B109" s="23"/>
      <c r="C109" s="145" t="s">
        <v>8</v>
      </c>
      <c r="D109" s="145" t="s">
        <v>115</v>
      </c>
      <c r="E109" s="146" t="s">
        <v>180</v>
      </c>
      <c r="F109" s="147" t="s">
        <v>181</v>
      </c>
      <c r="G109" s="148" t="s">
        <v>118</v>
      </c>
      <c r="H109" s="149">
        <v>224</v>
      </c>
      <c r="I109" s="150"/>
      <c r="J109" s="151">
        <f>ROUND($I$109*$H$109,2)</f>
        <v>0</v>
      </c>
      <c r="K109" s="147"/>
      <c r="L109" s="43"/>
      <c r="M109" s="152"/>
      <c r="N109" s="153" t="s">
        <v>41</v>
      </c>
      <c r="O109" s="24"/>
      <c r="P109" s="154">
        <f>$O$109*$H$109</f>
        <v>0</v>
      </c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119</v>
      </c>
      <c r="AT109" s="89" t="s">
        <v>115</v>
      </c>
      <c r="AU109" s="89" t="s">
        <v>79</v>
      </c>
      <c r="AY109" s="6" t="s">
        <v>112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77</v>
      </c>
      <c r="BK109" s="156">
        <f>ROUND($I$109*$H$109,2)</f>
        <v>0</v>
      </c>
      <c r="BL109" s="89" t="s">
        <v>119</v>
      </c>
      <c r="BM109" s="89" t="s">
        <v>182</v>
      </c>
    </row>
    <row r="110" spans="2:47" s="6" customFormat="1" ht="30.75" customHeight="1">
      <c r="B110" s="23"/>
      <c r="C110" s="24"/>
      <c r="D110" s="157" t="s">
        <v>121</v>
      </c>
      <c r="E110" s="24"/>
      <c r="F110" s="158" t="s">
        <v>122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121</v>
      </c>
      <c r="AU110" s="6" t="s">
        <v>79</v>
      </c>
    </row>
    <row r="111" spans="2:65" s="6" customFormat="1" ht="15.75" customHeight="1">
      <c r="B111" s="23"/>
      <c r="C111" s="145" t="s">
        <v>183</v>
      </c>
      <c r="D111" s="145" t="s">
        <v>115</v>
      </c>
      <c r="E111" s="146" t="s">
        <v>184</v>
      </c>
      <c r="F111" s="147" t="s">
        <v>185</v>
      </c>
      <c r="G111" s="148" t="s">
        <v>118</v>
      </c>
      <c r="H111" s="149">
        <v>1</v>
      </c>
      <c r="I111" s="150"/>
      <c r="J111" s="151">
        <f>ROUND($I$111*$H$111,2)</f>
        <v>0</v>
      </c>
      <c r="K111" s="147"/>
      <c r="L111" s="43"/>
      <c r="M111" s="152"/>
      <c r="N111" s="162" t="s">
        <v>41</v>
      </c>
      <c r="O111" s="160"/>
      <c r="P111" s="163">
        <f>$O$111*$H$111</f>
        <v>0</v>
      </c>
      <c r="Q111" s="163">
        <v>0</v>
      </c>
      <c r="R111" s="163">
        <f>$Q$111*$H$111</f>
        <v>0</v>
      </c>
      <c r="S111" s="163">
        <v>0</v>
      </c>
      <c r="T111" s="164">
        <f>$S$111*$H$111</f>
        <v>0</v>
      </c>
      <c r="AR111" s="89" t="s">
        <v>119</v>
      </c>
      <c r="AT111" s="89" t="s">
        <v>115</v>
      </c>
      <c r="AU111" s="89" t="s">
        <v>79</v>
      </c>
      <c r="AY111" s="6" t="s">
        <v>112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77</v>
      </c>
      <c r="BK111" s="156">
        <f>ROUND($I$111*$H$111,2)</f>
        <v>0</v>
      </c>
      <c r="BL111" s="89" t="s">
        <v>119</v>
      </c>
      <c r="BM111" s="89" t="s">
        <v>186</v>
      </c>
    </row>
    <row r="112" spans="2:12" s="6" customFormat="1" ht="7.5" customHeight="1">
      <c r="B112" s="38"/>
      <c r="C112" s="39"/>
      <c r="D112" s="39"/>
      <c r="E112" s="39"/>
      <c r="F112" s="39"/>
      <c r="G112" s="39"/>
      <c r="H112" s="39"/>
      <c r="I112" s="101"/>
      <c r="J112" s="39"/>
      <c r="K112" s="39"/>
      <c r="L112" s="43"/>
    </row>
    <row r="113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Věženský, Bc.</cp:lastModifiedBy>
  <dcterms:modified xsi:type="dcterms:W3CDTF">2015-09-01T14:28:22Z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