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215" yWindow="-210" windowWidth="16350" windowHeight="12150" activeTab="1"/>
  </bookViews>
  <sheets>
    <sheet name="Rekapitulace" sheetId="3" r:id="rId1"/>
    <sheet name="Rozpočet" sheetId="2" r:id="rId2"/>
    <sheet name="Parametry" sheetId="1" r:id="rId3"/>
  </sheets>
  <definedNames>
    <definedName name="_xlnm.Print_Area" localSheetId="1">Rozpočet!$A$1:$I$75</definedName>
  </definedNames>
  <calcPr calcId="145621"/>
</workbook>
</file>

<file path=xl/calcChain.xml><?xml version="1.0" encoding="utf-8"?>
<calcChain xmlns="http://schemas.openxmlformats.org/spreadsheetml/2006/main">
  <c r="F39" i="2" l="1"/>
  <c r="F63" i="2"/>
  <c r="I63" i="2" s="1"/>
  <c r="F5" i="2"/>
  <c r="H5" i="2"/>
  <c r="F6" i="2"/>
  <c r="H6" i="2"/>
  <c r="F7" i="2"/>
  <c r="H7" i="2"/>
  <c r="F8" i="2"/>
  <c r="H8" i="2"/>
  <c r="F9" i="2"/>
  <c r="H9" i="2"/>
  <c r="F10" i="2"/>
  <c r="H10" i="2"/>
  <c r="F11" i="2"/>
  <c r="H11" i="2"/>
  <c r="I11" i="2" s="1"/>
  <c r="F12" i="2"/>
  <c r="H12" i="2"/>
  <c r="I12" i="2" s="1"/>
  <c r="F13" i="2"/>
  <c r="H13" i="2"/>
  <c r="I13" i="2" s="1"/>
  <c r="F14" i="2"/>
  <c r="H14" i="2"/>
  <c r="F15" i="2"/>
  <c r="H15" i="2"/>
  <c r="I15" i="2" s="1"/>
  <c r="F17" i="2"/>
  <c r="H17" i="2"/>
  <c r="F18" i="2"/>
  <c r="H18" i="2"/>
  <c r="I18" i="2" s="1"/>
  <c r="F19" i="2"/>
  <c r="H19" i="2"/>
  <c r="F20" i="2"/>
  <c r="H20" i="2"/>
  <c r="F21" i="2"/>
  <c r="H21" i="2"/>
  <c r="I21" i="2" s="1"/>
  <c r="F22" i="2"/>
  <c r="H22" i="2"/>
  <c r="F23" i="2"/>
  <c r="H23" i="2"/>
  <c r="F24" i="2"/>
  <c r="H24" i="2"/>
  <c r="F25" i="2"/>
  <c r="H25" i="2"/>
  <c r="F26" i="2"/>
  <c r="H26" i="2"/>
  <c r="F27" i="2"/>
  <c r="H27" i="2"/>
  <c r="F28" i="2"/>
  <c r="H28" i="2"/>
  <c r="F29" i="2"/>
  <c r="H29" i="2"/>
  <c r="I30" i="2"/>
  <c r="F60" i="2"/>
  <c r="F32" i="2"/>
  <c r="H32" i="2"/>
  <c r="F33" i="2"/>
  <c r="H33" i="2"/>
  <c r="F34" i="2"/>
  <c r="H34" i="2"/>
  <c r="F38" i="2"/>
  <c r="H38" i="2"/>
  <c r="H39" i="2"/>
  <c r="F40" i="2"/>
  <c r="H40" i="2"/>
  <c r="F41" i="2"/>
  <c r="H41" i="2"/>
  <c r="F43" i="2"/>
  <c r="H43" i="2"/>
  <c r="F44" i="2"/>
  <c r="H44" i="2"/>
  <c r="F46" i="2"/>
  <c r="H46" i="2"/>
  <c r="F47" i="2"/>
  <c r="H47" i="2"/>
  <c r="F48" i="2"/>
  <c r="H48" i="2"/>
  <c r="F49" i="2"/>
  <c r="H49" i="2"/>
  <c r="F50" i="2"/>
  <c r="H50" i="2"/>
  <c r="F51" i="2"/>
  <c r="H51" i="2"/>
  <c r="F52" i="2"/>
  <c r="H52" i="2"/>
  <c r="I53" i="2"/>
  <c r="F54" i="2"/>
  <c r="H54" i="2"/>
  <c r="H58" i="2" s="1"/>
  <c r="F56" i="2"/>
  <c r="H56" i="2"/>
  <c r="F57" i="2"/>
  <c r="H57" i="2"/>
  <c r="I59" i="2"/>
  <c r="F65" i="2"/>
  <c r="H65" i="2"/>
  <c r="F67" i="2"/>
  <c r="H67" i="2"/>
  <c r="F68" i="2"/>
  <c r="H68" i="2"/>
  <c r="F70" i="2"/>
  <c r="H70" i="2"/>
  <c r="F72" i="2"/>
  <c r="H72" i="2"/>
  <c r="F73" i="2"/>
  <c r="H73" i="2"/>
  <c r="I52" i="2" l="1"/>
  <c r="I47" i="2"/>
  <c r="I46" i="2"/>
  <c r="I43" i="2"/>
  <c r="I41" i="2"/>
  <c r="I33" i="2"/>
  <c r="I56" i="2"/>
  <c r="I54" i="2"/>
  <c r="I39" i="2"/>
  <c r="I34" i="2"/>
  <c r="I29" i="2"/>
  <c r="I5" i="2"/>
  <c r="F58" i="2"/>
  <c r="F35" i="2"/>
  <c r="H35" i="2"/>
  <c r="I25" i="2"/>
  <c r="I23" i="2"/>
  <c r="I22" i="2"/>
  <c r="I72" i="2"/>
  <c r="I70" i="2"/>
  <c r="I68" i="2"/>
  <c r="I67" i="2"/>
  <c r="I65" i="2"/>
  <c r="H60" i="2"/>
  <c r="I50" i="2"/>
  <c r="I49" i="2"/>
  <c r="I48" i="2"/>
  <c r="I27" i="2"/>
  <c r="I26" i="2"/>
  <c r="I19" i="2"/>
  <c r="I9" i="2"/>
  <c r="I8" i="2"/>
  <c r="I7" i="2"/>
  <c r="I6" i="2"/>
  <c r="I32" i="2"/>
  <c r="I28" i="2"/>
  <c r="I24" i="2"/>
  <c r="I20" i="2"/>
  <c r="I17" i="2"/>
  <c r="I14" i="2"/>
  <c r="I10" i="2"/>
  <c r="I57" i="2"/>
  <c r="I51" i="2"/>
  <c r="I44" i="2"/>
  <c r="I40" i="2"/>
  <c r="I38" i="2"/>
  <c r="I73" i="2" l="1"/>
  <c r="I35" i="2"/>
  <c r="I58" i="2"/>
  <c r="I60" i="2"/>
  <c r="C26" i="3"/>
  <c r="C9" i="3"/>
  <c r="B3" i="3"/>
  <c r="B4" i="3" s="1"/>
  <c r="B7" i="3" s="1"/>
  <c r="B12" i="3" s="1"/>
  <c r="C35" i="3"/>
  <c r="C4" i="3" l="1"/>
  <c r="B34" i="3"/>
  <c r="C34" i="3"/>
  <c r="B32" i="3"/>
  <c r="C33" i="3"/>
  <c r="B33" i="3"/>
  <c r="B35" i="3" l="1"/>
  <c r="C10" i="3"/>
  <c r="C11" i="3" s="1"/>
  <c r="C5" i="3"/>
  <c r="C32" i="3"/>
  <c r="C6" i="3"/>
  <c r="C8" i="3" l="1"/>
  <c r="C7" i="3"/>
  <c r="C15" i="3" s="1"/>
  <c r="C12" i="3" l="1"/>
  <c r="C19" i="3" s="1"/>
  <c r="C20" i="3" l="1"/>
  <c r="C21" i="3" s="1"/>
  <c r="C14" i="3"/>
  <c r="C13" i="3"/>
  <c r="C16" i="3" l="1"/>
  <c r="C22" i="3" s="1"/>
  <c r="C24" i="3" l="1"/>
  <c r="C29" i="3" l="1"/>
  <c r="B25" i="3"/>
  <c r="C25" i="3" s="1"/>
  <c r="C27" i="3" s="1"/>
  <c r="C30" i="3"/>
</calcChain>
</file>

<file path=xl/sharedStrings.xml><?xml version="1.0" encoding="utf-8"?>
<sst xmlns="http://schemas.openxmlformats.org/spreadsheetml/2006/main" count="266" uniqueCount="167">
  <si>
    <t>Název</t>
  </si>
  <si>
    <t>Hodnota</t>
  </si>
  <si>
    <t>Nadpis rekapitulace</t>
  </si>
  <si>
    <t>Seznam prací a dodávek elektrotechnických zařízení</t>
  </si>
  <si>
    <t>Akce</t>
  </si>
  <si>
    <t>Projekt</t>
  </si>
  <si>
    <t>Investor</t>
  </si>
  <si>
    <t>Mendelova univerzita v Brně, Zemědělská 1</t>
  </si>
  <si>
    <t>Z. č.</t>
  </si>
  <si>
    <t>A. č.</t>
  </si>
  <si>
    <t>Smlouva</t>
  </si>
  <si>
    <t/>
  </si>
  <si>
    <t>Vypracoval</t>
  </si>
  <si>
    <t>ING. KOZLOVSKÝ</t>
  </si>
  <si>
    <t>Kontroloval</t>
  </si>
  <si>
    <t>Datum</t>
  </si>
  <si>
    <t>Zpracovatel</t>
  </si>
  <si>
    <t>CÚ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</si>
  <si>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</si>
  <si>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</si>
  <si>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</si>
  <si>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</si>
  <si>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</si>
  <si>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</si>
  <si>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</si>
  <si>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PPV zemních prací, nátěrů  (1) %</t>
  </si>
  <si>
    <t>Dodavat. dokumentace  (1 - 1,5) %</t>
  </si>
  <si>
    <t>0,00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</si>
  <si>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</si>
  <si>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</si>
  <si>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</si>
  <si>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</si>
  <si>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</si>
  <si>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</si>
  <si>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</si>
  <si>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</si>
  <si>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</si>
  <si>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</si>
  <si>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</si>
  <si>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2. sazba DPH %</t>
  </si>
  <si>
    <t>Mj</t>
  </si>
  <si>
    <t>Počet</t>
  </si>
  <si>
    <t>Materiál</t>
  </si>
  <si>
    <t>Materiál celkem</t>
  </si>
  <si>
    <t>Montáž</t>
  </si>
  <si>
    <t>Montáž celkem</t>
  </si>
  <si>
    <t>Cena celkem</t>
  </si>
  <si>
    <t>ks</t>
  </si>
  <si>
    <t>hod</t>
  </si>
  <si>
    <t>m</t>
  </si>
  <si>
    <t>kg</t>
  </si>
  <si>
    <t>POMOCNÝ A KOTVÍCÍ MATERIÁL</t>
  </si>
  <si>
    <t>Hmoždinka 8 vč. vrutu</t>
  </si>
  <si>
    <t>Hmoždinka 6 vč. vrutu</t>
  </si>
  <si>
    <t>KRABICE se svorkovnicí, IP 40 pryž průchodka</t>
  </si>
  <si>
    <t>t</t>
  </si>
  <si>
    <t>m2</t>
  </si>
  <si>
    <t>Slaboproudá instalace</t>
  </si>
  <si>
    <t>ELEKTRONICKÁ KONTROLA VSTUPU - EKV</t>
  </si>
  <si>
    <t>Akumulátor 12V/ 17Ah</t>
  </si>
  <si>
    <t>Krabice K 9100 upravená</t>
  </si>
  <si>
    <t>Čtečka proximity karet do systému IIS Mendelu rozhraní Wiegand (WLF3)</t>
  </si>
  <si>
    <t>Napojení do stávajícího systému EKV - IIS Mendelu</t>
  </si>
  <si>
    <t>KABELÁŽ A NOSNÉ PRVKY</t>
  </si>
  <si>
    <t>Lišta vkládací 40x20</t>
  </si>
  <si>
    <t>Lišta vkládací 18x13</t>
  </si>
  <si>
    <t>Trubka ohebná D20 v podhledu</t>
  </si>
  <si>
    <t>Krabice univerzální D68 pod omítku</t>
  </si>
  <si>
    <t>Kabel CYKY-J 3x1,5</t>
  </si>
  <si>
    <t>Kabel CYKY-O 2x1,5</t>
  </si>
  <si>
    <t>Kabel dvoulinka 2x1,5 CR</t>
  </si>
  <si>
    <t>Příprava ke komplexní zkoušce</t>
  </si>
  <si>
    <t>Zabezpečeni pracoviště</t>
  </si>
  <si>
    <t>Výchozí revize</t>
  </si>
  <si>
    <t>Vyhot. zprávy o vých.revizi</t>
  </si>
  <si>
    <t>Zkušební provoz</t>
  </si>
  <si>
    <t>Uvedení do provozu</t>
  </si>
  <si>
    <t>VYPRACOVÁNÍ PROJEKTU A PD SKUTEČNÉHO PROVEDENÍ</t>
  </si>
  <si>
    <t>2x tisk podoba a 1x digitál (á 470,-/h) SLABOPROUD</t>
  </si>
  <si>
    <t>Slaboproudá instalace - celkem</t>
  </si>
  <si>
    <t>Demontáže, hodinová sazba, ostatní</t>
  </si>
  <si>
    <t>DEMONTÁŽE</t>
  </si>
  <si>
    <t>DEMONTÁŽ A OPĚTOVNÁ MONTÁŽ KAZET PODHLEDŮ</t>
  </si>
  <si>
    <t>HODINOVE ZUCTOVACI SAZBY</t>
  </si>
  <si>
    <t xml:space="preserve"> Montáž mimo ceníkové položky</t>
  </si>
  <si>
    <t>PROVEDENI REVIZNICH ZKOUSEK</t>
  </si>
  <si>
    <t>Demontáže, hodinová sazba, ostatní - celkem</t>
  </si>
  <si>
    <t>Zednická výpomoc</t>
  </si>
  <si>
    <t>OCHRANA PROTI PRACHU</t>
  </si>
  <si>
    <t>zakrývací fólie</t>
  </si>
  <si>
    <t>VYSEKANI RYH VE ZDIVU CIHELNEM</t>
  </si>
  <si>
    <t>Drážka v cihelné stěně do 30x30</t>
  </si>
  <si>
    <t>ZAPRAVENÍ DRÁŽEK, PRŮSTUPŮ A NIK</t>
  </si>
  <si>
    <t>Malta fajnová</t>
  </si>
  <si>
    <t>ČIŠTĚNÍ BUDOV ZAMETÁNÍM</t>
  </si>
  <si>
    <t>Suchý a mokrý proces vč. oken</t>
  </si>
  <si>
    <t>PŘESUN SUTI A VYBOURANÉHO MAT.</t>
  </si>
  <si>
    <t>do kontejneru</t>
  </si>
  <si>
    <t>Zednická výpomoc - celkem</t>
  </si>
  <si>
    <t xml:space="preserve">POZNÁMKA:                            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</si>
  <si>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</si>
  <si>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</si>
  <si>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</si>
  <si>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</si>
  <si>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</si>
  <si>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</si>
  <si>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</si>
  <si>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</si>
  <si>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Nátěry</t>
  </si>
  <si>
    <t>Mezisoučet 2</t>
  </si>
  <si>
    <t>Základní náklady celkem</t>
  </si>
  <si>
    <t>Vedlejší náklady</t>
  </si>
  <si>
    <t>Provozní vlivy 0,00% z pravé strany mezisoučtu 2</t>
  </si>
  <si>
    <t>Vedlejší náklady celkem</t>
  </si>
  <si>
    <t>Kompletační činnost</t>
  </si>
  <si>
    <t>Náklady celkem</t>
  </si>
  <si>
    <t>Náklady celkem s DPH</t>
  </si>
  <si>
    <t>Součty odstavců</t>
  </si>
  <si>
    <t xml:space="preserve">  Demontáže, hodinová sazba, ostatní</t>
  </si>
  <si>
    <t>MENDELOVA UNIVERZITA V BRNĚ, ZEMĚDĚLSKÁ 1
PŘÍSTUP NA ČIPOVÉ KARTY DO UČEBEN OBJ. Q, A, M</t>
  </si>
  <si>
    <t xml:space="preserve">
ROZVODY KV</t>
  </si>
  <si>
    <t>15/15</t>
  </si>
  <si>
    <t>E309/15/15</t>
  </si>
  <si>
    <t>6,00</t>
  </si>
  <si>
    <t>0,952842</t>
  </si>
  <si>
    <t>Procento PM %</t>
  </si>
  <si>
    <t>Rozvody</t>
  </si>
  <si>
    <t>Rozvody - celkem</t>
  </si>
  <si>
    <t>PPV 6,00% z montáže: materiál + práce</t>
  </si>
  <si>
    <t>PPV 0,00% z nátěrů a zemních prací</t>
  </si>
  <si>
    <t>Dodav. dokumentace 0,00% z mezisoučtu 2</t>
  </si>
  <si>
    <t>Rizika a pojištění 0,00% z mezisoučtu 2</t>
  </si>
  <si>
    <t>Opravy v záruce 0,00% z mezisoučtu 1</t>
  </si>
  <si>
    <t>GZS 0,00% z pravé strany mezisoučtu 2</t>
  </si>
  <si>
    <t>Roční nárůst cen 0,00%</t>
  </si>
  <si>
    <t xml:space="preserve">  Rozvody</t>
  </si>
  <si>
    <t xml:space="preserve">  </t>
  </si>
  <si>
    <t xml:space="preserve">Rozvodný a akční člen pro přístupové terminály, RS485, Wiegand, KEY41, kompatibilní se stávajícim systémem KV  a IIS na MENDELU </t>
  </si>
  <si>
    <t>Zálohovaný zdroj v krytu 13,8V/5A s odpojovačem</t>
  </si>
  <si>
    <t xml:space="preserve">Kování koule-klika  </t>
  </si>
  <si>
    <t>Ochranná dioda pro otvírače</t>
  </si>
  <si>
    <t>Dveřní samozavírač, stříbrné provedení</t>
  </si>
  <si>
    <t>Rameno s samoaretací</t>
  </si>
  <si>
    <t>Demontáž registračního bodu ve 3.NP Q a 4.NP Q dle popisu v TZ</t>
  </si>
  <si>
    <t>Elektrický dveřní otvírač nízkoodběrový, 12V SS, kabeláž vedena ve frézované drážce skrytě pod těsněním dveří ( budova Q)</t>
  </si>
  <si>
    <t>Demontáž stávajícího zdroje v rozvaděči 5.NP Q dle popisu v TZ</t>
  </si>
  <si>
    <t>Trubka ohebná D32 do podhledu</t>
  </si>
  <si>
    <t>Krabice univerzální D68 do SDK</t>
  </si>
  <si>
    <t>Trubka tuhá D32 do podhledu</t>
  </si>
  <si>
    <t>Kabel FTP Cat5e</t>
  </si>
  <si>
    <t>Úprava stáv. kabeláže přepojovaných okruhů v 2. a 5.NP Q, viz TZ</t>
  </si>
  <si>
    <t>Přepojení stávajícího přístupového bodu do učenny Q47 na nový systém D + M  dle popisu v TZ</t>
  </si>
  <si>
    <t>Plechová kazeta ( budova  Q)</t>
  </si>
  <si>
    <t>Stahovací pásek plast 250mm</t>
  </si>
  <si>
    <t>Demontáž a montáž skleněných panelů stoupačka schodiště Q (pro kalkulaci ceny doporučena obhlídka na místě)</t>
  </si>
  <si>
    <t>Trubka ohebná D16 pod omítku/SDK</t>
  </si>
  <si>
    <t>Programování DK spolupáce s IT MENDELU</t>
  </si>
  <si>
    <t>21</t>
  </si>
  <si>
    <t>15</t>
  </si>
  <si>
    <t>Základ a hodnota DPH 21%</t>
  </si>
  <si>
    <t>Základ a hodnota DPH 15%</t>
  </si>
  <si>
    <t>Zednická výpomoc a úklid</t>
  </si>
  <si>
    <t>Zapravení drážek, malování</t>
  </si>
  <si>
    <t>Zednická a malířská výpomoc, úklid</t>
  </si>
  <si>
    <t>Zpevnění dveří u horního pantu nerez 5x20cm vzor dle  učebny Q16</t>
  </si>
  <si>
    <t>Datový  koncentrátor pro přístupový systém kompatibilní se stávajícim systémem KV  a IIS na MENDELU, ETH, linka RS485</t>
  </si>
  <si>
    <t>tento řádek nevyplňovat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</si>
</sst>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4D0C8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9" fontId="6" fillId="7" borderId="1" xfId="0" applyNumberFormat="1" applyFont="1" applyFill="1" applyBorder="1" applyAlignment="1">
      <alignment horizontal="left"/>
    </xf>
    <xf numFmtId="4" fontId="6" fillId="7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left"/>
    </xf>
    <xf numFmtId="1" fontId="2" fillId="3" borderId="1" xfId="0" applyNumberFormat="1" applyFont="1" applyFill="1" applyBorder="1" applyAlignment="1">
      <alignment horizontal="left"/>
    </xf>
    <xf numFmtId="1" fontId="3" fillId="4" borderId="1" xfId="0" applyNumberFormat="1" applyFont="1" applyFill="1" applyBorder="1" applyAlignment="1">
      <alignment horizontal="left"/>
    </xf>
    <xf numFmtId="1" fontId="5" fillId="7" borderId="1" xfId="0" applyNumberFormat="1" applyFont="1" applyFill="1" applyBorder="1" applyAlignment="1">
      <alignment horizontal="left"/>
    </xf>
    <xf numFmtId="1" fontId="1" fillId="5" borderId="1" xfId="0" applyNumberFormat="1" applyFont="1" applyFill="1" applyBorder="1" applyAlignment="1">
      <alignment horizontal="left"/>
    </xf>
    <xf numFmtId="1" fontId="0" fillId="0" borderId="0" xfId="0" applyNumberFormat="1"/>
    <xf numFmtId="4" fontId="1" fillId="8" borderId="1" xfId="0" applyNumberFormat="1" applyFont="1" applyFill="1" applyBorder="1" applyAlignment="1" applyProtection="1">
      <alignment horizontal="right"/>
      <protection locked="0"/>
    </xf>
    <xf numFmtId="49" fontId="7" fillId="8" borderId="1" xfId="0" applyNumberFormat="1" applyFont="1" applyFill="1" applyBorder="1" applyAlignment="1" applyProtection="1">
      <alignment horizontal="left"/>
      <protection locked="0"/>
    </xf>
    <xf numFmtId="49" fontId="1" fillId="8" borderId="1" xfId="0" applyNumberFormat="1" applyFont="1" applyFill="1" applyBorder="1" applyAlignment="1" applyProtection="1">
      <alignment horizontal="left"/>
      <protection locked="0"/>
    </xf>
    <xf numFmtId="1" fontId="7" fillId="8" borderId="1" xfId="0" applyNumberFormat="1" applyFont="1" applyFill="1" applyBorder="1" applyAlignment="1" applyProtection="1">
      <alignment horizontal="left"/>
      <protection locked="0"/>
    </xf>
    <xf numFmtId="0" fontId="8" fillId="0" borderId="1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E28" sqref="E28"/>
    </sheetView>
  </sheetViews>
  <sheetFormatPr defaultRowHeight="15" x14ac:dyDescent="0.25"/>
  <cols>
    <col min="1" max="1" width="39.28515625" style="1" bestFit="1" customWidth="1"/>
    <col min="2" max="2" width="9.85546875" style="11" bestFit="1" customWidth="1"/>
    <col min="3" max="3" width="13.140625" style="11" bestFit="1" customWidth="1"/>
    <col min="6" max="6" width="4.5703125" style="10" hidden="1" customWidth="1"/>
  </cols>
  <sheetData>
    <row r="1" spans="1:4" x14ac:dyDescent="0.25">
      <c r="A1" s="2" t="s">
        <v>0</v>
      </c>
      <c r="B1" s="12" t="s">
        <v>100</v>
      </c>
      <c r="C1" s="12" t="s">
        <v>101</v>
      </c>
      <c r="D1" s="3"/>
    </row>
    <row r="2" spans="1:4" x14ac:dyDescent="0.25">
      <c r="A2" s="6" t="s">
        <v>102</v>
      </c>
      <c r="B2" s="15"/>
      <c r="C2" s="15"/>
      <c r="D2" s="3"/>
    </row>
    <row r="3" spans="1:4" x14ac:dyDescent="0.25">
      <c r="A3" s="7" t="s">
        <v>103</v>
      </c>
      <c r="B3" s="14">
        <f>0</f>
        <v>0</v>
      </c>
      <c r="C3" s="14"/>
      <c r="D3" s="3"/>
    </row>
    <row r="4" spans="1:4" x14ac:dyDescent="0.25">
      <c r="A4" s="7" t="s">
        <v>104</v>
      </c>
      <c r="B4" s="14">
        <f>B3 * Parametry!B16 / 100</f>
        <v>0</v>
      </c>
      <c r="C4" s="14">
        <f>B3 * Parametry!B17 / 100</f>
        <v>0</v>
      </c>
      <c r="D4" s="3"/>
    </row>
    <row r="5" spans="1:4" x14ac:dyDescent="0.25">
      <c r="A5" s="7" t="s">
        <v>105</v>
      </c>
      <c r="B5" s="14"/>
      <c r="C5" s="14">
        <f>(Rozpočet!F60) + 0</f>
        <v>0</v>
      </c>
      <c r="D5" s="3"/>
    </row>
    <row r="6" spans="1:4" x14ac:dyDescent="0.25">
      <c r="A6" s="7" t="s">
        <v>106</v>
      </c>
      <c r="B6" s="14"/>
      <c r="C6" s="14">
        <f>0 + (Rozpočet!H60) + 0</f>
        <v>0</v>
      </c>
      <c r="D6" s="3"/>
    </row>
    <row r="7" spans="1:4" x14ac:dyDescent="0.25">
      <c r="A7" s="8" t="s">
        <v>107</v>
      </c>
      <c r="B7" s="20">
        <f>B3 + B4</f>
        <v>0</v>
      </c>
      <c r="C7" s="20">
        <f>C3 + C4 + C5 + C6</f>
        <v>0</v>
      </c>
      <c r="D7" s="3"/>
    </row>
    <row r="8" spans="1:4" x14ac:dyDescent="0.25">
      <c r="A8" s="7" t="s">
        <v>128</v>
      </c>
      <c r="B8" s="14"/>
      <c r="C8" s="14">
        <f>(C5 + C6) * Parametry!B18 / 100</f>
        <v>0</v>
      </c>
      <c r="D8" s="3"/>
    </row>
    <row r="9" spans="1:4" x14ac:dyDescent="0.25">
      <c r="A9" s="7" t="s">
        <v>108</v>
      </c>
      <c r="B9" s="14"/>
      <c r="C9" s="14">
        <f>0 + 0</f>
        <v>0</v>
      </c>
      <c r="D9" s="3"/>
    </row>
    <row r="10" spans="1:4" x14ac:dyDescent="0.25">
      <c r="A10" s="7" t="s">
        <v>161</v>
      </c>
      <c r="B10" s="14"/>
      <c r="C10" s="14">
        <f>(Rozpočet!F73) + (Rozpočet!H73)</f>
        <v>0</v>
      </c>
      <c r="D10" s="3"/>
    </row>
    <row r="11" spans="1:4" x14ac:dyDescent="0.25">
      <c r="A11" s="7" t="s">
        <v>129</v>
      </c>
      <c r="B11" s="14"/>
      <c r="C11" s="14">
        <f>(C9 + C10) * Parametry!B19 / 100</f>
        <v>0</v>
      </c>
      <c r="D11" s="3"/>
    </row>
    <row r="12" spans="1:4" x14ac:dyDescent="0.25">
      <c r="A12" s="8" t="s">
        <v>109</v>
      </c>
      <c r="B12" s="20">
        <f>B7</f>
        <v>0</v>
      </c>
      <c r="C12" s="20">
        <f>C7 + C8 + C9 + C10 + C11</f>
        <v>0</v>
      </c>
      <c r="D12" s="3"/>
    </row>
    <row r="13" spans="1:4" x14ac:dyDescent="0.25">
      <c r="A13" s="7" t="s">
        <v>130</v>
      </c>
      <c r="B13" s="14"/>
      <c r="C13" s="14">
        <f>(B12 + C12) * Parametry!B20 / 100</f>
        <v>0</v>
      </c>
      <c r="D13" s="3"/>
    </row>
    <row r="14" spans="1:4" x14ac:dyDescent="0.25">
      <c r="A14" s="7" t="s">
        <v>131</v>
      </c>
      <c r="B14" s="14"/>
      <c r="C14" s="14">
        <f>(B12 + C12) * Parametry!B21 / 100</f>
        <v>0</v>
      </c>
      <c r="D14" s="3"/>
    </row>
    <row r="15" spans="1:4" x14ac:dyDescent="0.25">
      <c r="A15" s="7" t="s">
        <v>132</v>
      </c>
      <c r="B15" s="14"/>
      <c r="C15" s="14">
        <f>(B7 + C7) * Parametry!B22 / 100</f>
        <v>0</v>
      </c>
      <c r="D15" s="3"/>
    </row>
    <row r="16" spans="1:4" x14ac:dyDescent="0.25">
      <c r="A16" s="6" t="s">
        <v>110</v>
      </c>
      <c r="B16" s="15"/>
      <c r="C16" s="15">
        <f>B12 + C12 + C13 + C14 + C15</f>
        <v>0</v>
      </c>
      <c r="D16" s="3"/>
    </row>
    <row r="17" spans="1:4" x14ac:dyDescent="0.25">
      <c r="A17" s="7" t="s">
        <v>11</v>
      </c>
      <c r="B17" s="14"/>
      <c r="C17" s="14"/>
      <c r="D17" s="3"/>
    </row>
    <row r="18" spans="1:4" x14ac:dyDescent="0.25">
      <c r="A18" s="6" t="s">
        <v>111</v>
      </c>
      <c r="B18" s="15"/>
      <c r="C18" s="15"/>
      <c r="D18" s="3"/>
    </row>
    <row r="19" spans="1:4" x14ac:dyDescent="0.25">
      <c r="A19" s="7" t="s">
        <v>133</v>
      </c>
      <c r="B19" s="14"/>
      <c r="C19" s="14">
        <f>C12 * Parametry!B23 / 100</f>
        <v>0</v>
      </c>
      <c r="D19" s="3"/>
    </row>
    <row r="20" spans="1:4" x14ac:dyDescent="0.25">
      <c r="A20" s="7" t="s">
        <v>112</v>
      </c>
      <c r="B20" s="14"/>
      <c r="C20" s="14">
        <f>C12 * Parametry!B24 / 100</f>
        <v>0</v>
      </c>
      <c r="D20" s="3"/>
    </row>
    <row r="21" spans="1:4" x14ac:dyDescent="0.25">
      <c r="A21" s="6" t="s">
        <v>113</v>
      </c>
      <c r="B21" s="15"/>
      <c r="C21" s="15">
        <f>C19 + C20</f>
        <v>0</v>
      </c>
      <c r="D21" s="3"/>
    </row>
    <row r="22" spans="1:4" x14ac:dyDescent="0.25">
      <c r="A22" s="7" t="s">
        <v>114</v>
      </c>
      <c r="B22" s="14"/>
      <c r="C22" s="14">
        <f>Parametry!B25 * Parametry!B28 * (C16 * Parametry!B27)^Parametry!B26</f>
        <v>0</v>
      </c>
      <c r="D22" s="3"/>
    </row>
    <row r="23" spans="1:4" x14ac:dyDescent="0.25">
      <c r="A23" s="7" t="s">
        <v>11</v>
      </c>
      <c r="B23" s="14"/>
      <c r="C23" s="14"/>
      <c r="D23" s="3"/>
    </row>
    <row r="24" spans="1:4" x14ac:dyDescent="0.25">
      <c r="A24" s="4" t="s">
        <v>115</v>
      </c>
      <c r="B24" s="13"/>
      <c r="C24" s="13">
        <f>C16 + C21 + C22</f>
        <v>0</v>
      </c>
      <c r="D24" s="3"/>
    </row>
    <row r="25" spans="1:4" x14ac:dyDescent="0.25">
      <c r="A25" s="7" t="s">
        <v>159</v>
      </c>
      <c r="B25" s="11">
        <f>C24</f>
        <v>0</v>
      </c>
      <c r="C25" s="14">
        <f>B25 * Parametry!B31 / 100</f>
        <v>0</v>
      </c>
      <c r="D25" s="14"/>
    </row>
    <row r="26" spans="1:4" x14ac:dyDescent="0.25">
      <c r="A26" s="7" t="s">
        <v>160</v>
      </c>
      <c r="B26" s="14">
        <v>0</v>
      </c>
      <c r="C26" s="14">
        <f>B26 * Parametry!B32 / 100</f>
        <v>0</v>
      </c>
      <c r="D26" s="3"/>
    </row>
    <row r="27" spans="1:4" x14ac:dyDescent="0.25">
      <c r="A27" s="4" t="s">
        <v>116</v>
      </c>
      <c r="B27" s="13"/>
      <c r="C27" s="13">
        <f>C24 + C25 + C26</f>
        <v>0</v>
      </c>
      <c r="D27" s="3"/>
    </row>
    <row r="28" spans="1:4" x14ac:dyDescent="0.25">
      <c r="A28" s="7" t="s">
        <v>11</v>
      </c>
      <c r="B28" s="14"/>
      <c r="C28" s="14"/>
      <c r="D28" s="3"/>
    </row>
    <row r="29" spans="1:4" x14ac:dyDescent="0.25">
      <c r="A29" s="7" t="s">
        <v>134</v>
      </c>
      <c r="B29" s="14"/>
      <c r="C29" s="14">
        <f>C24 * Parametry!B29 / 100</f>
        <v>0</v>
      </c>
      <c r="D29" s="3"/>
    </row>
    <row r="30" spans="1:4" x14ac:dyDescent="0.25">
      <c r="A30" s="7" t="s">
        <v>134</v>
      </c>
      <c r="B30" s="14"/>
      <c r="C30" s="14">
        <f>C24 * Parametry!B30 / 100</f>
        <v>0</v>
      </c>
      <c r="D30" s="3"/>
    </row>
    <row r="31" spans="1:4" x14ac:dyDescent="0.25">
      <c r="A31" s="6" t="s">
        <v>117</v>
      </c>
      <c r="B31" s="21" t="s">
        <v>42</v>
      </c>
      <c r="C31" s="21" t="s">
        <v>44</v>
      </c>
      <c r="D31" s="3"/>
    </row>
    <row r="32" spans="1:4" x14ac:dyDescent="0.25">
      <c r="A32" s="7" t="s">
        <v>57</v>
      </c>
      <c r="B32" s="14">
        <f>(Rozpočet!F60)</f>
        <v>0</v>
      </c>
      <c r="C32" s="14">
        <f>(Rozpočet!H60)</f>
        <v>0</v>
      </c>
      <c r="D32" s="3"/>
    </row>
    <row r="33" spans="1:4" x14ac:dyDescent="0.25">
      <c r="A33" s="7" t="s">
        <v>135</v>
      </c>
      <c r="B33" s="14">
        <f>(Rozpočet!F35)</f>
        <v>0</v>
      </c>
      <c r="C33" s="14">
        <f>(Rozpočet!H35)</f>
        <v>0</v>
      </c>
      <c r="D33" s="3"/>
    </row>
    <row r="34" spans="1:4" x14ac:dyDescent="0.25">
      <c r="A34" s="7" t="s">
        <v>118</v>
      </c>
      <c r="B34" s="14">
        <f>(Rozpočet!F58)</f>
        <v>0</v>
      </c>
      <c r="C34" s="14">
        <f>(Rozpočet!H58)</f>
        <v>0</v>
      </c>
      <c r="D34" s="3"/>
    </row>
    <row r="35" spans="1:4" x14ac:dyDescent="0.25">
      <c r="A35" s="7" t="s">
        <v>87</v>
      </c>
      <c r="B35" s="14">
        <f>(Rozpočet!F73)</f>
        <v>0</v>
      </c>
      <c r="C35" s="14">
        <f>(Rozpočet!H73)</f>
        <v>0</v>
      </c>
      <c r="D35" s="3"/>
    </row>
    <row r="36" spans="1:4" x14ac:dyDescent="0.25">
      <c r="A36" s="7" t="s">
        <v>11</v>
      </c>
      <c r="B36" s="14"/>
      <c r="C36" s="14"/>
      <c r="D36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topLeftCell="A16" zoomScaleNormal="100" workbookViewId="0">
      <selection activeCell="M37" sqref="M37"/>
    </sheetView>
  </sheetViews>
  <sheetFormatPr defaultRowHeight="15" x14ac:dyDescent="0.25"/>
  <cols>
    <col min="1" max="1" width="6.140625" style="28" bestFit="1" customWidth="1"/>
    <col min="2" max="2" width="62.42578125" style="1" bestFit="1" customWidth="1"/>
    <col min="3" max="3" width="4" style="1" bestFit="1" customWidth="1"/>
    <col min="4" max="4" width="7.85546875" style="11" bestFit="1" customWidth="1"/>
    <col min="5" max="5" width="8.85546875" style="11" bestFit="1" customWidth="1"/>
    <col min="6" max="6" width="13.42578125" style="11" bestFit="1" customWidth="1"/>
    <col min="7" max="7" width="7.85546875" style="11" bestFit="1" customWidth="1"/>
    <col min="8" max="8" width="12.5703125" style="11" bestFit="1" customWidth="1"/>
    <col min="9" max="9" width="13.140625" style="11" bestFit="1" customWidth="1"/>
    <col min="12" max="12" width="11" style="10" hidden="1" customWidth="1"/>
  </cols>
  <sheetData>
    <row r="1" spans="1:11" x14ac:dyDescent="0.25">
      <c r="A1" s="23" t="s">
        <v>136</v>
      </c>
      <c r="B1" s="2" t="s">
        <v>0</v>
      </c>
      <c r="C1" s="2" t="s">
        <v>40</v>
      </c>
      <c r="D1" s="12" t="s">
        <v>41</v>
      </c>
      <c r="E1" s="12" t="s">
        <v>42</v>
      </c>
      <c r="F1" s="12" t="s">
        <v>43</v>
      </c>
      <c r="G1" s="12" t="s">
        <v>44</v>
      </c>
      <c r="H1" s="12" t="s">
        <v>45</v>
      </c>
      <c r="I1" s="12" t="s">
        <v>46</v>
      </c>
      <c r="J1" s="3"/>
      <c r="K1" s="3"/>
    </row>
    <row r="2" spans="1:11" x14ac:dyDescent="0.25">
      <c r="A2" s="24" t="s">
        <v>11</v>
      </c>
      <c r="B2" s="4" t="s">
        <v>57</v>
      </c>
      <c r="C2" s="4" t="s">
        <v>11</v>
      </c>
      <c r="D2" s="13"/>
      <c r="E2" s="13"/>
      <c r="F2" s="13"/>
      <c r="G2" s="13"/>
      <c r="H2" s="13"/>
      <c r="I2" s="13"/>
      <c r="J2" s="3"/>
      <c r="K2" s="3"/>
    </row>
    <row r="3" spans="1:11" x14ac:dyDescent="0.25">
      <c r="A3" s="25" t="s">
        <v>11</v>
      </c>
      <c r="B3" s="6" t="s">
        <v>126</v>
      </c>
      <c r="C3" s="6" t="s">
        <v>11</v>
      </c>
      <c r="D3" s="15"/>
      <c r="E3" s="15"/>
      <c r="F3" s="15"/>
      <c r="G3" s="15"/>
      <c r="H3" s="15"/>
      <c r="I3" s="15"/>
      <c r="J3" s="3"/>
      <c r="K3" s="3"/>
    </row>
    <row r="4" spans="1:11" x14ac:dyDescent="0.25">
      <c r="A4" s="26" t="s">
        <v>11</v>
      </c>
      <c r="B4" s="16" t="s">
        <v>58</v>
      </c>
      <c r="C4" s="16" t="s">
        <v>11</v>
      </c>
      <c r="D4" s="17"/>
      <c r="E4" s="17"/>
      <c r="F4" s="17"/>
      <c r="G4" s="17"/>
      <c r="H4" s="17"/>
      <c r="I4" s="17"/>
      <c r="J4" s="3"/>
      <c r="K4" s="3"/>
    </row>
    <row r="5" spans="1:11" ht="28.15" customHeight="1" x14ac:dyDescent="0.25">
      <c r="A5" s="27">
        <v>1</v>
      </c>
      <c r="B5" s="22" t="s">
        <v>165</v>
      </c>
      <c r="C5" s="7" t="s">
        <v>47</v>
      </c>
      <c r="D5" s="14">
        <v>2</v>
      </c>
      <c r="E5" s="14"/>
      <c r="F5" s="14">
        <f t="shared" ref="F5:F11" si="0">D5*E5</f>
        <v>0</v>
      </c>
      <c r="G5" s="14"/>
      <c r="H5" s="14">
        <f t="shared" ref="H5:H11" si="1">D5*G5</f>
        <v>0</v>
      </c>
      <c r="I5" s="14">
        <f t="shared" ref="I5:I26" si="2">F5+H5</f>
        <v>0</v>
      </c>
      <c r="J5" s="3"/>
      <c r="K5" s="3"/>
    </row>
    <row r="6" spans="1:11" x14ac:dyDescent="0.25">
      <c r="A6" s="27">
        <v>2</v>
      </c>
      <c r="B6" s="7" t="s">
        <v>138</v>
      </c>
      <c r="C6" s="7" t="s">
        <v>47</v>
      </c>
      <c r="D6" s="14">
        <v>2</v>
      </c>
      <c r="E6" s="14"/>
      <c r="F6" s="14">
        <f t="shared" si="0"/>
        <v>0</v>
      </c>
      <c r="G6" s="14"/>
      <c r="H6" s="14">
        <f t="shared" si="1"/>
        <v>0</v>
      </c>
      <c r="I6" s="14">
        <f t="shared" si="2"/>
        <v>0</v>
      </c>
      <c r="J6" s="3"/>
      <c r="K6" s="3"/>
    </row>
    <row r="7" spans="1:11" x14ac:dyDescent="0.25">
      <c r="A7" s="27">
        <v>3</v>
      </c>
      <c r="B7" s="7" t="s">
        <v>59</v>
      </c>
      <c r="C7" s="7" t="s">
        <v>47</v>
      </c>
      <c r="D7" s="14">
        <v>2</v>
      </c>
      <c r="E7" s="14"/>
      <c r="F7" s="14">
        <f t="shared" si="0"/>
        <v>0</v>
      </c>
      <c r="G7" s="14"/>
      <c r="H7" s="14">
        <f t="shared" si="1"/>
        <v>0</v>
      </c>
      <c r="I7" s="14">
        <f t="shared" si="2"/>
        <v>0</v>
      </c>
      <c r="J7" s="3"/>
      <c r="K7" s="3"/>
    </row>
    <row r="8" spans="1:11" ht="24.75" x14ac:dyDescent="0.25">
      <c r="A8" s="27">
        <v>4</v>
      </c>
      <c r="B8" s="22" t="s">
        <v>137</v>
      </c>
      <c r="C8" s="7" t="s">
        <v>47</v>
      </c>
      <c r="D8" s="14">
        <v>27</v>
      </c>
      <c r="E8" s="14"/>
      <c r="F8" s="14">
        <f t="shared" si="0"/>
        <v>0</v>
      </c>
      <c r="G8" s="14"/>
      <c r="H8" s="14">
        <f t="shared" si="1"/>
        <v>0</v>
      </c>
      <c r="I8" s="14">
        <f t="shared" si="2"/>
        <v>0</v>
      </c>
      <c r="J8" s="3"/>
      <c r="K8" s="3"/>
    </row>
    <row r="9" spans="1:11" x14ac:dyDescent="0.25">
      <c r="A9" s="27">
        <v>5</v>
      </c>
      <c r="B9" s="7" t="s">
        <v>60</v>
      </c>
      <c r="C9" s="7" t="s">
        <v>47</v>
      </c>
      <c r="D9" s="14">
        <v>27</v>
      </c>
      <c r="E9" s="14"/>
      <c r="F9" s="14">
        <f t="shared" si="0"/>
        <v>0</v>
      </c>
      <c r="G9" s="14"/>
      <c r="H9" s="14">
        <f t="shared" si="1"/>
        <v>0</v>
      </c>
      <c r="I9" s="14">
        <f t="shared" si="2"/>
        <v>0</v>
      </c>
      <c r="J9" s="3"/>
      <c r="K9" s="3"/>
    </row>
    <row r="10" spans="1:11" x14ac:dyDescent="0.25">
      <c r="A10" s="27">
        <v>6</v>
      </c>
      <c r="B10" s="7" t="s">
        <v>61</v>
      </c>
      <c r="C10" s="7" t="s">
        <v>47</v>
      </c>
      <c r="D10" s="14">
        <v>27</v>
      </c>
      <c r="E10" s="14"/>
      <c r="F10" s="14">
        <f t="shared" si="0"/>
        <v>0</v>
      </c>
      <c r="G10" s="14"/>
      <c r="H10" s="14">
        <f t="shared" si="1"/>
        <v>0</v>
      </c>
      <c r="I10" s="14">
        <f t="shared" si="2"/>
        <v>0</v>
      </c>
      <c r="J10" s="3"/>
      <c r="K10" s="3"/>
    </row>
    <row r="11" spans="1:11" x14ac:dyDescent="0.25">
      <c r="A11" s="27">
        <v>7</v>
      </c>
      <c r="B11" s="7" t="s">
        <v>139</v>
      </c>
      <c r="C11" s="7" t="s">
        <v>47</v>
      </c>
      <c r="D11" s="14">
        <v>27</v>
      </c>
      <c r="E11" s="14"/>
      <c r="F11" s="14">
        <f t="shared" si="0"/>
        <v>0</v>
      </c>
      <c r="G11" s="14"/>
      <c r="H11" s="14">
        <f t="shared" si="1"/>
        <v>0</v>
      </c>
      <c r="I11" s="14">
        <f t="shared" si="2"/>
        <v>0</v>
      </c>
      <c r="J11" s="3"/>
      <c r="K11" s="3"/>
    </row>
    <row r="12" spans="1:11" ht="24.75" x14ac:dyDescent="0.25">
      <c r="A12" s="27">
        <v>8</v>
      </c>
      <c r="B12" s="22" t="s">
        <v>144</v>
      </c>
      <c r="C12" s="7" t="s">
        <v>47</v>
      </c>
      <c r="D12" s="14">
        <v>27</v>
      </c>
      <c r="E12" s="14"/>
      <c r="F12" s="14">
        <f t="shared" ref="F12:F15" si="3">D12*E12</f>
        <v>0</v>
      </c>
      <c r="G12" s="14"/>
      <c r="H12" s="14">
        <f t="shared" ref="H12:H15" si="4">D12*G12</f>
        <v>0</v>
      </c>
      <c r="I12" s="14">
        <f t="shared" ref="I12:I15" si="5">F12+H12</f>
        <v>0</v>
      </c>
      <c r="J12" s="3"/>
      <c r="K12" s="3"/>
    </row>
    <row r="13" spans="1:11" x14ac:dyDescent="0.25">
      <c r="A13" s="27">
        <v>9</v>
      </c>
      <c r="B13" s="7" t="s">
        <v>141</v>
      </c>
      <c r="C13" s="7" t="s">
        <v>47</v>
      </c>
      <c r="D13" s="14">
        <v>27</v>
      </c>
      <c r="E13" s="14"/>
      <c r="F13" s="14">
        <f t="shared" si="3"/>
        <v>0</v>
      </c>
      <c r="G13" s="14"/>
      <c r="H13" s="14">
        <f t="shared" si="4"/>
        <v>0</v>
      </c>
      <c r="I13" s="14">
        <f t="shared" si="5"/>
        <v>0</v>
      </c>
      <c r="J13" s="3"/>
      <c r="K13" s="3"/>
    </row>
    <row r="14" spans="1:11" x14ac:dyDescent="0.25">
      <c r="A14" s="27">
        <v>10</v>
      </c>
      <c r="B14" s="7" t="s">
        <v>142</v>
      </c>
      <c r="C14" s="7" t="s">
        <v>47</v>
      </c>
      <c r="D14" s="14">
        <v>27</v>
      </c>
      <c r="E14" s="14"/>
      <c r="F14" s="14">
        <f t="shared" si="3"/>
        <v>0</v>
      </c>
      <c r="G14" s="14"/>
      <c r="H14" s="14">
        <f t="shared" si="4"/>
        <v>0</v>
      </c>
      <c r="I14" s="14">
        <f t="shared" si="5"/>
        <v>0</v>
      </c>
      <c r="J14" s="3"/>
      <c r="K14" s="3"/>
    </row>
    <row r="15" spans="1:11" x14ac:dyDescent="0.25">
      <c r="A15" s="27">
        <v>11</v>
      </c>
      <c r="B15" s="7" t="s">
        <v>140</v>
      </c>
      <c r="C15" s="7" t="s">
        <v>47</v>
      </c>
      <c r="D15" s="14">
        <v>27</v>
      </c>
      <c r="E15" s="14"/>
      <c r="F15" s="14">
        <f t="shared" si="3"/>
        <v>0</v>
      </c>
      <c r="G15" s="14"/>
      <c r="H15" s="14">
        <f t="shared" si="4"/>
        <v>0</v>
      </c>
      <c r="I15" s="14">
        <f t="shared" si="5"/>
        <v>0</v>
      </c>
      <c r="J15" s="3"/>
      <c r="K15" s="3"/>
    </row>
    <row r="16" spans="1:11" x14ac:dyDescent="0.25">
      <c r="A16" s="27"/>
      <c r="B16" s="16" t="s">
        <v>63</v>
      </c>
      <c r="C16" s="16" t="s">
        <v>11</v>
      </c>
      <c r="D16" s="17"/>
      <c r="E16" s="17"/>
      <c r="F16" s="17"/>
      <c r="G16" s="17"/>
      <c r="H16" s="17"/>
      <c r="I16" s="17"/>
      <c r="J16" s="3"/>
      <c r="K16" s="3"/>
    </row>
    <row r="17" spans="1:11" x14ac:dyDescent="0.25">
      <c r="A17" s="27">
        <v>12</v>
      </c>
      <c r="B17" s="7" t="s">
        <v>64</v>
      </c>
      <c r="C17" s="7" t="s">
        <v>49</v>
      </c>
      <c r="D17" s="14">
        <v>15</v>
      </c>
      <c r="E17" s="14"/>
      <c r="F17" s="14">
        <f t="shared" ref="F17:F29" si="6">D17*E17</f>
        <v>0</v>
      </c>
      <c r="G17" s="14"/>
      <c r="H17" s="14">
        <f t="shared" ref="H17:H29" si="7">D17*G17</f>
        <v>0</v>
      </c>
      <c r="I17" s="14">
        <f t="shared" si="2"/>
        <v>0</v>
      </c>
      <c r="J17" s="3"/>
      <c r="K17" s="3"/>
    </row>
    <row r="18" spans="1:11" x14ac:dyDescent="0.25">
      <c r="A18" s="27">
        <v>13</v>
      </c>
      <c r="B18" s="7" t="s">
        <v>65</v>
      </c>
      <c r="C18" s="7" t="s">
        <v>49</v>
      </c>
      <c r="D18" s="14">
        <v>20</v>
      </c>
      <c r="E18" s="14"/>
      <c r="F18" s="14">
        <f t="shared" si="6"/>
        <v>0</v>
      </c>
      <c r="G18" s="14"/>
      <c r="H18" s="14">
        <f t="shared" si="7"/>
        <v>0</v>
      </c>
      <c r="I18" s="14">
        <f t="shared" si="2"/>
        <v>0</v>
      </c>
      <c r="J18" s="3"/>
      <c r="K18" s="3"/>
    </row>
    <row r="19" spans="1:11" x14ac:dyDescent="0.25">
      <c r="A19" s="27">
        <v>14</v>
      </c>
      <c r="B19" s="7" t="s">
        <v>155</v>
      </c>
      <c r="C19" s="7" t="s">
        <v>49</v>
      </c>
      <c r="D19" s="14">
        <v>85</v>
      </c>
      <c r="E19" s="14"/>
      <c r="F19" s="14">
        <f t="shared" si="6"/>
        <v>0</v>
      </c>
      <c r="G19" s="14"/>
      <c r="H19" s="14">
        <f t="shared" si="7"/>
        <v>0</v>
      </c>
      <c r="I19" s="14">
        <f t="shared" si="2"/>
        <v>0</v>
      </c>
      <c r="J19" s="3"/>
      <c r="K19" s="3"/>
    </row>
    <row r="20" spans="1:11" x14ac:dyDescent="0.25">
      <c r="A20" s="27">
        <v>15</v>
      </c>
      <c r="B20" s="7" t="s">
        <v>66</v>
      </c>
      <c r="C20" s="7" t="s">
        <v>49</v>
      </c>
      <c r="D20" s="14">
        <v>40</v>
      </c>
      <c r="E20" s="14"/>
      <c r="F20" s="14">
        <f t="shared" si="6"/>
        <v>0</v>
      </c>
      <c r="G20" s="14"/>
      <c r="H20" s="14">
        <f t="shared" si="7"/>
        <v>0</v>
      </c>
      <c r="I20" s="14">
        <f t="shared" si="2"/>
        <v>0</v>
      </c>
      <c r="J20" s="3"/>
      <c r="K20" s="3"/>
    </row>
    <row r="21" spans="1:11" x14ac:dyDescent="0.25">
      <c r="A21" s="27">
        <v>16</v>
      </c>
      <c r="B21" s="7" t="s">
        <v>146</v>
      </c>
      <c r="C21" s="7" t="s">
        <v>49</v>
      </c>
      <c r="D21" s="14">
        <v>45</v>
      </c>
      <c r="E21" s="14"/>
      <c r="F21" s="14">
        <f t="shared" si="6"/>
        <v>0</v>
      </c>
      <c r="G21" s="14"/>
      <c r="H21" s="14">
        <f t="shared" si="7"/>
        <v>0</v>
      </c>
      <c r="I21" s="14">
        <f t="shared" si="2"/>
        <v>0</v>
      </c>
      <c r="J21" s="3"/>
      <c r="K21" s="3"/>
    </row>
    <row r="22" spans="1:11" x14ac:dyDescent="0.25">
      <c r="A22" s="27">
        <v>17</v>
      </c>
      <c r="B22" s="7" t="s">
        <v>148</v>
      </c>
      <c r="C22" s="7" t="s">
        <v>49</v>
      </c>
      <c r="D22" s="14">
        <v>180</v>
      </c>
      <c r="E22" s="14"/>
      <c r="F22" s="14">
        <f t="shared" si="6"/>
        <v>0</v>
      </c>
      <c r="G22" s="14"/>
      <c r="H22" s="14">
        <f t="shared" si="7"/>
        <v>0</v>
      </c>
      <c r="I22" s="14">
        <f t="shared" si="2"/>
        <v>0</v>
      </c>
      <c r="J22" s="3"/>
      <c r="K22" s="3"/>
    </row>
    <row r="23" spans="1:11" x14ac:dyDescent="0.25">
      <c r="A23" s="27">
        <v>18</v>
      </c>
      <c r="B23" s="7" t="s">
        <v>67</v>
      </c>
      <c r="C23" s="7" t="s">
        <v>47</v>
      </c>
      <c r="D23" s="14">
        <v>1</v>
      </c>
      <c r="E23" s="14"/>
      <c r="F23" s="14">
        <f t="shared" si="6"/>
        <v>0</v>
      </c>
      <c r="G23" s="14"/>
      <c r="H23" s="14">
        <f t="shared" si="7"/>
        <v>0</v>
      </c>
      <c r="I23" s="14">
        <f t="shared" si="2"/>
        <v>0</v>
      </c>
      <c r="J23" s="3"/>
      <c r="K23" s="3"/>
    </row>
    <row r="24" spans="1:11" x14ac:dyDescent="0.25">
      <c r="A24" s="27">
        <v>19</v>
      </c>
      <c r="B24" s="7" t="s">
        <v>147</v>
      </c>
      <c r="C24" s="7" t="s">
        <v>47</v>
      </c>
      <c r="D24" s="14">
        <v>27</v>
      </c>
      <c r="E24" s="14"/>
      <c r="F24" s="14">
        <f t="shared" ref="F24" si="8">D24*E24</f>
        <v>0</v>
      </c>
      <c r="G24" s="14"/>
      <c r="H24" s="14">
        <f t="shared" ref="H24" si="9">D24*G24</f>
        <v>0</v>
      </c>
      <c r="I24" s="14">
        <f t="shared" ref="I24" si="10">F24+H24</f>
        <v>0</v>
      </c>
      <c r="J24" s="3"/>
      <c r="K24" s="3"/>
    </row>
    <row r="25" spans="1:11" x14ac:dyDescent="0.25">
      <c r="A25" s="27">
        <v>20</v>
      </c>
      <c r="B25" s="7" t="s">
        <v>54</v>
      </c>
      <c r="C25" s="7" t="s">
        <v>47</v>
      </c>
      <c r="D25" s="14">
        <v>4</v>
      </c>
      <c r="E25" s="14"/>
      <c r="F25" s="14">
        <f t="shared" ref="F25" si="11">D25*E25</f>
        <v>0</v>
      </c>
      <c r="G25" s="14"/>
      <c r="H25" s="14">
        <f t="shared" ref="H25" si="12">D25*G25</f>
        <v>0</v>
      </c>
      <c r="I25" s="14">
        <f t="shared" ref="I25" si="13">F25+H25</f>
        <v>0</v>
      </c>
      <c r="J25" s="3"/>
      <c r="K25" s="3"/>
    </row>
    <row r="26" spans="1:11" x14ac:dyDescent="0.25">
      <c r="A26" s="27">
        <v>21</v>
      </c>
      <c r="B26" s="7" t="s">
        <v>68</v>
      </c>
      <c r="C26" s="7" t="s">
        <v>49</v>
      </c>
      <c r="D26" s="14">
        <v>10</v>
      </c>
      <c r="E26" s="14"/>
      <c r="F26" s="14">
        <f t="shared" si="6"/>
        <v>0</v>
      </c>
      <c r="G26" s="14"/>
      <c r="H26" s="14">
        <f t="shared" si="7"/>
        <v>0</v>
      </c>
      <c r="I26" s="14">
        <f t="shared" si="2"/>
        <v>0</v>
      </c>
      <c r="J26" s="3"/>
      <c r="K26" s="3"/>
    </row>
    <row r="27" spans="1:11" x14ac:dyDescent="0.25">
      <c r="A27" s="27">
        <v>22</v>
      </c>
      <c r="B27" s="7" t="s">
        <v>69</v>
      </c>
      <c r="C27" s="7" t="s">
        <v>49</v>
      </c>
      <c r="D27" s="14">
        <v>580</v>
      </c>
      <c r="E27" s="14"/>
      <c r="F27" s="14">
        <f t="shared" si="6"/>
        <v>0</v>
      </c>
      <c r="G27" s="14"/>
      <c r="H27" s="14">
        <f t="shared" si="7"/>
        <v>0</v>
      </c>
      <c r="I27" s="14">
        <f t="shared" ref="I27:I34" si="14">F27+H27</f>
        <v>0</v>
      </c>
      <c r="J27" s="3"/>
      <c r="K27" s="3"/>
    </row>
    <row r="28" spans="1:11" x14ac:dyDescent="0.25">
      <c r="A28" s="27">
        <v>23</v>
      </c>
      <c r="B28" s="7" t="s">
        <v>149</v>
      </c>
      <c r="C28" s="7" t="s">
        <v>49</v>
      </c>
      <c r="D28" s="14">
        <v>340</v>
      </c>
      <c r="E28" s="14"/>
      <c r="F28" s="14">
        <f t="shared" ref="F28" si="15">D28*E28</f>
        <v>0</v>
      </c>
      <c r="G28" s="14"/>
      <c r="H28" s="14">
        <f t="shared" ref="H28" si="16">D28*G28</f>
        <v>0</v>
      </c>
      <c r="I28" s="14">
        <f t="shared" ref="I28" si="17">F28+H28</f>
        <v>0</v>
      </c>
      <c r="J28" s="3"/>
      <c r="K28" s="3"/>
    </row>
    <row r="29" spans="1:11" x14ac:dyDescent="0.25">
      <c r="A29" s="27">
        <v>24</v>
      </c>
      <c r="B29" s="7" t="s">
        <v>70</v>
      </c>
      <c r="C29" s="7" t="s">
        <v>49</v>
      </c>
      <c r="D29" s="14">
        <v>105</v>
      </c>
      <c r="E29" s="14"/>
      <c r="F29" s="14">
        <f t="shared" si="6"/>
        <v>0</v>
      </c>
      <c r="G29" s="14"/>
      <c r="H29" s="14">
        <f t="shared" si="7"/>
        <v>0</v>
      </c>
      <c r="I29" s="14">
        <f t="shared" si="14"/>
        <v>0</v>
      </c>
      <c r="J29" s="3"/>
      <c r="K29" s="3"/>
    </row>
    <row r="30" spans="1:11" x14ac:dyDescent="0.25">
      <c r="A30" s="27"/>
      <c r="B30" s="16" t="s">
        <v>51</v>
      </c>
      <c r="C30" s="16" t="s">
        <v>11</v>
      </c>
      <c r="D30" s="17"/>
      <c r="E30" s="17"/>
      <c r="F30" s="17"/>
      <c r="G30" s="17"/>
      <c r="H30" s="17"/>
      <c r="I30" s="17">
        <f t="shared" si="14"/>
        <v>0</v>
      </c>
      <c r="J30" s="3"/>
      <c r="K30" s="3"/>
    </row>
    <row r="31" spans="1:11" x14ac:dyDescent="0.25">
      <c r="A31" s="32">
        <v>25</v>
      </c>
      <c r="B31" s="30" t="s">
        <v>164</v>
      </c>
      <c r="C31" s="31" t="s">
        <v>47</v>
      </c>
      <c r="D31" s="29">
        <v>27</v>
      </c>
      <c r="E31" s="29"/>
      <c r="F31" s="29"/>
      <c r="G31" s="29"/>
      <c r="H31" s="29"/>
      <c r="I31" s="29"/>
      <c r="J31" s="33" t="s">
        <v>166</v>
      </c>
      <c r="K31" s="3"/>
    </row>
    <row r="32" spans="1:11" x14ac:dyDescent="0.25">
      <c r="A32" s="27">
        <v>26</v>
      </c>
      <c r="B32" s="7" t="s">
        <v>52</v>
      </c>
      <c r="C32" s="7" t="s">
        <v>47</v>
      </c>
      <c r="D32" s="14">
        <v>20</v>
      </c>
      <c r="E32" s="14"/>
      <c r="F32" s="14">
        <f t="shared" ref="F32" si="18">D32*E32</f>
        <v>0</v>
      </c>
      <c r="G32" s="14"/>
      <c r="H32" s="14">
        <f t="shared" ref="H32" si="19">D32*G32</f>
        <v>0</v>
      </c>
      <c r="I32" s="14">
        <f t="shared" ref="I32" si="20">F32+H32</f>
        <v>0</v>
      </c>
      <c r="J32" s="3"/>
      <c r="K32" s="3"/>
    </row>
    <row r="33" spans="1:11" x14ac:dyDescent="0.25">
      <c r="A33" s="27">
        <v>27</v>
      </c>
      <c r="B33" s="7" t="s">
        <v>53</v>
      </c>
      <c r="C33" s="7" t="s">
        <v>47</v>
      </c>
      <c r="D33" s="14">
        <v>20</v>
      </c>
      <c r="E33" s="14"/>
      <c r="F33" s="14">
        <f t="shared" ref="F31:F34" si="21">D33*E33</f>
        <v>0</v>
      </c>
      <c r="G33" s="14"/>
      <c r="H33" s="14">
        <f t="shared" ref="H31:H34" si="22">D33*G33</f>
        <v>0</v>
      </c>
      <c r="I33" s="14">
        <f t="shared" si="14"/>
        <v>0</v>
      </c>
      <c r="J33" s="3"/>
      <c r="K33" s="3"/>
    </row>
    <row r="34" spans="1:11" x14ac:dyDescent="0.25">
      <c r="A34" s="27">
        <v>28</v>
      </c>
      <c r="B34" s="7" t="s">
        <v>153</v>
      </c>
      <c r="C34" s="7" t="s">
        <v>47</v>
      </c>
      <c r="D34" s="14">
        <v>260</v>
      </c>
      <c r="E34" s="14"/>
      <c r="F34" s="14">
        <f t="shared" si="21"/>
        <v>0</v>
      </c>
      <c r="G34" s="14"/>
      <c r="H34" s="14">
        <f t="shared" si="22"/>
        <v>0</v>
      </c>
      <c r="I34" s="14">
        <f t="shared" si="14"/>
        <v>0</v>
      </c>
      <c r="J34" s="3"/>
      <c r="K34" s="3"/>
    </row>
    <row r="35" spans="1:11" x14ac:dyDescent="0.25">
      <c r="A35" s="27"/>
      <c r="B35" s="6" t="s">
        <v>127</v>
      </c>
      <c r="C35" s="6" t="s">
        <v>11</v>
      </c>
      <c r="D35" s="15"/>
      <c r="E35" s="15"/>
      <c r="F35" s="15">
        <f>SUM(F4:F34)</f>
        <v>0</v>
      </c>
      <c r="G35" s="15"/>
      <c r="H35" s="15">
        <f>SUM(H4:H34)</f>
        <v>0</v>
      </c>
      <c r="I35" s="15">
        <f>SUM(I4:I34)</f>
        <v>0</v>
      </c>
      <c r="J35" s="3"/>
      <c r="K35" s="3"/>
    </row>
    <row r="36" spans="1:11" x14ac:dyDescent="0.25">
      <c r="A36" s="27"/>
      <c r="B36" s="6" t="s">
        <v>80</v>
      </c>
      <c r="C36" s="6" t="s">
        <v>11</v>
      </c>
      <c r="D36" s="15"/>
      <c r="E36" s="15"/>
      <c r="F36" s="15"/>
      <c r="G36" s="15"/>
      <c r="H36" s="15"/>
      <c r="I36" s="15"/>
      <c r="J36" s="3"/>
      <c r="K36" s="3"/>
    </row>
    <row r="37" spans="1:11" x14ac:dyDescent="0.25">
      <c r="A37" s="27"/>
      <c r="B37" s="16" t="s">
        <v>81</v>
      </c>
      <c r="C37" s="16" t="s">
        <v>11</v>
      </c>
      <c r="D37" s="17"/>
      <c r="E37" s="17"/>
      <c r="F37" s="17"/>
      <c r="G37" s="17"/>
      <c r="H37" s="17"/>
      <c r="I37" s="17"/>
      <c r="J37" s="3"/>
      <c r="K37" s="3"/>
    </row>
    <row r="38" spans="1:11" x14ac:dyDescent="0.25">
      <c r="A38" s="27">
        <v>29</v>
      </c>
      <c r="B38" s="7" t="s">
        <v>150</v>
      </c>
      <c r="C38" s="7" t="s">
        <v>48</v>
      </c>
      <c r="D38" s="14">
        <v>6</v>
      </c>
      <c r="E38" s="14"/>
      <c r="F38" s="14">
        <f t="shared" ref="F38" si="23">D38*E38</f>
        <v>0</v>
      </c>
      <c r="G38" s="14"/>
      <c r="H38" s="14">
        <f t="shared" ref="H38" si="24">D38*G38</f>
        <v>0</v>
      </c>
      <c r="I38" s="14">
        <f t="shared" ref="I38" si="25">F38+H38</f>
        <v>0</v>
      </c>
      <c r="J38" s="3"/>
      <c r="K38" s="3"/>
    </row>
    <row r="39" spans="1:11" x14ac:dyDescent="0.25">
      <c r="A39" s="27">
        <v>30</v>
      </c>
      <c r="B39" s="7" t="s">
        <v>143</v>
      </c>
      <c r="C39" s="7" t="s">
        <v>48</v>
      </c>
      <c r="D39" s="14">
        <v>2</v>
      </c>
      <c r="E39" s="14"/>
      <c r="F39" s="14">
        <f>D39*E39</f>
        <v>0</v>
      </c>
      <c r="G39" s="14"/>
      <c r="H39" s="14">
        <f>D39*G39</f>
        <v>0</v>
      </c>
      <c r="I39" s="14">
        <f>F39+H39</f>
        <v>0</v>
      </c>
      <c r="J39" s="3"/>
      <c r="K39" s="3"/>
    </row>
    <row r="40" spans="1:11" x14ac:dyDescent="0.25">
      <c r="A40" s="27">
        <v>31</v>
      </c>
      <c r="B40" s="7" t="s">
        <v>145</v>
      </c>
      <c r="C40" s="7" t="s">
        <v>48</v>
      </c>
      <c r="D40" s="14">
        <v>1</v>
      </c>
      <c r="E40" s="14"/>
      <c r="F40" s="14">
        <f>D40*E40</f>
        <v>0</v>
      </c>
      <c r="G40" s="14"/>
      <c r="H40" s="14">
        <f>D40*G40</f>
        <v>0</v>
      </c>
      <c r="I40" s="14">
        <f>F40+H40</f>
        <v>0</v>
      </c>
      <c r="J40" s="3"/>
      <c r="K40" s="3"/>
    </row>
    <row r="41" spans="1:11" ht="24.75" x14ac:dyDescent="0.25">
      <c r="A41" s="27">
        <v>32</v>
      </c>
      <c r="B41" s="22" t="s">
        <v>151</v>
      </c>
      <c r="C41" s="7" t="s">
        <v>48</v>
      </c>
      <c r="D41" s="14">
        <v>4</v>
      </c>
      <c r="E41" s="14"/>
      <c r="F41" s="14">
        <f>D41*E41</f>
        <v>0</v>
      </c>
      <c r="G41" s="14"/>
      <c r="H41" s="14">
        <f>D41*G41</f>
        <v>0</v>
      </c>
      <c r="I41" s="14">
        <f>F41+H41</f>
        <v>0</v>
      </c>
      <c r="J41" s="3"/>
      <c r="K41" s="3"/>
    </row>
    <row r="42" spans="1:11" x14ac:dyDescent="0.25">
      <c r="A42" s="27"/>
      <c r="B42" s="16" t="s">
        <v>82</v>
      </c>
      <c r="C42" s="16" t="s">
        <v>11</v>
      </c>
      <c r="D42" s="17"/>
      <c r="E42" s="17"/>
      <c r="F42" s="17"/>
      <c r="G42" s="17"/>
      <c r="H42" s="17"/>
      <c r="I42" s="17"/>
      <c r="J42" s="3"/>
      <c r="K42" s="3"/>
    </row>
    <row r="43" spans="1:11" x14ac:dyDescent="0.25">
      <c r="A43" s="27">
        <v>33</v>
      </c>
      <c r="B43" s="7" t="s">
        <v>152</v>
      </c>
      <c r="C43" s="7" t="s">
        <v>56</v>
      </c>
      <c r="D43" s="14">
        <v>120</v>
      </c>
      <c r="E43" s="14"/>
      <c r="F43" s="14">
        <f t="shared" ref="F43:F44" si="26">D43*E43</f>
        <v>0</v>
      </c>
      <c r="G43" s="14"/>
      <c r="H43" s="14">
        <f>D43*G43</f>
        <v>0</v>
      </c>
      <c r="I43" s="14">
        <f t="shared" ref="I43:I44" si="27">F43+H43</f>
        <v>0</v>
      </c>
      <c r="J43" s="3"/>
      <c r="K43" s="3"/>
    </row>
    <row r="44" spans="1:11" ht="24.75" x14ac:dyDescent="0.25">
      <c r="A44" s="27">
        <v>34</v>
      </c>
      <c r="B44" s="22" t="s">
        <v>154</v>
      </c>
      <c r="C44" s="7" t="s">
        <v>56</v>
      </c>
      <c r="D44" s="14">
        <v>15</v>
      </c>
      <c r="E44" s="14"/>
      <c r="F44" s="14">
        <f t="shared" si="26"/>
        <v>0</v>
      </c>
      <c r="G44" s="14"/>
      <c r="H44" s="14">
        <f>D44*G44</f>
        <v>0</v>
      </c>
      <c r="I44" s="14">
        <f t="shared" si="27"/>
        <v>0</v>
      </c>
      <c r="J44" s="3"/>
      <c r="K44" s="3"/>
    </row>
    <row r="45" spans="1:11" x14ac:dyDescent="0.25">
      <c r="A45" s="27"/>
      <c r="B45" s="18" t="s">
        <v>83</v>
      </c>
      <c r="C45" s="18" t="s">
        <v>11</v>
      </c>
      <c r="D45" s="19"/>
      <c r="E45" s="19"/>
      <c r="F45" s="19"/>
      <c r="G45" s="19"/>
      <c r="H45" s="19"/>
      <c r="I45" s="19"/>
      <c r="J45" s="3"/>
      <c r="K45" s="3"/>
    </row>
    <row r="46" spans="1:11" x14ac:dyDescent="0.25">
      <c r="A46" s="27">
        <v>35</v>
      </c>
      <c r="B46" s="7" t="s">
        <v>156</v>
      </c>
      <c r="C46" s="7" t="s">
        <v>48</v>
      </c>
      <c r="D46" s="14">
        <v>4</v>
      </c>
      <c r="E46" s="14"/>
      <c r="F46" s="14">
        <f t="shared" ref="F46:F52" si="28">D46*E46</f>
        <v>0</v>
      </c>
      <c r="G46" s="14"/>
      <c r="H46" s="14">
        <f t="shared" ref="H46:H52" si="29">D46*G46</f>
        <v>0</v>
      </c>
      <c r="I46" s="14">
        <f t="shared" ref="I46:I54" si="30">F46+H46</f>
        <v>0</v>
      </c>
      <c r="J46" s="3"/>
      <c r="K46" s="3"/>
    </row>
    <row r="47" spans="1:11" x14ac:dyDescent="0.25">
      <c r="A47" s="27">
        <v>36</v>
      </c>
      <c r="B47" s="7" t="s">
        <v>62</v>
      </c>
      <c r="C47" s="7" t="s">
        <v>48</v>
      </c>
      <c r="D47" s="14">
        <v>3</v>
      </c>
      <c r="E47" s="14"/>
      <c r="F47" s="14">
        <f t="shared" si="28"/>
        <v>0</v>
      </c>
      <c r="G47" s="14"/>
      <c r="H47" s="14">
        <f t="shared" si="29"/>
        <v>0</v>
      </c>
      <c r="I47" s="14">
        <f t="shared" si="30"/>
        <v>0</v>
      </c>
      <c r="J47" s="3"/>
      <c r="K47" s="3"/>
    </row>
    <row r="48" spans="1:11" x14ac:dyDescent="0.25">
      <c r="A48" s="27">
        <v>37</v>
      </c>
      <c r="B48" s="7" t="s">
        <v>71</v>
      </c>
      <c r="C48" s="7" t="s">
        <v>48</v>
      </c>
      <c r="D48" s="14">
        <v>1</v>
      </c>
      <c r="E48" s="14"/>
      <c r="F48" s="14">
        <f t="shared" si="28"/>
        <v>0</v>
      </c>
      <c r="G48" s="14"/>
      <c r="H48" s="14">
        <f t="shared" si="29"/>
        <v>0</v>
      </c>
      <c r="I48" s="14">
        <f t="shared" si="30"/>
        <v>0</v>
      </c>
      <c r="J48" s="3"/>
      <c r="K48" s="3"/>
    </row>
    <row r="49" spans="1:11" x14ac:dyDescent="0.25">
      <c r="A49" s="27">
        <v>38</v>
      </c>
      <c r="B49" s="7" t="s">
        <v>72</v>
      </c>
      <c r="C49" s="7" t="s">
        <v>48</v>
      </c>
      <c r="D49" s="14">
        <v>3</v>
      </c>
      <c r="E49" s="14"/>
      <c r="F49" s="14">
        <f t="shared" si="28"/>
        <v>0</v>
      </c>
      <c r="G49" s="14"/>
      <c r="H49" s="14">
        <f t="shared" si="29"/>
        <v>0</v>
      </c>
      <c r="I49" s="14">
        <f t="shared" si="30"/>
        <v>0</v>
      </c>
      <c r="J49" s="3"/>
      <c r="K49" s="3"/>
    </row>
    <row r="50" spans="1:11" x14ac:dyDescent="0.25">
      <c r="A50" s="27">
        <v>39</v>
      </c>
      <c r="B50" s="7" t="s">
        <v>75</v>
      </c>
      <c r="C50" s="7" t="s">
        <v>48</v>
      </c>
      <c r="D50" s="14">
        <v>5</v>
      </c>
      <c r="E50" s="14"/>
      <c r="F50" s="14">
        <f t="shared" si="28"/>
        <v>0</v>
      </c>
      <c r="G50" s="14"/>
      <c r="H50" s="14">
        <f t="shared" si="29"/>
        <v>0</v>
      </c>
      <c r="I50" s="14">
        <f t="shared" si="30"/>
        <v>0</v>
      </c>
      <c r="J50" s="3"/>
      <c r="K50" s="3"/>
    </row>
    <row r="51" spans="1:11" x14ac:dyDescent="0.25">
      <c r="A51" s="27">
        <v>40</v>
      </c>
      <c r="B51" s="7" t="s">
        <v>76</v>
      </c>
      <c r="C51" s="7" t="s">
        <v>48</v>
      </c>
      <c r="D51" s="14">
        <v>2</v>
      </c>
      <c r="E51" s="14"/>
      <c r="F51" s="14">
        <f t="shared" si="28"/>
        <v>0</v>
      </c>
      <c r="G51" s="14"/>
      <c r="H51" s="14">
        <f t="shared" si="29"/>
        <v>0</v>
      </c>
      <c r="I51" s="14">
        <f t="shared" si="30"/>
        <v>0</v>
      </c>
      <c r="J51" s="3"/>
      <c r="K51" s="3"/>
    </row>
    <row r="52" spans="1:11" x14ac:dyDescent="0.25">
      <c r="A52" s="27">
        <v>41</v>
      </c>
      <c r="B52" s="7" t="s">
        <v>84</v>
      </c>
      <c r="C52" s="7" t="s">
        <v>48</v>
      </c>
      <c r="D52" s="14">
        <v>8</v>
      </c>
      <c r="E52" s="14"/>
      <c r="F52" s="14">
        <f t="shared" si="28"/>
        <v>0</v>
      </c>
      <c r="G52" s="14"/>
      <c r="H52" s="14">
        <f t="shared" si="29"/>
        <v>0</v>
      </c>
      <c r="I52" s="14">
        <f t="shared" si="30"/>
        <v>0</v>
      </c>
      <c r="J52" s="3"/>
      <c r="K52" s="3"/>
    </row>
    <row r="53" spans="1:11" x14ac:dyDescent="0.25">
      <c r="A53" s="27"/>
      <c r="B53" s="16" t="s">
        <v>77</v>
      </c>
      <c r="C53" s="16" t="s">
        <v>11</v>
      </c>
      <c r="D53" s="17"/>
      <c r="E53" s="17"/>
      <c r="F53" s="17"/>
      <c r="G53" s="17"/>
      <c r="H53" s="17"/>
      <c r="I53" s="17">
        <f t="shared" si="30"/>
        <v>0</v>
      </c>
      <c r="J53" s="3"/>
      <c r="K53" s="3"/>
    </row>
    <row r="54" spans="1:11" x14ac:dyDescent="0.25">
      <c r="A54" s="27">
        <v>42</v>
      </c>
      <c r="B54" s="7" t="s">
        <v>78</v>
      </c>
      <c r="C54" s="7" t="s">
        <v>48</v>
      </c>
      <c r="D54" s="14">
        <v>6</v>
      </c>
      <c r="E54" s="14"/>
      <c r="F54" s="14">
        <f>D54*E54</f>
        <v>0</v>
      </c>
      <c r="G54" s="14"/>
      <c r="H54" s="14">
        <f>D54*G54</f>
        <v>0</v>
      </c>
      <c r="I54" s="14">
        <f t="shared" si="30"/>
        <v>0</v>
      </c>
      <c r="J54" s="3"/>
      <c r="K54" s="3"/>
    </row>
    <row r="55" spans="1:11" x14ac:dyDescent="0.25">
      <c r="A55" s="27"/>
      <c r="B55" s="16" t="s">
        <v>85</v>
      </c>
      <c r="C55" s="16" t="s">
        <v>11</v>
      </c>
      <c r="D55" s="17"/>
      <c r="E55" s="17"/>
      <c r="F55" s="17"/>
      <c r="G55" s="17"/>
      <c r="H55" s="17"/>
      <c r="I55" s="17"/>
      <c r="J55" s="3"/>
      <c r="K55" s="3"/>
    </row>
    <row r="56" spans="1:11" x14ac:dyDescent="0.25">
      <c r="A56" s="27">
        <v>43</v>
      </c>
      <c r="B56" s="7" t="s">
        <v>73</v>
      </c>
      <c r="C56" s="7" t="s">
        <v>48</v>
      </c>
      <c r="D56" s="14">
        <v>4</v>
      </c>
      <c r="E56" s="14"/>
      <c r="F56" s="14">
        <f>D56*E56</f>
        <v>0</v>
      </c>
      <c r="G56" s="14"/>
      <c r="H56" s="14">
        <f>D56*G56</f>
        <v>0</v>
      </c>
      <c r="I56" s="14">
        <f>F56+H56</f>
        <v>0</v>
      </c>
      <c r="J56" s="3"/>
      <c r="K56" s="3"/>
    </row>
    <row r="57" spans="1:11" x14ac:dyDescent="0.25">
      <c r="A57" s="27">
        <v>44</v>
      </c>
      <c r="B57" s="7" t="s">
        <v>74</v>
      </c>
      <c r="C57" s="7" t="s">
        <v>48</v>
      </c>
      <c r="D57" s="14">
        <v>2</v>
      </c>
      <c r="E57" s="14"/>
      <c r="F57" s="14">
        <f>D57*E57</f>
        <v>0</v>
      </c>
      <c r="G57" s="14"/>
      <c r="H57" s="14">
        <f>D57*G57</f>
        <v>0</v>
      </c>
      <c r="I57" s="14">
        <f>F57+H57</f>
        <v>0</v>
      </c>
      <c r="J57" s="3"/>
      <c r="K57" s="3"/>
    </row>
    <row r="58" spans="1:11" x14ac:dyDescent="0.25">
      <c r="A58" s="27"/>
      <c r="B58" s="6" t="s">
        <v>86</v>
      </c>
      <c r="C58" s="6" t="s">
        <v>11</v>
      </c>
      <c r="D58" s="15"/>
      <c r="E58" s="15"/>
      <c r="F58" s="15">
        <f>SUM(F37:F57)</f>
        <v>0</v>
      </c>
      <c r="G58" s="15"/>
      <c r="H58" s="15">
        <f>SUM(H37:H57)</f>
        <v>0</v>
      </c>
      <c r="I58" s="15">
        <f>SUM(I38:I57)</f>
        <v>0</v>
      </c>
      <c r="J58" s="3"/>
      <c r="K58" s="3"/>
    </row>
    <row r="59" spans="1:11" x14ac:dyDescent="0.25">
      <c r="A59" s="27"/>
      <c r="B59" s="7" t="s">
        <v>11</v>
      </c>
      <c r="C59" s="7" t="s">
        <v>11</v>
      </c>
      <c r="D59" s="14"/>
      <c r="E59" s="14"/>
      <c r="F59" s="14"/>
      <c r="G59" s="14"/>
      <c r="H59" s="14"/>
      <c r="I59" s="14">
        <f>F59+H59</f>
        <v>0</v>
      </c>
      <c r="J59" s="3"/>
      <c r="K59" s="3"/>
    </row>
    <row r="60" spans="1:11" x14ac:dyDescent="0.25">
      <c r="A60" s="27"/>
      <c r="B60" s="4" t="s">
        <v>79</v>
      </c>
      <c r="C60" s="4" t="s">
        <v>11</v>
      </c>
      <c r="D60" s="13"/>
      <c r="E60" s="13"/>
      <c r="F60" s="13">
        <f>SUM(F5:F34,F37:F57,F59:F59)</f>
        <v>0</v>
      </c>
      <c r="G60" s="13"/>
      <c r="H60" s="13">
        <f>SUM(H3:H34,H38:H57,H59:H59)</f>
        <v>0</v>
      </c>
      <c r="I60" s="13">
        <f>SUM(I3:I34,I38:I57,I59:I59)</f>
        <v>0</v>
      </c>
      <c r="J60" s="3"/>
      <c r="K60" s="3"/>
    </row>
    <row r="61" spans="1:11" x14ac:dyDescent="0.25">
      <c r="A61" s="27"/>
      <c r="B61" s="4" t="s">
        <v>163</v>
      </c>
      <c r="C61" s="4" t="s">
        <v>11</v>
      </c>
      <c r="D61" s="13"/>
      <c r="E61" s="13"/>
      <c r="F61" s="13"/>
      <c r="G61" s="13"/>
      <c r="H61" s="13"/>
      <c r="I61" s="13"/>
      <c r="J61" s="3"/>
      <c r="K61" s="3"/>
    </row>
    <row r="62" spans="1:11" x14ac:dyDescent="0.25">
      <c r="A62" s="27"/>
      <c r="B62" s="16" t="s">
        <v>88</v>
      </c>
      <c r="C62" s="16" t="s">
        <v>11</v>
      </c>
      <c r="D62" s="17"/>
      <c r="E62" s="17"/>
      <c r="F62" s="17"/>
      <c r="G62" s="17"/>
      <c r="H62" s="17"/>
      <c r="I62" s="17"/>
      <c r="J62" s="3"/>
      <c r="K62" s="3"/>
    </row>
    <row r="63" spans="1:11" x14ac:dyDescent="0.25">
      <c r="A63" s="27">
        <v>45</v>
      </c>
      <c r="B63" s="7" t="s">
        <v>89</v>
      </c>
      <c r="C63" s="7" t="s">
        <v>56</v>
      </c>
      <c r="D63" s="14">
        <v>20</v>
      </c>
      <c r="E63" s="14"/>
      <c r="F63" s="14">
        <f t="shared" ref="F63:F65" si="31">D63*E63</f>
        <v>0</v>
      </c>
      <c r="G63" s="14"/>
      <c r="H63" s="14">
        <v>0</v>
      </c>
      <c r="I63" s="14">
        <f t="shared" ref="I63:I65" si="32">F63+H63</f>
        <v>0</v>
      </c>
      <c r="J63" s="3"/>
      <c r="K63" s="3"/>
    </row>
    <row r="64" spans="1:11" x14ac:dyDescent="0.25">
      <c r="A64" s="27"/>
      <c r="B64" s="16" t="s">
        <v>90</v>
      </c>
      <c r="C64" s="16" t="s">
        <v>11</v>
      </c>
      <c r="D64" s="17"/>
      <c r="E64" s="17"/>
      <c r="F64" s="17"/>
      <c r="G64" s="17"/>
      <c r="H64" s="17"/>
      <c r="I64" s="17"/>
      <c r="J64" s="3"/>
      <c r="K64" s="3"/>
    </row>
    <row r="65" spans="1:11" x14ac:dyDescent="0.25">
      <c r="A65" s="27">
        <v>46</v>
      </c>
      <c r="B65" s="7" t="s">
        <v>91</v>
      </c>
      <c r="C65" s="7" t="s">
        <v>49</v>
      </c>
      <c r="D65" s="14">
        <v>2</v>
      </c>
      <c r="E65" s="14"/>
      <c r="F65" s="14">
        <f t="shared" si="31"/>
        <v>0</v>
      </c>
      <c r="G65" s="14"/>
      <c r="H65" s="14">
        <f t="shared" ref="H65" si="33">D65*G65</f>
        <v>0</v>
      </c>
      <c r="I65" s="14">
        <f t="shared" si="32"/>
        <v>0</v>
      </c>
      <c r="J65" s="3"/>
      <c r="K65" s="3"/>
    </row>
    <row r="66" spans="1:11" x14ac:dyDescent="0.25">
      <c r="A66" s="27"/>
      <c r="B66" s="16" t="s">
        <v>92</v>
      </c>
      <c r="C66" s="16" t="s">
        <v>11</v>
      </c>
      <c r="D66" s="17"/>
      <c r="E66" s="17"/>
      <c r="F66" s="17"/>
      <c r="G66" s="17"/>
      <c r="H66" s="17"/>
      <c r="I66" s="17"/>
      <c r="J66" s="3"/>
      <c r="K66" s="3"/>
    </row>
    <row r="67" spans="1:11" x14ac:dyDescent="0.25">
      <c r="A67" s="27">
        <v>47</v>
      </c>
      <c r="B67" s="7" t="s">
        <v>93</v>
      </c>
      <c r="C67" s="7" t="s">
        <v>50</v>
      </c>
      <c r="D67" s="14">
        <v>2</v>
      </c>
      <c r="E67" s="14"/>
      <c r="F67" s="14">
        <f>D67*E67</f>
        <v>0</v>
      </c>
      <c r="G67" s="14"/>
      <c r="H67" s="14">
        <f>D67*G67</f>
        <v>0</v>
      </c>
      <c r="I67" s="14">
        <f>F67+H67</f>
        <v>0</v>
      </c>
      <c r="J67" s="3"/>
      <c r="K67" s="3"/>
    </row>
    <row r="68" spans="1:11" x14ac:dyDescent="0.25">
      <c r="A68" s="27">
        <v>48</v>
      </c>
      <c r="B68" s="7" t="s">
        <v>162</v>
      </c>
      <c r="C68" s="7" t="s">
        <v>56</v>
      </c>
      <c r="D68" s="14">
        <v>3</v>
      </c>
      <c r="E68" s="14"/>
      <c r="F68" s="14">
        <f>D68*E68</f>
        <v>0</v>
      </c>
      <c r="G68" s="14"/>
      <c r="H68" s="14">
        <f>D68*G68</f>
        <v>0</v>
      </c>
      <c r="I68" s="14">
        <f>F68+H68</f>
        <v>0</v>
      </c>
      <c r="J68" s="3"/>
      <c r="K68" s="3"/>
    </row>
    <row r="69" spans="1:11" x14ac:dyDescent="0.25">
      <c r="A69" s="27"/>
      <c r="B69" s="16" t="s">
        <v>94</v>
      </c>
      <c r="C69" s="16" t="s">
        <v>11</v>
      </c>
      <c r="D69" s="17"/>
      <c r="E69" s="17"/>
      <c r="F69" s="17"/>
      <c r="G69" s="17"/>
      <c r="H69" s="17"/>
      <c r="I69" s="17"/>
      <c r="J69" s="3"/>
      <c r="K69" s="3"/>
    </row>
    <row r="70" spans="1:11" x14ac:dyDescent="0.25">
      <c r="A70" s="27">
        <v>49</v>
      </c>
      <c r="B70" s="7" t="s">
        <v>95</v>
      </c>
      <c r="C70" s="7" t="s">
        <v>56</v>
      </c>
      <c r="D70" s="14">
        <v>60</v>
      </c>
      <c r="E70" s="14"/>
      <c r="F70" s="14">
        <f>D70*E70</f>
        <v>0</v>
      </c>
      <c r="G70" s="14"/>
      <c r="H70" s="14">
        <f>D70*G70</f>
        <v>0</v>
      </c>
      <c r="I70" s="14">
        <f>F70+H70</f>
        <v>0</v>
      </c>
      <c r="J70" s="3"/>
      <c r="K70" s="3"/>
    </row>
    <row r="71" spans="1:11" x14ac:dyDescent="0.25">
      <c r="A71" s="27"/>
      <c r="B71" s="16" t="s">
        <v>96</v>
      </c>
      <c r="C71" s="16" t="s">
        <v>11</v>
      </c>
      <c r="D71" s="17"/>
      <c r="E71" s="17"/>
      <c r="F71" s="17"/>
      <c r="G71" s="17"/>
      <c r="H71" s="17"/>
      <c r="I71" s="17"/>
      <c r="J71" s="3"/>
      <c r="K71" s="3"/>
    </row>
    <row r="72" spans="1:11" x14ac:dyDescent="0.25">
      <c r="A72" s="27">
        <v>50</v>
      </c>
      <c r="B72" s="7" t="s">
        <v>97</v>
      </c>
      <c r="C72" s="7" t="s">
        <v>55</v>
      </c>
      <c r="D72" s="14">
        <v>0.01</v>
      </c>
      <c r="E72" s="14"/>
      <c r="F72" s="14">
        <f>D72*E72</f>
        <v>0</v>
      </c>
      <c r="G72" s="14"/>
      <c r="H72" s="14">
        <f>D72*G72</f>
        <v>0</v>
      </c>
      <c r="I72" s="14">
        <f>F72+H72</f>
        <v>0</v>
      </c>
      <c r="J72" s="3"/>
      <c r="K72" s="3"/>
    </row>
    <row r="73" spans="1:11" x14ac:dyDescent="0.25">
      <c r="A73" s="27"/>
      <c r="B73" s="4" t="s">
        <v>98</v>
      </c>
      <c r="C73" s="4" t="s">
        <v>11</v>
      </c>
      <c r="D73" s="13"/>
      <c r="E73" s="13"/>
      <c r="F73" s="13">
        <f>SUM(F62:F72)</f>
        <v>0</v>
      </c>
      <c r="G73" s="13"/>
      <c r="H73" s="13">
        <f>SUM(H62:H72)</f>
        <v>0</v>
      </c>
      <c r="I73" s="13">
        <f>SUM(I62:I72)</f>
        <v>0</v>
      </c>
      <c r="J73" s="3"/>
      <c r="K73" s="3"/>
    </row>
    <row r="74" spans="1:11" x14ac:dyDescent="0.25">
      <c r="A74" s="27"/>
      <c r="B74" s="7" t="s">
        <v>99</v>
      </c>
      <c r="C74" s="7" t="s">
        <v>11</v>
      </c>
      <c r="D74" s="14"/>
      <c r="E74" s="14"/>
      <c r="F74" s="14"/>
      <c r="G74" s="14"/>
      <c r="H74" s="14"/>
      <c r="I74" s="14"/>
      <c r="J74" s="3"/>
      <c r="K74" s="3"/>
    </row>
    <row r="75" spans="1:11" x14ac:dyDescent="0.25">
      <c r="A75" s="27" t="s">
        <v>11</v>
      </c>
      <c r="B75" s="7"/>
      <c r="C75" s="7" t="s">
        <v>11</v>
      </c>
      <c r="D75" s="14"/>
      <c r="E75" s="14"/>
      <c r="F75" s="14"/>
      <c r="G75" s="14"/>
      <c r="H75" s="14"/>
      <c r="I75" s="14"/>
      <c r="J75" s="3"/>
      <c r="K75" s="3"/>
    </row>
  </sheetData>
  <pageMargins left="0.70866141732283472" right="0.70866141732283472" top="0.78740157480314965" bottom="0.78740157480314965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B32" sqref="B32"/>
    </sheetView>
  </sheetViews>
  <sheetFormatPr defaultRowHeight="15" x14ac:dyDescent="0.25"/>
  <cols>
    <col min="1" max="1" width="28.42578125" style="1" bestFit="1" customWidth="1"/>
    <col min="2" max="2" width="63.42578125" style="1" bestFit="1" customWidth="1"/>
    <col min="4" max="4" width="0" style="10" hidden="1" customWidth="1"/>
  </cols>
  <sheetData>
    <row r="1" spans="1:3" x14ac:dyDescent="0.25">
      <c r="A1" s="2" t="s">
        <v>0</v>
      </c>
      <c r="B1" s="2" t="s">
        <v>1</v>
      </c>
      <c r="C1" s="3"/>
    </row>
    <row r="2" spans="1:3" x14ac:dyDescent="0.25">
      <c r="A2" s="2" t="s">
        <v>2</v>
      </c>
      <c r="B2" s="4" t="s">
        <v>3</v>
      </c>
      <c r="C2" s="3"/>
    </row>
    <row r="3" spans="1:3" ht="26.25" x14ac:dyDescent="0.25">
      <c r="A3" s="2" t="s">
        <v>4</v>
      </c>
      <c r="B3" s="5" t="s">
        <v>119</v>
      </c>
      <c r="C3" s="3"/>
    </row>
    <row r="4" spans="1:3" ht="26.25" x14ac:dyDescent="0.25">
      <c r="A4" s="2" t="s">
        <v>5</v>
      </c>
      <c r="B4" s="5" t="s">
        <v>120</v>
      </c>
      <c r="C4" s="3"/>
    </row>
    <row r="5" spans="1:3" x14ac:dyDescent="0.25">
      <c r="A5" s="2" t="s">
        <v>6</v>
      </c>
      <c r="B5" s="6" t="s">
        <v>7</v>
      </c>
      <c r="C5" s="3"/>
    </row>
    <row r="6" spans="1:3" x14ac:dyDescent="0.25">
      <c r="A6" s="2" t="s">
        <v>8</v>
      </c>
      <c r="B6" s="6" t="s">
        <v>121</v>
      </c>
      <c r="C6" s="3"/>
    </row>
    <row r="7" spans="1:3" x14ac:dyDescent="0.25">
      <c r="A7" s="2" t="s">
        <v>9</v>
      </c>
      <c r="B7" s="6" t="s">
        <v>122</v>
      </c>
      <c r="C7" s="3"/>
    </row>
    <row r="8" spans="1:3" x14ac:dyDescent="0.25">
      <c r="A8" s="2" t="s">
        <v>10</v>
      </c>
      <c r="B8" s="6" t="s">
        <v>11</v>
      </c>
      <c r="C8" s="3"/>
    </row>
    <row r="9" spans="1:3" x14ac:dyDescent="0.25">
      <c r="A9" s="2" t="s">
        <v>12</v>
      </c>
      <c r="B9" s="6" t="s">
        <v>13</v>
      </c>
      <c r="C9" s="3"/>
    </row>
    <row r="10" spans="1:3" x14ac:dyDescent="0.25">
      <c r="A10" s="2" t="s">
        <v>14</v>
      </c>
      <c r="B10" s="6" t="s">
        <v>13</v>
      </c>
      <c r="C10" s="3"/>
    </row>
    <row r="11" spans="1:3" x14ac:dyDescent="0.25">
      <c r="A11" s="2" t="s">
        <v>15</v>
      </c>
      <c r="B11" s="6" t="s">
        <v>11</v>
      </c>
      <c r="C11" s="3"/>
    </row>
    <row r="12" spans="1:3" x14ac:dyDescent="0.25">
      <c r="A12" s="2" t="s">
        <v>16</v>
      </c>
      <c r="B12" s="6" t="s">
        <v>11</v>
      </c>
      <c r="C12" s="3"/>
    </row>
    <row r="13" spans="1:3" x14ac:dyDescent="0.25">
      <c r="A13" s="2" t="s">
        <v>17</v>
      </c>
      <c r="B13" s="6" t="s">
        <v>11</v>
      </c>
      <c r="C13" s="3"/>
    </row>
    <row r="14" spans="1:3" x14ac:dyDescent="0.25">
      <c r="A14" s="2" t="s">
        <v>18</v>
      </c>
      <c r="B14" s="6" t="s">
        <v>19</v>
      </c>
      <c r="C14" s="3"/>
    </row>
    <row r="15" spans="1:3" x14ac:dyDescent="0.25">
      <c r="A15" s="2" t="s">
        <v>11</v>
      </c>
      <c r="B15" s="7" t="s">
        <v>11</v>
      </c>
      <c r="C15" s="3"/>
    </row>
    <row r="16" spans="1:3" x14ac:dyDescent="0.25">
      <c r="A16" s="2" t="s">
        <v>20</v>
      </c>
      <c r="B16" s="8" t="s">
        <v>21</v>
      </c>
      <c r="C16" s="3"/>
    </row>
    <row r="17" spans="1:3" x14ac:dyDescent="0.25">
      <c r="A17" s="2" t="s">
        <v>22</v>
      </c>
      <c r="B17" s="8" t="s">
        <v>23</v>
      </c>
      <c r="C17" s="3"/>
    </row>
    <row r="18" spans="1:3" x14ac:dyDescent="0.25">
      <c r="A18" s="2" t="s">
        <v>24</v>
      </c>
      <c r="B18" s="8" t="s">
        <v>123</v>
      </c>
      <c r="C18" s="3"/>
    </row>
    <row r="19" spans="1:3" x14ac:dyDescent="0.25">
      <c r="A19" s="2" t="s">
        <v>25</v>
      </c>
      <c r="B19" s="8" t="s">
        <v>27</v>
      </c>
      <c r="C19" s="3"/>
    </row>
    <row r="20" spans="1:3" x14ac:dyDescent="0.25">
      <c r="A20" s="2" t="s">
        <v>26</v>
      </c>
      <c r="B20" s="8" t="s">
        <v>27</v>
      </c>
      <c r="C20" s="3"/>
    </row>
    <row r="21" spans="1:3" x14ac:dyDescent="0.25">
      <c r="A21" s="2" t="s">
        <v>28</v>
      </c>
      <c r="B21" s="8" t="s">
        <v>27</v>
      </c>
      <c r="C21" s="3"/>
    </row>
    <row r="22" spans="1:3" x14ac:dyDescent="0.25">
      <c r="A22" s="2" t="s">
        <v>29</v>
      </c>
      <c r="B22" s="8" t="s">
        <v>27</v>
      </c>
      <c r="C22" s="3"/>
    </row>
    <row r="23" spans="1:3" x14ac:dyDescent="0.25">
      <c r="A23" s="2" t="s">
        <v>30</v>
      </c>
      <c r="B23" s="8" t="s">
        <v>27</v>
      </c>
      <c r="C23" s="3"/>
    </row>
    <row r="24" spans="1:3" x14ac:dyDescent="0.25">
      <c r="A24" s="2" t="s">
        <v>31</v>
      </c>
      <c r="B24" s="8" t="s">
        <v>27</v>
      </c>
      <c r="C24" s="3"/>
    </row>
    <row r="25" spans="1:3" x14ac:dyDescent="0.25">
      <c r="A25" s="2" t="s">
        <v>32</v>
      </c>
      <c r="B25" s="8" t="s">
        <v>27</v>
      </c>
      <c r="C25" s="3"/>
    </row>
    <row r="26" spans="1:3" x14ac:dyDescent="0.25">
      <c r="A26" s="2" t="s">
        <v>33</v>
      </c>
      <c r="B26" s="8" t="s">
        <v>124</v>
      </c>
      <c r="C26" s="3"/>
    </row>
    <row r="27" spans="1:3" x14ac:dyDescent="0.25">
      <c r="A27" s="2" t="s">
        <v>34</v>
      </c>
      <c r="B27" s="8" t="s">
        <v>27</v>
      </c>
      <c r="C27" s="3"/>
    </row>
    <row r="28" spans="1:3" x14ac:dyDescent="0.25">
      <c r="A28" s="2" t="s">
        <v>35</v>
      </c>
      <c r="B28" s="8" t="s">
        <v>27</v>
      </c>
      <c r="C28" s="3"/>
    </row>
    <row r="29" spans="1:3" x14ac:dyDescent="0.25">
      <c r="A29" s="2" t="s">
        <v>36</v>
      </c>
      <c r="B29" s="8" t="s">
        <v>27</v>
      </c>
      <c r="C29" s="3"/>
    </row>
    <row r="30" spans="1:3" x14ac:dyDescent="0.25">
      <c r="A30" s="2" t="s">
        <v>37</v>
      </c>
      <c r="B30" s="8" t="s">
        <v>27</v>
      </c>
      <c r="C30" s="3"/>
    </row>
    <row r="31" spans="1:3" ht="24.75" x14ac:dyDescent="0.25">
      <c r="A31" s="9" t="s">
        <v>38</v>
      </c>
      <c r="B31" s="8" t="s">
        <v>157</v>
      </c>
      <c r="C31" s="3"/>
    </row>
    <row r="32" spans="1:3" x14ac:dyDescent="0.25">
      <c r="A32" s="2" t="s">
        <v>39</v>
      </c>
      <c r="B32" s="8" t="s">
        <v>158</v>
      </c>
      <c r="C32" s="3"/>
    </row>
    <row r="33" spans="1:2" x14ac:dyDescent="0.25">
      <c r="A33" s="1" t="s">
        <v>125</v>
      </c>
      <c r="B33" s="1">
        <v>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Rekapitulace</vt:lpstr>
      <vt:lpstr>Rozpočet</vt:lpstr>
      <vt:lpstr>Parametry</vt:lpstr>
      <vt:lpstr>Rozpočet!Oblast_tisku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Zoja Šťastná</cp:lastModifiedBy>
  <cp:lastPrinted>2015-06-30T17:13:01Z</cp:lastPrinted>
  <dcterms:created xsi:type="dcterms:W3CDTF">2015-06-29T13:56:59Z</dcterms:created>
  <dcterms:modified xsi:type="dcterms:W3CDTF">2015-07-20T10:43:23Z</dcterms:modified>
</cp:coreProperties>
</file>